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90" windowWidth="19740" windowHeight="7560"/>
  </bookViews>
  <sheets>
    <sheet name="TOTALI" sheetId="7" r:id="rId1"/>
    <sheet name="DETTAGLIO REGIONE-CIRCOLO" sheetId="5" r:id="rId2"/>
    <sheet name="DETTAGLIO %" sheetId="6" r:id="rId3"/>
    <sheet name="DETTAGLIO REGIONI" sheetId="1" r:id="rId4"/>
    <sheet name="RESTO D'ITALIA" sheetId="4" r:id="rId5"/>
  </sheets>
  <calcPr calcId="145621" concurrentCalc="0"/>
</workbook>
</file>

<file path=xl/calcChain.xml><?xml version="1.0" encoding="utf-8"?>
<calcChain xmlns="http://schemas.openxmlformats.org/spreadsheetml/2006/main">
  <c r="P960" i="6" l="1"/>
  <c r="R960" i="6"/>
  <c r="K940" i="6"/>
  <c r="X940" i="6"/>
  <c r="K941" i="6"/>
  <c r="X941" i="6"/>
  <c r="K942" i="6"/>
  <c r="X942" i="6"/>
  <c r="K943" i="6"/>
  <c r="X943" i="6"/>
  <c r="K944" i="6"/>
  <c r="X944" i="6"/>
  <c r="K945" i="6"/>
  <c r="X945" i="6"/>
  <c r="K946" i="6"/>
  <c r="X946" i="6"/>
  <c r="K947" i="6"/>
  <c r="X947" i="6"/>
  <c r="K948" i="6"/>
  <c r="X948" i="6"/>
  <c r="K949" i="6"/>
  <c r="X949" i="6"/>
  <c r="K950" i="6"/>
  <c r="X950" i="6"/>
  <c r="K951" i="6"/>
  <c r="X951" i="6"/>
  <c r="K952" i="6"/>
  <c r="X952" i="6"/>
  <c r="K953" i="6"/>
  <c r="X953" i="6"/>
  <c r="K954" i="6"/>
  <c r="X954" i="6"/>
  <c r="K955" i="6"/>
  <c r="X955" i="6"/>
  <c r="K956" i="6"/>
  <c r="X956" i="6"/>
  <c r="K957" i="6"/>
  <c r="X957" i="6"/>
  <c r="K958" i="6"/>
  <c r="X958" i="6"/>
  <c r="K959" i="6"/>
  <c r="X959" i="6"/>
  <c r="X960" i="6"/>
  <c r="Y960" i="6"/>
  <c r="M960" i="6"/>
  <c r="W960" i="6"/>
  <c r="V960" i="6"/>
  <c r="K960" i="6"/>
  <c r="U960" i="6"/>
  <c r="T960" i="6"/>
  <c r="S960" i="6"/>
  <c r="Q960" i="6"/>
  <c r="N960" i="6"/>
  <c r="L960" i="6"/>
  <c r="I960" i="6"/>
  <c r="J960" i="6"/>
  <c r="G960" i="6"/>
  <c r="H960" i="6"/>
  <c r="E960" i="6"/>
  <c r="F960" i="6"/>
  <c r="C960" i="6"/>
  <c r="D960" i="6"/>
  <c r="Y959" i="6"/>
  <c r="W959" i="6"/>
  <c r="T27" i="6"/>
  <c r="V959" i="6"/>
  <c r="T70" i="6"/>
  <c r="U959" i="6"/>
  <c r="T959" i="6"/>
  <c r="S959" i="6"/>
  <c r="Q959" i="6"/>
  <c r="L959" i="6"/>
  <c r="J959" i="6"/>
  <c r="H959" i="6"/>
  <c r="F959" i="6"/>
  <c r="D959" i="6"/>
  <c r="Y958" i="6"/>
  <c r="W958" i="6"/>
  <c r="T26" i="6"/>
  <c r="V958" i="6"/>
  <c r="T69" i="6"/>
  <c r="U958" i="6"/>
  <c r="T958" i="6"/>
  <c r="S958" i="6"/>
  <c r="Q958" i="6"/>
  <c r="N958" i="6"/>
  <c r="L958" i="6"/>
  <c r="J958" i="6"/>
  <c r="H958" i="6"/>
  <c r="F958" i="6"/>
  <c r="D958" i="6"/>
  <c r="Y957" i="6"/>
  <c r="W957" i="6"/>
  <c r="T25" i="6"/>
  <c r="V957" i="6"/>
  <c r="T68" i="6"/>
  <c r="U957" i="6"/>
  <c r="T957" i="6"/>
  <c r="S957" i="6"/>
  <c r="Q957" i="6"/>
  <c r="N957" i="6"/>
  <c r="L957" i="6"/>
  <c r="J957" i="6"/>
  <c r="H957" i="6"/>
  <c r="F957" i="6"/>
  <c r="D957" i="6"/>
  <c r="Y956" i="6"/>
  <c r="W956" i="6"/>
  <c r="T24" i="6"/>
  <c r="V956" i="6"/>
  <c r="T67" i="6"/>
  <c r="U956" i="6"/>
  <c r="T956" i="6"/>
  <c r="S956" i="6"/>
  <c r="Q956" i="6"/>
  <c r="N956" i="6"/>
  <c r="L956" i="6"/>
  <c r="J956" i="6"/>
  <c r="H956" i="6"/>
  <c r="F956" i="6"/>
  <c r="D956" i="6"/>
  <c r="Y955" i="6"/>
  <c r="W955" i="6"/>
  <c r="T23" i="6"/>
  <c r="V955" i="6"/>
  <c r="T66" i="6"/>
  <c r="U955" i="6"/>
  <c r="T955" i="6"/>
  <c r="S955" i="6"/>
  <c r="Q955" i="6"/>
  <c r="N955" i="6"/>
  <c r="L955" i="6"/>
  <c r="J955" i="6"/>
  <c r="H955" i="6"/>
  <c r="F955" i="6"/>
  <c r="D955" i="6"/>
  <c r="Y954" i="6"/>
  <c r="W954" i="6"/>
  <c r="T22" i="6"/>
  <c r="V954" i="6"/>
  <c r="T65" i="6"/>
  <c r="U954" i="6"/>
  <c r="T954" i="6"/>
  <c r="S954" i="6"/>
  <c r="Q954" i="6"/>
  <c r="N954" i="6"/>
  <c r="L954" i="6"/>
  <c r="J954" i="6"/>
  <c r="F954" i="6"/>
  <c r="D954" i="6"/>
  <c r="Y953" i="6"/>
  <c r="W953" i="6"/>
  <c r="T21" i="6"/>
  <c r="V953" i="6"/>
  <c r="T64" i="6"/>
  <c r="U953" i="6"/>
  <c r="T953" i="6"/>
  <c r="S953" i="6"/>
  <c r="Q953" i="6"/>
  <c r="N953" i="6"/>
  <c r="L953" i="6"/>
  <c r="J953" i="6"/>
  <c r="H953" i="6"/>
  <c r="F953" i="6"/>
  <c r="D953" i="6"/>
  <c r="Y952" i="6"/>
  <c r="W952" i="6"/>
  <c r="T20" i="6"/>
  <c r="V952" i="6"/>
  <c r="T63" i="6"/>
  <c r="U952" i="6"/>
  <c r="T952" i="6"/>
  <c r="S952" i="6"/>
  <c r="Q952" i="6"/>
  <c r="N952" i="6"/>
  <c r="L952" i="6"/>
  <c r="J952" i="6"/>
  <c r="H952" i="6"/>
  <c r="F952" i="6"/>
  <c r="D952" i="6"/>
  <c r="Y951" i="6"/>
  <c r="W951" i="6"/>
  <c r="T19" i="6"/>
  <c r="V951" i="6"/>
  <c r="T62" i="6"/>
  <c r="U951" i="6"/>
  <c r="T951" i="6"/>
  <c r="S951" i="6"/>
  <c r="Q951" i="6"/>
  <c r="N951" i="6"/>
  <c r="L951" i="6"/>
  <c r="J951" i="6"/>
  <c r="F951" i="6"/>
  <c r="D951" i="6"/>
  <c r="Y950" i="6"/>
  <c r="W950" i="6"/>
  <c r="T18" i="6"/>
  <c r="V950" i="6"/>
  <c r="T61" i="6"/>
  <c r="U950" i="6"/>
  <c r="T950" i="6"/>
  <c r="S950" i="6"/>
  <c r="Q950" i="6"/>
  <c r="N950" i="6"/>
  <c r="L950" i="6"/>
  <c r="J950" i="6"/>
  <c r="H950" i="6"/>
  <c r="F950" i="6"/>
  <c r="D950" i="6"/>
  <c r="Y949" i="6"/>
  <c r="W949" i="6"/>
  <c r="T17" i="6"/>
  <c r="V949" i="6"/>
  <c r="T60" i="6"/>
  <c r="U949" i="6"/>
  <c r="T949" i="6"/>
  <c r="S949" i="6"/>
  <c r="Q949" i="6"/>
  <c r="N949" i="6"/>
  <c r="L949" i="6"/>
  <c r="J949" i="6"/>
  <c r="F949" i="6"/>
  <c r="Y948" i="6"/>
  <c r="W948" i="6"/>
  <c r="T16" i="6"/>
  <c r="V948" i="6"/>
  <c r="T59" i="6"/>
  <c r="U948" i="6"/>
  <c r="T948" i="6"/>
  <c r="S948" i="6"/>
  <c r="Q948" i="6"/>
  <c r="N948" i="6"/>
  <c r="L948" i="6"/>
  <c r="J948" i="6"/>
  <c r="F948" i="6"/>
  <c r="D948" i="6"/>
  <c r="Y947" i="6"/>
  <c r="W947" i="6"/>
  <c r="T15" i="6"/>
  <c r="V947" i="6"/>
  <c r="T58" i="6"/>
  <c r="U947" i="6"/>
  <c r="T947" i="6"/>
  <c r="S947" i="6"/>
  <c r="Q947" i="6"/>
  <c r="N947" i="6"/>
  <c r="L947" i="6"/>
  <c r="J947" i="6"/>
  <c r="H947" i="6"/>
  <c r="F947" i="6"/>
  <c r="D947" i="6"/>
  <c r="Y946" i="6"/>
  <c r="W946" i="6"/>
  <c r="T14" i="6"/>
  <c r="V946" i="6"/>
  <c r="T57" i="6"/>
  <c r="U946" i="6"/>
  <c r="T946" i="6"/>
  <c r="S946" i="6"/>
  <c r="Q946" i="6"/>
  <c r="N946" i="6"/>
  <c r="L946" i="6"/>
  <c r="J946" i="6"/>
  <c r="H946" i="6"/>
  <c r="F946" i="6"/>
  <c r="D946" i="6"/>
  <c r="Y945" i="6"/>
  <c r="W945" i="6"/>
  <c r="T13" i="6"/>
  <c r="V945" i="6"/>
  <c r="T56" i="6"/>
  <c r="U945" i="6"/>
  <c r="T945" i="6"/>
  <c r="S945" i="6"/>
  <c r="Q945" i="6"/>
  <c r="N945" i="6"/>
  <c r="L945" i="6"/>
  <c r="J945" i="6"/>
  <c r="H945" i="6"/>
  <c r="F945" i="6"/>
  <c r="D945" i="6"/>
  <c r="Y944" i="6"/>
  <c r="W944" i="6"/>
  <c r="T12" i="6"/>
  <c r="V944" i="6"/>
  <c r="T55" i="6"/>
  <c r="U944" i="6"/>
  <c r="T944" i="6"/>
  <c r="S944" i="6"/>
  <c r="Q944" i="6"/>
  <c r="N944" i="6"/>
  <c r="L944" i="6"/>
  <c r="J944" i="6"/>
  <c r="H944" i="6"/>
  <c r="F944" i="6"/>
  <c r="D944" i="6"/>
  <c r="Y943" i="6"/>
  <c r="W943" i="6"/>
  <c r="T11" i="6"/>
  <c r="V943" i="6"/>
  <c r="T54" i="6"/>
  <c r="U943" i="6"/>
  <c r="T943" i="6"/>
  <c r="S943" i="6"/>
  <c r="Q943" i="6"/>
  <c r="N943" i="6"/>
  <c r="L943" i="6"/>
  <c r="J943" i="6"/>
  <c r="H943" i="6"/>
  <c r="F943" i="6"/>
  <c r="D943" i="6"/>
  <c r="Y942" i="6"/>
  <c r="W942" i="6"/>
  <c r="T10" i="6"/>
  <c r="V942" i="6"/>
  <c r="T53" i="6"/>
  <c r="U942" i="6"/>
  <c r="T942" i="6"/>
  <c r="S942" i="6"/>
  <c r="Q942" i="6"/>
  <c r="N942" i="6"/>
  <c r="L942" i="6"/>
  <c r="J942" i="6"/>
  <c r="H942" i="6"/>
  <c r="F942" i="6"/>
  <c r="D942" i="6"/>
  <c r="Y941" i="6"/>
  <c r="W941" i="6"/>
  <c r="T9" i="6"/>
  <c r="V941" i="6"/>
  <c r="T52" i="6"/>
  <c r="U941" i="6"/>
  <c r="T941" i="6"/>
  <c r="S941" i="6"/>
  <c r="Q941" i="6"/>
  <c r="N941" i="6"/>
  <c r="L941" i="6"/>
  <c r="J941" i="6"/>
  <c r="H941" i="6"/>
  <c r="F941" i="6"/>
  <c r="D941" i="6"/>
  <c r="Y940" i="6"/>
  <c r="W940" i="6"/>
  <c r="T8" i="6"/>
  <c r="V940" i="6"/>
  <c r="T51" i="6"/>
  <c r="U940" i="6"/>
  <c r="T940" i="6"/>
  <c r="S940" i="6"/>
  <c r="Q940" i="6"/>
  <c r="N940" i="6"/>
  <c r="L940" i="6"/>
  <c r="J940" i="6"/>
  <c r="H940" i="6"/>
  <c r="F940" i="6"/>
  <c r="D940" i="6"/>
  <c r="T901" i="6"/>
  <c r="U901" i="6"/>
  <c r="W901" i="6"/>
  <c r="Y918" i="6"/>
  <c r="T917" i="6"/>
  <c r="U917" i="6"/>
  <c r="W917" i="6"/>
  <c r="X918" i="6"/>
  <c r="U918" i="6"/>
  <c r="V918" i="6"/>
  <c r="T918" i="6"/>
  <c r="P901" i="6"/>
  <c r="P918" i="6"/>
  <c r="S918" i="6"/>
  <c r="P917" i="6"/>
  <c r="R918" i="6"/>
  <c r="Q918" i="6"/>
  <c r="N918" i="6"/>
  <c r="L918" i="6"/>
  <c r="G901" i="6"/>
  <c r="G918" i="6"/>
  <c r="J918" i="6"/>
  <c r="G917" i="6"/>
  <c r="I918" i="6"/>
  <c r="H918" i="6"/>
  <c r="F918" i="6"/>
  <c r="D918" i="6"/>
  <c r="Y917" i="6"/>
  <c r="T916" i="6"/>
  <c r="U916" i="6"/>
  <c r="W916" i="6"/>
  <c r="X917" i="6"/>
  <c r="V917" i="6"/>
  <c r="S917" i="6"/>
  <c r="P916" i="6"/>
  <c r="R917" i="6"/>
  <c r="Q917" i="6"/>
  <c r="N917" i="6"/>
  <c r="L917" i="6"/>
  <c r="J917" i="6"/>
  <c r="G916" i="6"/>
  <c r="I917" i="6"/>
  <c r="H917" i="6"/>
  <c r="F917" i="6"/>
  <c r="D917" i="6"/>
  <c r="Y916" i="6"/>
  <c r="T915" i="6"/>
  <c r="U915" i="6"/>
  <c r="W915" i="6"/>
  <c r="X916" i="6"/>
  <c r="V916" i="6"/>
  <c r="S916" i="6"/>
  <c r="P915" i="6"/>
  <c r="R916" i="6"/>
  <c r="Q916" i="6"/>
  <c r="N916" i="6"/>
  <c r="L916" i="6"/>
  <c r="J916" i="6"/>
  <c r="G915" i="6"/>
  <c r="I916" i="6"/>
  <c r="H916" i="6"/>
  <c r="F916" i="6"/>
  <c r="D916" i="6"/>
  <c r="Y915" i="6"/>
  <c r="T914" i="6"/>
  <c r="U914" i="6"/>
  <c r="W914" i="6"/>
  <c r="X915" i="6"/>
  <c r="V915" i="6"/>
  <c r="S915" i="6"/>
  <c r="P914" i="6"/>
  <c r="R915" i="6"/>
  <c r="Q915" i="6"/>
  <c r="N915" i="6"/>
  <c r="L915" i="6"/>
  <c r="J915" i="6"/>
  <c r="G914" i="6"/>
  <c r="I915" i="6"/>
  <c r="H915" i="6"/>
  <c r="F915" i="6"/>
  <c r="D915" i="6"/>
  <c r="Y914" i="6"/>
  <c r="T913" i="6"/>
  <c r="U913" i="6"/>
  <c r="W913" i="6"/>
  <c r="X914" i="6"/>
  <c r="V914" i="6"/>
  <c r="S914" i="6"/>
  <c r="P913" i="6"/>
  <c r="R914" i="6"/>
  <c r="Q914" i="6"/>
  <c r="N914" i="6"/>
  <c r="L914" i="6"/>
  <c r="J914" i="6"/>
  <c r="G913" i="6"/>
  <c r="I914" i="6"/>
  <c r="H914" i="6"/>
  <c r="F914" i="6"/>
  <c r="D914" i="6"/>
  <c r="Y913" i="6"/>
  <c r="T912" i="6"/>
  <c r="U912" i="6"/>
  <c r="W912" i="6"/>
  <c r="X913" i="6"/>
  <c r="V913" i="6"/>
  <c r="S913" i="6"/>
  <c r="P912" i="6"/>
  <c r="R913" i="6"/>
  <c r="Q913" i="6"/>
  <c r="N913" i="6"/>
  <c r="L913" i="6"/>
  <c r="J913" i="6"/>
  <c r="G912" i="6"/>
  <c r="I913" i="6"/>
  <c r="H913" i="6"/>
  <c r="F913" i="6"/>
  <c r="D913" i="6"/>
  <c r="Y912" i="6"/>
  <c r="T911" i="6"/>
  <c r="U911" i="6"/>
  <c r="W911" i="6"/>
  <c r="X912" i="6"/>
  <c r="V912" i="6"/>
  <c r="S912" i="6"/>
  <c r="P911" i="6"/>
  <c r="R912" i="6"/>
  <c r="Q912" i="6"/>
  <c r="N912" i="6"/>
  <c r="L912" i="6"/>
  <c r="J912" i="6"/>
  <c r="G911" i="6"/>
  <c r="I912" i="6"/>
  <c r="H912" i="6"/>
  <c r="F912" i="6"/>
  <c r="D912" i="6"/>
  <c r="Y911" i="6"/>
  <c r="T910" i="6"/>
  <c r="U910" i="6"/>
  <c r="W910" i="6"/>
  <c r="X911" i="6"/>
  <c r="V911" i="6"/>
  <c r="S911" i="6"/>
  <c r="P910" i="6"/>
  <c r="R911" i="6"/>
  <c r="Q911" i="6"/>
  <c r="N911" i="6"/>
  <c r="L911" i="6"/>
  <c r="J911" i="6"/>
  <c r="G910" i="6"/>
  <c r="I911" i="6"/>
  <c r="H911" i="6"/>
  <c r="F911" i="6"/>
  <c r="D911" i="6"/>
  <c r="Y910" i="6"/>
  <c r="T909" i="6"/>
  <c r="U909" i="6"/>
  <c r="W909" i="6"/>
  <c r="X910" i="6"/>
  <c r="V910" i="6"/>
  <c r="S910" i="6"/>
  <c r="P909" i="6"/>
  <c r="R910" i="6"/>
  <c r="Q910" i="6"/>
  <c r="N910" i="6"/>
  <c r="L910" i="6"/>
  <c r="J910" i="6"/>
  <c r="G909" i="6"/>
  <c r="I910" i="6"/>
  <c r="H910" i="6"/>
  <c r="F910" i="6"/>
  <c r="D910" i="6"/>
  <c r="Y909" i="6"/>
  <c r="T908" i="6"/>
  <c r="U908" i="6"/>
  <c r="W908" i="6"/>
  <c r="X909" i="6"/>
  <c r="V909" i="6"/>
  <c r="S909" i="6"/>
  <c r="P908" i="6"/>
  <c r="R909" i="6"/>
  <c r="Q909" i="6"/>
  <c r="N909" i="6"/>
  <c r="L909" i="6"/>
  <c r="J909" i="6"/>
  <c r="G908" i="6"/>
  <c r="I909" i="6"/>
  <c r="H909" i="6"/>
  <c r="F909" i="6"/>
  <c r="D909" i="6"/>
  <c r="Y908" i="6"/>
  <c r="T907" i="6"/>
  <c r="U907" i="6"/>
  <c r="W907" i="6"/>
  <c r="X908" i="6"/>
  <c r="V908" i="6"/>
  <c r="S908" i="6"/>
  <c r="P907" i="6"/>
  <c r="R908" i="6"/>
  <c r="Q908" i="6"/>
  <c r="N908" i="6"/>
  <c r="L908" i="6"/>
  <c r="J908" i="6"/>
  <c r="G907" i="6"/>
  <c r="I908" i="6"/>
  <c r="H908" i="6"/>
  <c r="F908" i="6"/>
  <c r="D908" i="6"/>
  <c r="Y907" i="6"/>
  <c r="T906" i="6"/>
  <c r="U906" i="6"/>
  <c r="W906" i="6"/>
  <c r="X907" i="6"/>
  <c r="V907" i="6"/>
  <c r="S907" i="6"/>
  <c r="P906" i="6"/>
  <c r="R907" i="6"/>
  <c r="Q907" i="6"/>
  <c r="N907" i="6"/>
  <c r="L907" i="6"/>
  <c r="J907" i="6"/>
  <c r="G906" i="6"/>
  <c r="I907" i="6"/>
  <c r="H907" i="6"/>
  <c r="F907" i="6"/>
  <c r="D907" i="6"/>
  <c r="Y906" i="6"/>
  <c r="T905" i="6"/>
  <c r="U905" i="6"/>
  <c r="W905" i="6"/>
  <c r="X906" i="6"/>
  <c r="V906" i="6"/>
  <c r="S906" i="6"/>
  <c r="P905" i="6"/>
  <c r="R906" i="6"/>
  <c r="Q906" i="6"/>
  <c r="N906" i="6"/>
  <c r="L906" i="6"/>
  <c r="J906" i="6"/>
  <c r="G905" i="6"/>
  <c r="I906" i="6"/>
  <c r="H906" i="6"/>
  <c r="F906" i="6"/>
  <c r="D906" i="6"/>
  <c r="Y905" i="6"/>
  <c r="T904" i="6"/>
  <c r="U904" i="6"/>
  <c r="W904" i="6"/>
  <c r="X905" i="6"/>
  <c r="V905" i="6"/>
  <c r="S905" i="6"/>
  <c r="P904" i="6"/>
  <c r="R905" i="6"/>
  <c r="Q905" i="6"/>
  <c r="N905" i="6"/>
  <c r="L905" i="6"/>
  <c r="J905" i="6"/>
  <c r="G904" i="6"/>
  <c r="I905" i="6"/>
  <c r="H905" i="6"/>
  <c r="F905" i="6"/>
  <c r="D905" i="6"/>
  <c r="Y904" i="6"/>
  <c r="T903" i="6"/>
  <c r="U903" i="6"/>
  <c r="W903" i="6"/>
  <c r="X904" i="6"/>
  <c r="V904" i="6"/>
  <c r="S904" i="6"/>
  <c r="P903" i="6"/>
  <c r="R904" i="6"/>
  <c r="Q904" i="6"/>
  <c r="N904" i="6"/>
  <c r="L904" i="6"/>
  <c r="J904" i="6"/>
  <c r="G903" i="6"/>
  <c r="I904" i="6"/>
  <c r="H904" i="6"/>
  <c r="F904" i="6"/>
  <c r="D904" i="6"/>
  <c r="Y903" i="6"/>
  <c r="T902" i="6"/>
  <c r="U902" i="6"/>
  <c r="W902" i="6"/>
  <c r="X903" i="6"/>
  <c r="V903" i="6"/>
  <c r="S903" i="6"/>
  <c r="P902" i="6"/>
  <c r="R903" i="6"/>
  <c r="Q903" i="6"/>
  <c r="N903" i="6"/>
  <c r="L903" i="6"/>
  <c r="J903" i="6"/>
  <c r="G902" i="6"/>
  <c r="I903" i="6"/>
  <c r="H903" i="6"/>
  <c r="F903" i="6"/>
  <c r="D903" i="6"/>
  <c r="Y902" i="6"/>
  <c r="X902" i="6"/>
  <c r="V902" i="6"/>
  <c r="S902" i="6"/>
  <c r="R902" i="6"/>
  <c r="Q902" i="6"/>
  <c r="N902" i="6"/>
  <c r="L902" i="6"/>
  <c r="J902" i="6"/>
  <c r="I902" i="6"/>
  <c r="H902" i="6"/>
  <c r="F902" i="6"/>
  <c r="D902" i="6"/>
  <c r="V901" i="6"/>
  <c r="N901" i="6"/>
  <c r="L901" i="6"/>
  <c r="H901" i="6"/>
  <c r="F901" i="6"/>
  <c r="D901" i="6"/>
  <c r="Y862" i="6"/>
  <c r="Y863" i="6"/>
  <c r="Y864" i="6"/>
  <c r="Y865" i="6"/>
  <c r="Y866" i="6"/>
  <c r="Y867" i="6"/>
  <c r="Y868" i="6"/>
  <c r="Y869" i="6"/>
  <c r="Y870" i="6"/>
  <c r="Y871" i="6"/>
  <c r="Y872" i="6"/>
  <c r="Y873" i="6"/>
  <c r="Y874" i="6"/>
  <c r="Y875" i="6"/>
  <c r="Y876" i="6"/>
  <c r="Y877" i="6"/>
  <c r="Y878" i="6"/>
  <c r="Y879" i="6"/>
  <c r="Y880" i="6"/>
  <c r="Y882" i="6"/>
  <c r="X885" i="6"/>
  <c r="P885" i="6"/>
  <c r="R885" i="6"/>
  <c r="T885" i="6"/>
  <c r="V885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L885" i="6"/>
  <c r="J885" i="6"/>
  <c r="H885" i="6"/>
  <c r="F885" i="6"/>
  <c r="D885" i="6"/>
  <c r="Y884" i="6"/>
  <c r="W882" i="6"/>
  <c r="W884" i="6"/>
  <c r="U882" i="6"/>
  <c r="U884" i="6"/>
  <c r="S882" i="6"/>
  <c r="S884" i="6"/>
  <c r="Q882" i="6"/>
  <c r="Q884" i="6"/>
  <c r="N882" i="6"/>
  <c r="N884" i="6"/>
  <c r="M884" i="6"/>
  <c r="K882" i="6"/>
  <c r="K884" i="6"/>
  <c r="I882" i="6"/>
  <c r="I884" i="6"/>
  <c r="G882" i="6"/>
  <c r="G884" i="6"/>
  <c r="E882" i="6"/>
  <c r="E884" i="6"/>
  <c r="C882" i="6"/>
  <c r="C884" i="6"/>
  <c r="Y883" i="6"/>
  <c r="W883" i="6"/>
  <c r="U883" i="6"/>
  <c r="S883" i="6"/>
  <c r="Q883" i="6"/>
  <c r="N883" i="6"/>
  <c r="X556" i="6"/>
  <c r="X557" i="6"/>
  <c r="X558" i="6"/>
  <c r="X559" i="6"/>
  <c r="X560" i="6"/>
  <c r="X561" i="6"/>
  <c r="X562" i="6"/>
  <c r="X563" i="6"/>
  <c r="X564" i="6"/>
  <c r="X565" i="6"/>
  <c r="X566" i="6"/>
  <c r="X567" i="6"/>
  <c r="X568" i="6"/>
  <c r="X569" i="6"/>
  <c r="X570" i="6"/>
  <c r="X571" i="6"/>
  <c r="X572" i="6"/>
  <c r="X573" i="6"/>
  <c r="X574" i="6"/>
  <c r="X575" i="6"/>
  <c r="X576" i="6"/>
  <c r="M883" i="6"/>
  <c r="K883" i="6"/>
  <c r="I883" i="6"/>
  <c r="G883" i="6"/>
  <c r="E883" i="6"/>
  <c r="C883" i="6"/>
  <c r="X882" i="6"/>
  <c r="V882" i="6"/>
  <c r="T882" i="6"/>
  <c r="R882" i="6"/>
  <c r="P882" i="6"/>
  <c r="L882" i="6"/>
  <c r="J882" i="6"/>
  <c r="H882" i="6"/>
  <c r="F882" i="6"/>
  <c r="D882" i="6"/>
  <c r="Y881" i="6"/>
  <c r="X881" i="6"/>
  <c r="V881" i="6"/>
  <c r="T881" i="6"/>
  <c r="R881" i="6"/>
  <c r="P881" i="6"/>
  <c r="L881" i="6"/>
  <c r="J881" i="6"/>
  <c r="H881" i="6"/>
  <c r="F881" i="6"/>
  <c r="D881" i="6"/>
  <c r="X880" i="6"/>
  <c r="V880" i="6"/>
  <c r="T880" i="6"/>
  <c r="R880" i="6"/>
  <c r="P880" i="6"/>
  <c r="L880" i="6"/>
  <c r="J880" i="6"/>
  <c r="H880" i="6"/>
  <c r="F880" i="6"/>
  <c r="D880" i="6"/>
  <c r="X879" i="6"/>
  <c r="V879" i="6"/>
  <c r="T879" i="6"/>
  <c r="R879" i="6"/>
  <c r="P879" i="6"/>
  <c r="L879" i="6"/>
  <c r="J879" i="6"/>
  <c r="H879" i="6"/>
  <c r="F879" i="6"/>
  <c r="D879" i="6"/>
  <c r="X878" i="6"/>
  <c r="V878" i="6"/>
  <c r="T878" i="6"/>
  <c r="R878" i="6"/>
  <c r="P878" i="6"/>
  <c r="L878" i="6"/>
  <c r="J878" i="6"/>
  <c r="H878" i="6"/>
  <c r="F878" i="6"/>
  <c r="D878" i="6"/>
  <c r="X877" i="6"/>
  <c r="V877" i="6"/>
  <c r="T877" i="6"/>
  <c r="R877" i="6"/>
  <c r="P877" i="6"/>
  <c r="L877" i="6"/>
  <c r="J877" i="6"/>
  <c r="H877" i="6"/>
  <c r="F877" i="6"/>
  <c r="D877" i="6"/>
  <c r="X876" i="6"/>
  <c r="V876" i="6"/>
  <c r="T876" i="6"/>
  <c r="R876" i="6"/>
  <c r="P876" i="6"/>
  <c r="L876" i="6"/>
  <c r="J876" i="6"/>
  <c r="H876" i="6"/>
  <c r="F876" i="6"/>
  <c r="D876" i="6"/>
  <c r="X875" i="6"/>
  <c r="V875" i="6"/>
  <c r="T875" i="6"/>
  <c r="R875" i="6"/>
  <c r="P875" i="6"/>
  <c r="L875" i="6"/>
  <c r="J875" i="6"/>
  <c r="H875" i="6"/>
  <c r="F875" i="6"/>
  <c r="D875" i="6"/>
  <c r="X874" i="6"/>
  <c r="V874" i="6"/>
  <c r="T874" i="6"/>
  <c r="R874" i="6"/>
  <c r="P874" i="6"/>
  <c r="L874" i="6"/>
  <c r="J874" i="6"/>
  <c r="H874" i="6"/>
  <c r="F874" i="6"/>
  <c r="D874" i="6"/>
  <c r="X873" i="6"/>
  <c r="V873" i="6"/>
  <c r="T873" i="6"/>
  <c r="R873" i="6"/>
  <c r="P873" i="6"/>
  <c r="L873" i="6"/>
  <c r="J873" i="6"/>
  <c r="H873" i="6"/>
  <c r="F873" i="6"/>
  <c r="D873" i="6"/>
  <c r="X872" i="6"/>
  <c r="V872" i="6"/>
  <c r="T872" i="6"/>
  <c r="R872" i="6"/>
  <c r="P872" i="6"/>
  <c r="L872" i="6"/>
  <c r="J872" i="6"/>
  <c r="H872" i="6"/>
  <c r="F872" i="6"/>
  <c r="D872" i="6"/>
  <c r="X871" i="6"/>
  <c r="V871" i="6"/>
  <c r="T871" i="6"/>
  <c r="R871" i="6"/>
  <c r="P871" i="6"/>
  <c r="L871" i="6"/>
  <c r="J871" i="6"/>
  <c r="H871" i="6"/>
  <c r="F871" i="6"/>
  <c r="D871" i="6"/>
  <c r="X870" i="6"/>
  <c r="V870" i="6"/>
  <c r="T870" i="6"/>
  <c r="R870" i="6"/>
  <c r="P870" i="6"/>
  <c r="L870" i="6"/>
  <c r="J870" i="6"/>
  <c r="H870" i="6"/>
  <c r="F870" i="6"/>
  <c r="D870" i="6"/>
  <c r="X869" i="6"/>
  <c r="V869" i="6"/>
  <c r="T869" i="6"/>
  <c r="R869" i="6"/>
  <c r="P869" i="6"/>
  <c r="L869" i="6"/>
  <c r="J869" i="6"/>
  <c r="H869" i="6"/>
  <c r="F869" i="6"/>
  <c r="D869" i="6"/>
  <c r="X868" i="6"/>
  <c r="V868" i="6"/>
  <c r="T868" i="6"/>
  <c r="R868" i="6"/>
  <c r="P868" i="6"/>
  <c r="L868" i="6"/>
  <c r="J868" i="6"/>
  <c r="H868" i="6"/>
  <c r="F868" i="6"/>
  <c r="D868" i="6"/>
  <c r="X867" i="6"/>
  <c r="V867" i="6"/>
  <c r="T867" i="6"/>
  <c r="R867" i="6"/>
  <c r="P867" i="6"/>
  <c r="L867" i="6"/>
  <c r="J867" i="6"/>
  <c r="H867" i="6"/>
  <c r="F867" i="6"/>
  <c r="D867" i="6"/>
  <c r="X866" i="6"/>
  <c r="V866" i="6"/>
  <c r="T866" i="6"/>
  <c r="R866" i="6"/>
  <c r="P866" i="6"/>
  <c r="L866" i="6"/>
  <c r="J866" i="6"/>
  <c r="H866" i="6"/>
  <c r="F866" i="6"/>
  <c r="D866" i="6"/>
  <c r="X865" i="6"/>
  <c r="V865" i="6"/>
  <c r="T865" i="6"/>
  <c r="R865" i="6"/>
  <c r="P865" i="6"/>
  <c r="L865" i="6"/>
  <c r="J865" i="6"/>
  <c r="H865" i="6"/>
  <c r="F865" i="6"/>
  <c r="D865" i="6"/>
  <c r="X864" i="6"/>
  <c r="V864" i="6"/>
  <c r="T864" i="6"/>
  <c r="R864" i="6"/>
  <c r="P864" i="6"/>
  <c r="L864" i="6"/>
  <c r="J864" i="6"/>
  <c r="H864" i="6"/>
  <c r="F864" i="6"/>
  <c r="D864" i="6"/>
  <c r="X863" i="6"/>
  <c r="V863" i="6"/>
  <c r="T863" i="6"/>
  <c r="R863" i="6"/>
  <c r="P863" i="6"/>
  <c r="L863" i="6"/>
  <c r="J863" i="6"/>
  <c r="H863" i="6"/>
  <c r="F863" i="6"/>
  <c r="D863" i="6"/>
  <c r="X862" i="6"/>
  <c r="V862" i="6"/>
  <c r="T862" i="6"/>
  <c r="R862" i="6"/>
  <c r="P862" i="6"/>
  <c r="L862" i="6"/>
  <c r="J862" i="6"/>
  <c r="H862" i="6"/>
  <c r="F862" i="6"/>
  <c r="D862" i="6"/>
  <c r="Y848" i="6"/>
  <c r="X848" i="6"/>
  <c r="V848" i="6"/>
  <c r="T848" i="6"/>
  <c r="R848" i="6"/>
  <c r="P848" i="6"/>
  <c r="M848" i="6"/>
  <c r="L848" i="6"/>
  <c r="J848" i="6"/>
  <c r="H848" i="6"/>
  <c r="F848" i="6"/>
  <c r="D848" i="6"/>
  <c r="Y824" i="6"/>
  <c r="Y825" i="6"/>
  <c r="Y826" i="6"/>
  <c r="Y827" i="6"/>
  <c r="Y828" i="6"/>
  <c r="Y829" i="6"/>
  <c r="Y830" i="6"/>
  <c r="Y831" i="6"/>
  <c r="Y832" i="6"/>
  <c r="Y833" i="6"/>
  <c r="Y834" i="6"/>
  <c r="Y835" i="6"/>
  <c r="Y836" i="6"/>
  <c r="Y837" i="6"/>
  <c r="Y838" i="6"/>
  <c r="Y839" i="6"/>
  <c r="Y840" i="6"/>
  <c r="Y841" i="6"/>
  <c r="Y842" i="6"/>
  <c r="Y845" i="6"/>
  <c r="Y847" i="6"/>
  <c r="W845" i="6"/>
  <c r="W847" i="6"/>
  <c r="U845" i="6"/>
  <c r="U847" i="6"/>
  <c r="S845" i="6"/>
  <c r="S847" i="6"/>
  <c r="Q845" i="6"/>
  <c r="Q847" i="6"/>
  <c r="N845" i="6"/>
  <c r="N847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4" i="6"/>
  <c r="M845" i="6"/>
  <c r="M847" i="6"/>
  <c r="K845" i="6"/>
  <c r="K847" i="6"/>
  <c r="I845" i="6"/>
  <c r="I847" i="6"/>
  <c r="G845" i="6"/>
  <c r="G847" i="6"/>
  <c r="E845" i="6"/>
  <c r="E847" i="6"/>
  <c r="C847" i="6"/>
  <c r="Y269" i="6"/>
  <c r="Y270" i="6"/>
  <c r="Y271" i="6"/>
  <c r="Y272" i="6"/>
  <c r="Y273" i="6"/>
  <c r="Y274" i="6"/>
  <c r="Y275" i="6"/>
  <c r="Y276" i="6"/>
  <c r="Y277" i="6"/>
  <c r="Y278" i="6"/>
  <c r="Y279" i="6"/>
  <c r="Y280" i="6"/>
  <c r="Y281" i="6"/>
  <c r="Y282" i="6"/>
  <c r="Y283" i="6"/>
  <c r="Y284" i="6"/>
  <c r="Y285" i="6"/>
  <c r="Y286" i="6"/>
  <c r="Y287" i="6"/>
  <c r="Y288" i="6"/>
  <c r="Y289" i="6"/>
  <c r="Y846" i="6"/>
  <c r="W846" i="6"/>
  <c r="U846" i="6"/>
  <c r="S846" i="6"/>
  <c r="Q846" i="6"/>
  <c r="N846" i="6"/>
  <c r="X269" i="6"/>
  <c r="X270" i="6"/>
  <c r="X271" i="6"/>
  <c r="X272" i="6"/>
  <c r="X273" i="6"/>
  <c r="X274" i="6"/>
  <c r="X275" i="6"/>
  <c r="X276" i="6"/>
  <c r="X277" i="6"/>
  <c r="X278" i="6"/>
  <c r="X279" i="6"/>
  <c r="X280" i="6"/>
  <c r="X281" i="6"/>
  <c r="X282" i="6"/>
  <c r="X283" i="6"/>
  <c r="X284" i="6"/>
  <c r="X285" i="6"/>
  <c r="X286" i="6"/>
  <c r="X287" i="6"/>
  <c r="X288" i="6"/>
  <c r="X289" i="6"/>
  <c r="M846" i="6"/>
  <c r="K846" i="6"/>
  <c r="I846" i="6"/>
  <c r="G846" i="6"/>
  <c r="E846" i="6"/>
  <c r="C845" i="6"/>
  <c r="C846" i="6"/>
  <c r="X845" i="6"/>
  <c r="V845" i="6"/>
  <c r="T845" i="6"/>
  <c r="R845" i="6"/>
  <c r="P845" i="6"/>
  <c r="L845" i="6"/>
  <c r="J845" i="6"/>
  <c r="H845" i="6"/>
  <c r="F845" i="6"/>
  <c r="D845" i="6"/>
  <c r="Y844" i="6"/>
  <c r="X844" i="6"/>
  <c r="V844" i="6"/>
  <c r="T844" i="6"/>
  <c r="R844" i="6"/>
  <c r="P844" i="6"/>
  <c r="L844" i="6"/>
  <c r="J844" i="6"/>
  <c r="H844" i="6"/>
  <c r="F844" i="6"/>
  <c r="D844" i="6"/>
  <c r="X842" i="6"/>
  <c r="V842" i="6"/>
  <c r="T842" i="6"/>
  <c r="R842" i="6"/>
  <c r="P842" i="6"/>
  <c r="L842" i="6"/>
  <c r="J842" i="6"/>
  <c r="H842" i="6"/>
  <c r="F842" i="6"/>
  <c r="D842" i="6"/>
  <c r="X841" i="6"/>
  <c r="V841" i="6"/>
  <c r="T841" i="6"/>
  <c r="R841" i="6"/>
  <c r="P841" i="6"/>
  <c r="L841" i="6"/>
  <c r="J841" i="6"/>
  <c r="H841" i="6"/>
  <c r="F841" i="6"/>
  <c r="D841" i="6"/>
  <c r="X840" i="6"/>
  <c r="V840" i="6"/>
  <c r="T840" i="6"/>
  <c r="R840" i="6"/>
  <c r="P840" i="6"/>
  <c r="L840" i="6"/>
  <c r="J840" i="6"/>
  <c r="H840" i="6"/>
  <c r="F840" i="6"/>
  <c r="D840" i="6"/>
  <c r="X839" i="6"/>
  <c r="V839" i="6"/>
  <c r="T839" i="6"/>
  <c r="R839" i="6"/>
  <c r="P839" i="6"/>
  <c r="L839" i="6"/>
  <c r="J839" i="6"/>
  <c r="H839" i="6"/>
  <c r="F839" i="6"/>
  <c r="D839" i="6"/>
  <c r="X838" i="6"/>
  <c r="V838" i="6"/>
  <c r="T838" i="6"/>
  <c r="R838" i="6"/>
  <c r="P838" i="6"/>
  <c r="L838" i="6"/>
  <c r="J838" i="6"/>
  <c r="H838" i="6"/>
  <c r="F838" i="6"/>
  <c r="D838" i="6"/>
  <c r="X837" i="6"/>
  <c r="V837" i="6"/>
  <c r="T837" i="6"/>
  <c r="R837" i="6"/>
  <c r="P837" i="6"/>
  <c r="L837" i="6"/>
  <c r="J837" i="6"/>
  <c r="H837" i="6"/>
  <c r="F837" i="6"/>
  <c r="D837" i="6"/>
  <c r="X836" i="6"/>
  <c r="V836" i="6"/>
  <c r="T836" i="6"/>
  <c r="R836" i="6"/>
  <c r="P836" i="6"/>
  <c r="L836" i="6"/>
  <c r="J836" i="6"/>
  <c r="H836" i="6"/>
  <c r="F836" i="6"/>
  <c r="D836" i="6"/>
  <c r="X835" i="6"/>
  <c r="V835" i="6"/>
  <c r="T835" i="6"/>
  <c r="R835" i="6"/>
  <c r="P835" i="6"/>
  <c r="L835" i="6"/>
  <c r="J835" i="6"/>
  <c r="H835" i="6"/>
  <c r="F835" i="6"/>
  <c r="D835" i="6"/>
  <c r="X834" i="6"/>
  <c r="V834" i="6"/>
  <c r="T834" i="6"/>
  <c r="R834" i="6"/>
  <c r="P834" i="6"/>
  <c r="L834" i="6"/>
  <c r="J834" i="6"/>
  <c r="H834" i="6"/>
  <c r="F834" i="6"/>
  <c r="D834" i="6"/>
  <c r="X833" i="6"/>
  <c r="V833" i="6"/>
  <c r="T833" i="6"/>
  <c r="R833" i="6"/>
  <c r="P833" i="6"/>
  <c r="L833" i="6"/>
  <c r="J833" i="6"/>
  <c r="H833" i="6"/>
  <c r="F833" i="6"/>
  <c r="D833" i="6"/>
  <c r="X832" i="6"/>
  <c r="V832" i="6"/>
  <c r="T832" i="6"/>
  <c r="R832" i="6"/>
  <c r="P832" i="6"/>
  <c r="L832" i="6"/>
  <c r="J832" i="6"/>
  <c r="H832" i="6"/>
  <c r="F832" i="6"/>
  <c r="D832" i="6"/>
  <c r="X831" i="6"/>
  <c r="V831" i="6"/>
  <c r="T831" i="6"/>
  <c r="R831" i="6"/>
  <c r="P831" i="6"/>
  <c r="L831" i="6"/>
  <c r="J831" i="6"/>
  <c r="H831" i="6"/>
  <c r="F831" i="6"/>
  <c r="D831" i="6"/>
  <c r="X830" i="6"/>
  <c r="V830" i="6"/>
  <c r="T830" i="6"/>
  <c r="R830" i="6"/>
  <c r="P830" i="6"/>
  <c r="L830" i="6"/>
  <c r="J830" i="6"/>
  <c r="H830" i="6"/>
  <c r="F830" i="6"/>
  <c r="D830" i="6"/>
  <c r="X829" i="6"/>
  <c r="V829" i="6"/>
  <c r="T829" i="6"/>
  <c r="R829" i="6"/>
  <c r="P829" i="6"/>
  <c r="L829" i="6"/>
  <c r="J829" i="6"/>
  <c r="H829" i="6"/>
  <c r="F829" i="6"/>
  <c r="D829" i="6"/>
  <c r="X828" i="6"/>
  <c r="V828" i="6"/>
  <c r="T828" i="6"/>
  <c r="R828" i="6"/>
  <c r="P828" i="6"/>
  <c r="L828" i="6"/>
  <c r="J828" i="6"/>
  <c r="H828" i="6"/>
  <c r="F828" i="6"/>
  <c r="D828" i="6"/>
  <c r="X827" i="6"/>
  <c r="V827" i="6"/>
  <c r="T827" i="6"/>
  <c r="R827" i="6"/>
  <c r="P827" i="6"/>
  <c r="L827" i="6"/>
  <c r="J827" i="6"/>
  <c r="H827" i="6"/>
  <c r="F827" i="6"/>
  <c r="D827" i="6"/>
  <c r="X826" i="6"/>
  <c r="V826" i="6"/>
  <c r="T826" i="6"/>
  <c r="R826" i="6"/>
  <c r="P826" i="6"/>
  <c r="L826" i="6"/>
  <c r="J826" i="6"/>
  <c r="H826" i="6"/>
  <c r="F826" i="6"/>
  <c r="D826" i="6"/>
  <c r="X825" i="6"/>
  <c r="V825" i="6"/>
  <c r="T825" i="6"/>
  <c r="R825" i="6"/>
  <c r="P825" i="6"/>
  <c r="L825" i="6"/>
  <c r="J825" i="6"/>
  <c r="H825" i="6"/>
  <c r="F825" i="6"/>
  <c r="D825" i="6"/>
  <c r="X824" i="6"/>
  <c r="V824" i="6"/>
  <c r="T824" i="6"/>
  <c r="R824" i="6"/>
  <c r="P824" i="6"/>
  <c r="L824" i="6"/>
  <c r="J824" i="6"/>
  <c r="H824" i="6"/>
  <c r="F824" i="6"/>
  <c r="D824" i="6"/>
  <c r="W807" i="6"/>
  <c r="X816" i="6"/>
  <c r="U807" i="6"/>
  <c r="V816" i="6"/>
  <c r="S807" i="6"/>
  <c r="T816" i="6"/>
  <c r="Q807" i="6"/>
  <c r="R816" i="6"/>
  <c r="N807" i="6"/>
  <c r="P816" i="6"/>
  <c r="K807" i="6"/>
  <c r="L816" i="6"/>
  <c r="I807" i="6"/>
  <c r="J816" i="6"/>
  <c r="G807" i="6"/>
  <c r="H816" i="6"/>
  <c r="E807" i="6"/>
  <c r="F816" i="6"/>
  <c r="C807" i="6"/>
  <c r="D816" i="6"/>
  <c r="N749" i="6"/>
  <c r="Q749" i="6"/>
  <c r="U749" i="6"/>
  <c r="W749" i="6"/>
  <c r="Y749" i="6"/>
  <c r="N750" i="6"/>
  <c r="Q750" i="6"/>
  <c r="U750" i="6"/>
  <c r="W750" i="6"/>
  <c r="Y750" i="6"/>
  <c r="N751" i="6"/>
  <c r="Q751" i="6"/>
  <c r="U751" i="6"/>
  <c r="W751" i="6"/>
  <c r="Y751" i="6"/>
  <c r="N752" i="6"/>
  <c r="Q752" i="6"/>
  <c r="U752" i="6"/>
  <c r="W752" i="6"/>
  <c r="Y752" i="6"/>
  <c r="N753" i="6"/>
  <c r="Q753" i="6"/>
  <c r="U753" i="6"/>
  <c r="W753" i="6"/>
  <c r="Y753" i="6"/>
  <c r="N754" i="6"/>
  <c r="Q754" i="6"/>
  <c r="U754" i="6"/>
  <c r="W754" i="6"/>
  <c r="Y754" i="6"/>
  <c r="N755" i="6"/>
  <c r="Q755" i="6"/>
  <c r="U755" i="6"/>
  <c r="W755" i="6"/>
  <c r="Y755" i="6"/>
  <c r="N756" i="6"/>
  <c r="Q756" i="6"/>
  <c r="U756" i="6"/>
  <c r="W756" i="6"/>
  <c r="Y756" i="6"/>
  <c r="N757" i="6"/>
  <c r="Q757" i="6"/>
  <c r="U757" i="6"/>
  <c r="W757" i="6"/>
  <c r="Y757" i="6"/>
  <c r="N758" i="6"/>
  <c r="Q758" i="6"/>
  <c r="U758" i="6"/>
  <c r="W758" i="6"/>
  <c r="Y758" i="6"/>
  <c r="N759" i="6"/>
  <c r="Q759" i="6"/>
  <c r="U759" i="6"/>
  <c r="W759" i="6"/>
  <c r="Y759" i="6"/>
  <c r="N760" i="6"/>
  <c r="Q760" i="6"/>
  <c r="W760" i="6"/>
  <c r="Y760" i="6"/>
  <c r="N761" i="6"/>
  <c r="Q761" i="6"/>
  <c r="U761" i="6"/>
  <c r="W761" i="6"/>
  <c r="Y761" i="6"/>
  <c r="N762" i="6"/>
  <c r="Q762" i="6"/>
  <c r="U762" i="6"/>
  <c r="W762" i="6"/>
  <c r="Y762" i="6"/>
  <c r="N763" i="6"/>
  <c r="Q763" i="6"/>
  <c r="U763" i="6"/>
  <c r="W763" i="6"/>
  <c r="Y763" i="6"/>
  <c r="N764" i="6"/>
  <c r="Q764" i="6"/>
  <c r="U764" i="6"/>
  <c r="W764" i="6"/>
  <c r="Y764" i="6"/>
  <c r="N765" i="6"/>
  <c r="Q765" i="6"/>
  <c r="U765" i="6"/>
  <c r="W765" i="6"/>
  <c r="Y765" i="6"/>
  <c r="N766" i="6"/>
  <c r="Q766" i="6"/>
  <c r="U766" i="6"/>
  <c r="W766" i="6"/>
  <c r="Y766" i="6"/>
  <c r="N767" i="6"/>
  <c r="Q767" i="6"/>
  <c r="U767" i="6"/>
  <c r="W767" i="6"/>
  <c r="Y767" i="6"/>
  <c r="N768" i="6"/>
  <c r="Q768" i="6"/>
  <c r="U768" i="6"/>
  <c r="W768" i="6"/>
  <c r="Y768" i="6"/>
  <c r="Y769" i="6"/>
  <c r="X810" i="6"/>
  <c r="V810" i="6"/>
  <c r="T810" i="6"/>
  <c r="R810" i="6"/>
  <c r="P810" i="6"/>
  <c r="C749" i="6"/>
  <c r="E749" i="6"/>
  <c r="I749" i="6"/>
  <c r="K749" i="6"/>
  <c r="M749" i="6"/>
  <c r="C750" i="6"/>
  <c r="E750" i="6"/>
  <c r="I750" i="6"/>
  <c r="K750" i="6"/>
  <c r="M750" i="6"/>
  <c r="C751" i="6"/>
  <c r="E751" i="6"/>
  <c r="I751" i="6"/>
  <c r="K751" i="6"/>
  <c r="M751" i="6"/>
  <c r="C752" i="6"/>
  <c r="E752" i="6"/>
  <c r="I752" i="6"/>
  <c r="K752" i="6"/>
  <c r="M752" i="6"/>
  <c r="C753" i="6"/>
  <c r="E753" i="6"/>
  <c r="I753" i="6"/>
  <c r="K753" i="6"/>
  <c r="M753" i="6"/>
  <c r="C754" i="6"/>
  <c r="E754" i="6"/>
  <c r="I754" i="6"/>
  <c r="K754" i="6"/>
  <c r="M754" i="6"/>
  <c r="C755" i="6"/>
  <c r="E755" i="6"/>
  <c r="I755" i="6"/>
  <c r="K755" i="6"/>
  <c r="M755" i="6"/>
  <c r="C756" i="6"/>
  <c r="E756" i="6"/>
  <c r="I756" i="6"/>
  <c r="K756" i="6"/>
  <c r="M756" i="6"/>
  <c r="C757" i="6"/>
  <c r="E757" i="6"/>
  <c r="I757" i="6"/>
  <c r="K757" i="6"/>
  <c r="M757" i="6"/>
  <c r="C758" i="6"/>
  <c r="E758" i="6"/>
  <c r="I758" i="6"/>
  <c r="K758" i="6"/>
  <c r="M758" i="6"/>
  <c r="C759" i="6"/>
  <c r="E759" i="6"/>
  <c r="I759" i="6"/>
  <c r="K759" i="6"/>
  <c r="M759" i="6"/>
  <c r="C760" i="6"/>
  <c r="E760" i="6"/>
  <c r="I760" i="6"/>
  <c r="K760" i="6"/>
  <c r="M760" i="6"/>
  <c r="C761" i="6"/>
  <c r="E761" i="6"/>
  <c r="I761" i="6"/>
  <c r="K761" i="6"/>
  <c r="M761" i="6"/>
  <c r="C762" i="6"/>
  <c r="E762" i="6"/>
  <c r="I762" i="6"/>
  <c r="K762" i="6"/>
  <c r="M762" i="6"/>
  <c r="C763" i="6"/>
  <c r="E763" i="6"/>
  <c r="I763" i="6"/>
  <c r="K763" i="6"/>
  <c r="M763" i="6"/>
  <c r="C764" i="6"/>
  <c r="E764" i="6"/>
  <c r="I764" i="6"/>
  <c r="K764" i="6"/>
  <c r="M764" i="6"/>
  <c r="C765" i="6"/>
  <c r="E765" i="6"/>
  <c r="I765" i="6"/>
  <c r="K765" i="6"/>
  <c r="M765" i="6"/>
  <c r="C766" i="6"/>
  <c r="E766" i="6"/>
  <c r="I766" i="6"/>
  <c r="K766" i="6"/>
  <c r="M766" i="6"/>
  <c r="C767" i="6"/>
  <c r="E767" i="6"/>
  <c r="I767" i="6"/>
  <c r="K767" i="6"/>
  <c r="M767" i="6"/>
  <c r="C768" i="6"/>
  <c r="E768" i="6"/>
  <c r="I768" i="6"/>
  <c r="K768" i="6"/>
  <c r="M768" i="6"/>
  <c r="M769" i="6"/>
  <c r="L810" i="6"/>
  <c r="J810" i="6"/>
  <c r="H810" i="6"/>
  <c r="F810" i="6"/>
  <c r="D810" i="6"/>
  <c r="Y787" i="6"/>
  <c r="Y788" i="6"/>
  <c r="Y789" i="6"/>
  <c r="Y790" i="6"/>
  <c r="Y791" i="6"/>
  <c r="Y792" i="6"/>
  <c r="Y793" i="6"/>
  <c r="Y794" i="6"/>
  <c r="Y795" i="6"/>
  <c r="Y796" i="6"/>
  <c r="Y797" i="6"/>
  <c r="Y798" i="6"/>
  <c r="Y799" i="6"/>
  <c r="Y800" i="6"/>
  <c r="Y801" i="6"/>
  <c r="Y802" i="6"/>
  <c r="Y803" i="6"/>
  <c r="Y804" i="6"/>
  <c r="Y805" i="6"/>
  <c r="Y806" i="6"/>
  <c r="Y807" i="6"/>
  <c r="Y809" i="6"/>
  <c r="W809" i="6"/>
  <c r="U809" i="6"/>
  <c r="S809" i="6"/>
  <c r="Q809" i="6"/>
  <c r="N809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9" i="6"/>
  <c r="K809" i="6"/>
  <c r="I809" i="6"/>
  <c r="G809" i="6"/>
  <c r="E809" i="6"/>
  <c r="C809" i="6"/>
  <c r="Y556" i="6"/>
  <c r="Y557" i="6"/>
  <c r="Y558" i="6"/>
  <c r="Y559" i="6"/>
  <c r="Y560" i="6"/>
  <c r="Y561" i="6"/>
  <c r="Y562" i="6"/>
  <c r="Y563" i="6"/>
  <c r="Y564" i="6"/>
  <c r="Y565" i="6"/>
  <c r="Y566" i="6"/>
  <c r="Y567" i="6"/>
  <c r="Y568" i="6"/>
  <c r="Y569" i="6"/>
  <c r="Y570" i="6"/>
  <c r="Y571" i="6"/>
  <c r="Y572" i="6"/>
  <c r="Y573" i="6"/>
  <c r="Y574" i="6"/>
  <c r="Y575" i="6"/>
  <c r="Y576" i="6"/>
  <c r="Y808" i="6"/>
  <c r="W808" i="6"/>
  <c r="U808" i="6"/>
  <c r="S808" i="6"/>
  <c r="Q808" i="6"/>
  <c r="N808" i="6"/>
  <c r="M808" i="6"/>
  <c r="K808" i="6"/>
  <c r="I808" i="6"/>
  <c r="G808" i="6"/>
  <c r="E808" i="6"/>
  <c r="C808" i="6"/>
  <c r="X807" i="6"/>
  <c r="V807" i="6"/>
  <c r="T807" i="6"/>
  <c r="R807" i="6"/>
  <c r="P807" i="6"/>
  <c r="L807" i="6"/>
  <c r="J807" i="6"/>
  <c r="H807" i="6"/>
  <c r="F807" i="6"/>
  <c r="D807" i="6"/>
  <c r="X806" i="6"/>
  <c r="V806" i="6"/>
  <c r="T806" i="6"/>
  <c r="R806" i="6"/>
  <c r="P806" i="6"/>
  <c r="L806" i="6"/>
  <c r="J806" i="6"/>
  <c r="H806" i="6"/>
  <c r="F806" i="6"/>
  <c r="D806" i="6"/>
  <c r="X805" i="6"/>
  <c r="V805" i="6"/>
  <c r="T805" i="6"/>
  <c r="R805" i="6"/>
  <c r="P805" i="6"/>
  <c r="L805" i="6"/>
  <c r="J805" i="6"/>
  <c r="H805" i="6"/>
  <c r="F805" i="6"/>
  <c r="D805" i="6"/>
  <c r="X804" i="6"/>
  <c r="V804" i="6"/>
  <c r="T804" i="6"/>
  <c r="R804" i="6"/>
  <c r="P804" i="6"/>
  <c r="L804" i="6"/>
  <c r="J804" i="6"/>
  <c r="H804" i="6"/>
  <c r="F804" i="6"/>
  <c r="D804" i="6"/>
  <c r="X803" i="6"/>
  <c r="V803" i="6"/>
  <c r="T803" i="6"/>
  <c r="R803" i="6"/>
  <c r="P803" i="6"/>
  <c r="L803" i="6"/>
  <c r="J803" i="6"/>
  <c r="H803" i="6"/>
  <c r="F803" i="6"/>
  <c r="D803" i="6"/>
  <c r="X802" i="6"/>
  <c r="V802" i="6"/>
  <c r="T802" i="6"/>
  <c r="R802" i="6"/>
  <c r="P802" i="6"/>
  <c r="L802" i="6"/>
  <c r="J802" i="6"/>
  <c r="H802" i="6"/>
  <c r="F802" i="6"/>
  <c r="D802" i="6"/>
  <c r="X801" i="6"/>
  <c r="V801" i="6"/>
  <c r="T801" i="6"/>
  <c r="R801" i="6"/>
  <c r="P801" i="6"/>
  <c r="L801" i="6"/>
  <c r="J801" i="6"/>
  <c r="H801" i="6"/>
  <c r="F801" i="6"/>
  <c r="D801" i="6"/>
  <c r="X800" i="6"/>
  <c r="V800" i="6"/>
  <c r="T800" i="6"/>
  <c r="R800" i="6"/>
  <c r="P800" i="6"/>
  <c r="L800" i="6"/>
  <c r="J800" i="6"/>
  <c r="H800" i="6"/>
  <c r="F800" i="6"/>
  <c r="D800" i="6"/>
  <c r="X799" i="6"/>
  <c r="V799" i="6"/>
  <c r="T799" i="6"/>
  <c r="R799" i="6"/>
  <c r="P799" i="6"/>
  <c r="L799" i="6"/>
  <c r="J799" i="6"/>
  <c r="H799" i="6"/>
  <c r="F799" i="6"/>
  <c r="D799" i="6"/>
  <c r="X798" i="6"/>
  <c r="V798" i="6"/>
  <c r="T798" i="6"/>
  <c r="R798" i="6"/>
  <c r="P798" i="6"/>
  <c r="L798" i="6"/>
  <c r="J798" i="6"/>
  <c r="H798" i="6"/>
  <c r="F798" i="6"/>
  <c r="D798" i="6"/>
  <c r="X797" i="6"/>
  <c r="V797" i="6"/>
  <c r="T797" i="6"/>
  <c r="R797" i="6"/>
  <c r="P797" i="6"/>
  <c r="L797" i="6"/>
  <c r="J797" i="6"/>
  <c r="H797" i="6"/>
  <c r="F797" i="6"/>
  <c r="D797" i="6"/>
  <c r="X796" i="6"/>
  <c r="V796" i="6"/>
  <c r="T796" i="6"/>
  <c r="R796" i="6"/>
  <c r="P796" i="6"/>
  <c r="L796" i="6"/>
  <c r="J796" i="6"/>
  <c r="H796" i="6"/>
  <c r="F796" i="6"/>
  <c r="D796" i="6"/>
  <c r="X795" i="6"/>
  <c r="V795" i="6"/>
  <c r="T795" i="6"/>
  <c r="R795" i="6"/>
  <c r="P795" i="6"/>
  <c r="L795" i="6"/>
  <c r="J795" i="6"/>
  <c r="H795" i="6"/>
  <c r="F795" i="6"/>
  <c r="D795" i="6"/>
  <c r="X794" i="6"/>
  <c r="V794" i="6"/>
  <c r="T794" i="6"/>
  <c r="R794" i="6"/>
  <c r="P794" i="6"/>
  <c r="L794" i="6"/>
  <c r="J794" i="6"/>
  <c r="H794" i="6"/>
  <c r="F794" i="6"/>
  <c r="D794" i="6"/>
  <c r="X793" i="6"/>
  <c r="V793" i="6"/>
  <c r="T793" i="6"/>
  <c r="R793" i="6"/>
  <c r="P793" i="6"/>
  <c r="L793" i="6"/>
  <c r="J793" i="6"/>
  <c r="H793" i="6"/>
  <c r="F793" i="6"/>
  <c r="D793" i="6"/>
  <c r="X792" i="6"/>
  <c r="V792" i="6"/>
  <c r="T792" i="6"/>
  <c r="R792" i="6"/>
  <c r="P792" i="6"/>
  <c r="L792" i="6"/>
  <c r="J792" i="6"/>
  <c r="H792" i="6"/>
  <c r="F792" i="6"/>
  <c r="D792" i="6"/>
  <c r="X791" i="6"/>
  <c r="V791" i="6"/>
  <c r="T791" i="6"/>
  <c r="R791" i="6"/>
  <c r="P791" i="6"/>
  <c r="L791" i="6"/>
  <c r="J791" i="6"/>
  <c r="H791" i="6"/>
  <c r="F791" i="6"/>
  <c r="D791" i="6"/>
  <c r="X790" i="6"/>
  <c r="V790" i="6"/>
  <c r="T790" i="6"/>
  <c r="R790" i="6"/>
  <c r="P790" i="6"/>
  <c r="L790" i="6"/>
  <c r="J790" i="6"/>
  <c r="H790" i="6"/>
  <c r="F790" i="6"/>
  <c r="D790" i="6"/>
  <c r="X789" i="6"/>
  <c r="V789" i="6"/>
  <c r="T789" i="6"/>
  <c r="R789" i="6"/>
  <c r="P789" i="6"/>
  <c r="L789" i="6"/>
  <c r="J789" i="6"/>
  <c r="H789" i="6"/>
  <c r="F789" i="6"/>
  <c r="D789" i="6"/>
  <c r="X788" i="6"/>
  <c r="V788" i="6"/>
  <c r="T788" i="6"/>
  <c r="R788" i="6"/>
  <c r="P788" i="6"/>
  <c r="L788" i="6"/>
  <c r="J788" i="6"/>
  <c r="H788" i="6"/>
  <c r="F788" i="6"/>
  <c r="D788" i="6"/>
  <c r="X787" i="6"/>
  <c r="V787" i="6"/>
  <c r="T787" i="6"/>
  <c r="R787" i="6"/>
  <c r="P787" i="6"/>
  <c r="L787" i="6"/>
  <c r="J787" i="6"/>
  <c r="H787" i="6"/>
  <c r="F787" i="6"/>
  <c r="D787" i="6"/>
  <c r="W769" i="6"/>
  <c r="X778" i="6"/>
  <c r="U769" i="6"/>
  <c r="V778" i="6"/>
  <c r="S769" i="6"/>
  <c r="T778" i="6"/>
  <c r="Q769" i="6"/>
  <c r="R778" i="6"/>
  <c r="N769" i="6"/>
  <c r="P778" i="6"/>
  <c r="K769" i="6"/>
  <c r="L778" i="6"/>
  <c r="I769" i="6"/>
  <c r="J778" i="6"/>
  <c r="G769" i="6"/>
  <c r="H778" i="6"/>
  <c r="E769" i="6"/>
  <c r="F778" i="6"/>
  <c r="C769" i="6"/>
  <c r="D778" i="6"/>
  <c r="X772" i="6"/>
  <c r="V772" i="6"/>
  <c r="T772" i="6"/>
  <c r="R772" i="6"/>
  <c r="P772" i="6"/>
  <c r="M772" i="6"/>
  <c r="L772" i="6"/>
  <c r="J772" i="6"/>
  <c r="H772" i="6"/>
  <c r="F772" i="6"/>
  <c r="D772" i="6"/>
  <c r="Y771" i="6"/>
  <c r="W771" i="6"/>
  <c r="U771" i="6"/>
  <c r="S771" i="6"/>
  <c r="Q771" i="6"/>
  <c r="N771" i="6"/>
  <c r="M771" i="6"/>
  <c r="K771" i="6"/>
  <c r="I771" i="6"/>
  <c r="G771" i="6"/>
  <c r="E771" i="6"/>
  <c r="C771" i="6"/>
  <c r="Y770" i="6"/>
  <c r="W770" i="6"/>
  <c r="U770" i="6"/>
  <c r="S770" i="6"/>
  <c r="Q770" i="6"/>
  <c r="N770" i="6"/>
  <c r="M770" i="6"/>
  <c r="K770" i="6"/>
  <c r="I770" i="6"/>
  <c r="G770" i="6"/>
  <c r="E770" i="6"/>
  <c r="C770" i="6"/>
  <c r="X769" i="6"/>
  <c r="V769" i="6"/>
  <c r="T769" i="6"/>
  <c r="R769" i="6"/>
  <c r="P769" i="6"/>
  <c r="L769" i="6"/>
  <c r="J769" i="6"/>
  <c r="H769" i="6"/>
  <c r="F769" i="6"/>
  <c r="D769" i="6"/>
  <c r="X768" i="6"/>
  <c r="V768" i="6"/>
  <c r="T768" i="6"/>
  <c r="R768" i="6"/>
  <c r="P768" i="6"/>
  <c r="L768" i="6"/>
  <c r="J768" i="6"/>
  <c r="H768" i="6"/>
  <c r="F768" i="6"/>
  <c r="D768" i="6"/>
  <c r="X767" i="6"/>
  <c r="V767" i="6"/>
  <c r="T767" i="6"/>
  <c r="R767" i="6"/>
  <c r="P767" i="6"/>
  <c r="L767" i="6"/>
  <c r="J767" i="6"/>
  <c r="H767" i="6"/>
  <c r="F767" i="6"/>
  <c r="D767" i="6"/>
  <c r="X766" i="6"/>
  <c r="V766" i="6"/>
  <c r="T766" i="6"/>
  <c r="R766" i="6"/>
  <c r="P766" i="6"/>
  <c r="L766" i="6"/>
  <c r="J766" i="6"/>
  <c r="H766" i="6"/>
  <c r="F766" i="6"/>
  <c r="D766" i="6"/>
  <c r="X765" i="6"/>
  <c r="V765" i="6"/>
  <c r="T765" i="6"/>
  <c r="R765" i="6"/>
  <c r="P765" i="6"/>
  <c r="L765" i="6"/>
  <c r="J765" i="6"/>
  <c r="H765" i="6"/>
  <c r="F765" i="6"/>
  <c r="D765" i="6"/>
  <c r="X764" i="6"/>
  <c r="V764" i="6"/>
  <c r="T764" i="6"/>
  <c r="R764" i="6"/>
  <c r="P764" i="6"/>
  <c r="L764" i="6"/>
  <c r="J764" i="6"/>
  <c r="H764" i="6"/>
  <c r="F764" i="6"/>
  <c r="D764" i="6"/>
  <c r="X763" i="6"/>
  <c r="V763" i="6"/>
  <c r="T763" i="6"/>
  <c r="R763" i="6"/>
  <c r="P763" i="6"/>
  <c r="L763" i="6"/>
  <c r="J763" i="6"/>
  <c r="H763" i="6"/>
  <c r="F763" i="6"/>
  <c r="D763" i="6"/>
  <c r="X762" i="6"/>
  <c r="V762" i="6"/>
  <c r="T762" i="6"/>
  <c r="R762" i="6"/>
  <c r="P762" i="6"/>
  <c r="L762" i="6"/>
  <c r="J762" i="6"/>
  <c r="H762" i="6"/>
  <c r="F762" i="6"/>
  <c r="D762" i="6"/>
  <c r="X761" i="6"/>
  <c r="V761" i="6"/>
  <c r="T761" i="6"/>
  <c r="R761" i="6"/>
  <c r="P761" i="6"/>
  <c r="L761" i="6"/>
  <c r="J761" i="6"/>
  <c r="H761" i="6"/>
  <c r="F761" i="6"/>
  <c r="D761" i="6"/>
  <c r="X760" i="6"/>
  <c r="V760" i="6"/>
  <c r="T760" i="6"/>
  <c r="R760" i="6"/>
  <c r="P760" i="6"/>
  <c r="L760" i="6"/>
  <c r="J760" i="6"/>
  <c r="H760" i="6"/>
  <c r="F760" i="6"/>
  <c r="D760" i="6"/>
  <c r="X759" i="6"/>
  <c r="V759" i="6"/>
  <c r="T759" i="6"/>
  <c r="R759" i="6"/>
  <c r="P759" i="6"/>
  <c r="L759" i="6"/>
  <c r="J759" i="6"/>
  <c r="H759" i="6"/>
  <c r="F759" i="6"/>
  <c r="D759" i="6"/>
  <c r="X758" i="6"/>
  <c r="V758" i="6"/>
  <c r="T758" i="6"/>
  <c r="R758" i="6"/>
  <c r="P758" i="6"/>
  <c r="L758" i="6"/>
  <c r="J758" i="6"/>
  <c r="H758" i="6"/>
  <c r="F758" i="6"/>
  <c r="D758" i="6"/>
  <c r="X757" i="6"/>
  <c r="V757" i="6"/>
  <c r="T757" i="6"/>
  <c r="R757" i="6"/>
  <c r="P757" i="6"/>
  <c r="L757" i="6"/>
  <c r="J757" i="6"/>
  <c r="H757" i="6"/>
  <c r="F757" i="6"/>
  <c r="D757" i="6"/>
  <c r="X756" i="6"/>
  <c r="V756" i="6"/>
  <c r="T756" i="6"/>
  <c r="R756" i="6"/>
  <c r="P756" i="6"/>
  <c r="L756" i="6"/>
  <c r="J756" i="6"/>
  <c r="H756" i="6"/>
  <c r="F756" i="6"/>
  <c r="D756" i="6"/>
  <c r="X755" i="6"/>
  <c r="V755" i="6"/>
  <c r="T755" i="6"/>
  <c r="R755" i="6"/>
  <c r="P755" i="6"/>
  <c r="L755" i="6"/>
  <c r="J755" i="6"/>
  <c r="H755" i="6"/>
  <c r="F755" i="6"/>
  <c r="D755" i="6"/>
  <c r="X754" i="6"/>
  <c r="V754" i="6"/>
  <c r="T754" i="6"/>
  <c r="R754" i="6"/>
  <c r="P754" i="6"/>
  <c r="L754" i="6"/>
  <c r="J754" i="6"/>
  <c r="H754" i="6"/>
  <c r="F754" i="6"/>
  <c r="D754" i="6"/>
  <c r="X753" i="6"/>
  <c r="V753" i="6"/>
  <c r="T753" i="6"/>
  <c r="R753" i="6"/>
  <c r="P753" i="6"/>
  <c r="L753" i="6"/>
  <c r="J753" i="6"/>
  <c r="H753" i="6"/>
  <c r="F753" i="6"/>
  <c r="D753" i="6"/>
  <c r="X752" i="6"/>
  <c r="V752" i="6"/>
  <c r="T752" i="6"/>
  <c r="R752" i="6"/>
  <c r="P752" i="6"/>
  <c r="L752" i="6"/>
  <c r="J752" i="6"/>
  <c r="H752" i="6"/>
  <c r="F752" i="6"/>
  <c r="D752" i="6"/>
  <c r="X751" i="6"/>
  <c r="V751" i="6"/>
  <c r="T751" i="6"/>
  <c r="R751" i="6"/>
  <c r="P751" i="6"/>
  <c r="L751" i="6"/>
  <c r="J751" i="6"/>
  <c r="H751" i="6"/>
  <c r="F751" i="6"/>
  <c r="D751" i="6"/>
  <c r="X750" i="6"/>
  <c r="V750" i="6"/>
  <c r="T750" i="6"/>
  <c r="R750" i="6"/>
  <c r="P750" i="6"/>
  <c r="L750" i="6"/>
  <c r="J750" i="6"/>
  <c r="H750" i="6"/>
  <c r="F750" i="6"/>
  <c r="D750" i="6"/>
  <c r="X749" i="6"/>
  <c r="V749" i="6"/>
  <c r="T749" i="6"/>
  <c r="R749" i="6"/>
  <c r="P749" i="6"/>
  <c r="L749" i="6"/>
  <c r="J749" i="6"/>
  <c r="H749" i="6"/>
  <c r="F749" i="6"/>
  <c r="D749" i="6"/>
  <c r="R731" i="6"/>
  <c r="M731" i="6"/>
  <c r="P731" i="6"/>
  <c r="W731" i="6"/>
  <c r="R733" i="6"/>
  <c r="P733" i="6"/>
  <c r="M733" i="6"/>
  <c r="T731" i="6"/>
  <c r="V731" i="6"/>
  <c r="X731" i="6"/>
  <c r="K576" i="6"/>
  <c r="M576" i="6"/>
  <c r="L577" i="6"/>
  <c r="X732" i="6"/>
  <c r="P576" i="6"/>
  <c r="R576" i="6"/>
  <c r="Q577" i="6"/>
  <c r="T576" i="6"/>
  <c r="V576" i="6"/>
  <c r="U577" i="6"/>
  <c r="W732" i="6"/>
  <c r="V732" i="6"/>
  <c r="T732" i="6"/>
  <c r="R732" i="6"/>
  <c r="P732" i="6"/>
  <c r="M732" i="6"/>
  <c r="C731" i="6"/>
  <c r="E731" i="6"/>
  <c r="G731" i="6"/>
  <c r="I731" i="6"/>
  <c r="K731" i="6"/>
  <c r="K732" i="6"/>
  <c r="I732" i="6"/>
  <c r="G732" i="6"/>
  <c r="E732" i="6"/>
  <c r="C732" i="6"/>
  <c r="Y731" i="6"/>
  <c r="U731" i="6"/>
  <c r="S731" i="6"/>
  <c r="Q731" i="6"/>
  <c r="N731" i="6"/>
  <c r="L731" i="6"/>
  <c r="J731" i="6"/>
  <c r="H731" i="6"/>
  <c r="F731" i="6"/>
  <c r="D731" i="6"/>
  <c r="W730" i="6"/>
  <c r="X730" i="6"/>
  <c r="Y730" i="6"/>
  <c r="U730" i="6"/>
  <c r="S730" i="6"/>
  <c r="Q730" i="6"/>
  <c r="N730" i="6"/>
  <c r="K730" i="6"/>
  <c r="L730" i="6"/>
  <c r="J730" i="6"/>
  <c r="H730" i="6"/>
  <c r="F730" i="6"/>
  <c r="D730" i="6"/>
  <c r="W729" i="6"/>
  <c r="X729" i="6"/>
  <c r="Y729" i="6"/>
  <c r="U729" i="6"/>
  <c r="S729" i="6"/>
  <c r="Q729" i="6"/>
  <c r="N729" i="6"/>
  <c r="K729" i="6"/>
  <c r="L729" i="6"/>
  <c r="J729" i="6"/>
  <c r="H729" i="6"/>
  <c r="F729" i="6"/>
  <c r="D729" i="6"/>
  <c r="W728" i="6"/>
  <c r="X728" i="6"/>
  <c r="Y728" i="6"/>
  <c r="U728" i="6"/>
  <c r="S728" i="6"/>
  <c r="Q728" i="6"/>
  <c r="N728" i="6"/>
  <c r="K728" i="6"/>
  <c r="L728" i="6"/>
  <c r="J728" i="6"/>
  <c r="H728" i="6"/>
  <c r="F728" i="6"/>
  <c r="D728" i="6"/>
  <c r="W727" i="6"/>
  <c r="X727" i="6"/>
  <c r="Y727" i="6"/>
  <c r="U727" i="6"/>
  <c r="S727" i="6"/>
  <c r="Q727" i="6"/>
  <c r="N727" i="6"/>
  <c r="K727" i="6"/>
  <c r="L727" i="6"/>
  <c r="J727" i="6"/>
  <c r="H727" i="6"/>
  <c r="F727" i="6"/>
  <c r="D727" i="6"/>
  <c r="W726" i="6"/>
  <c r="X726" i="6"/>
  <c r="Y726" i="6"/>
  <c r="U726" i="6"/>
  <c r="S726" i="6"/>
  <c r="Q726" i="6"/>
  <c r="N726" i="6"/>
  <c r="K726" i="6"/>
  <c r="L726" i="6"/>
  <c r="J726" i="6"/>
  <c r="H726" i="6"/>
  <c r="F726" i="6"/>
  <c r="D726" i="6"/>
  <c r="W725" i="6"/>
  <c r="X725" i="6"/>
  <c r="Y725" i="6"/>
  <c r="U725" i="6"/>
  <c r="S725" i="6"/>
  <c r="Q725" i="6"/>
  <c r="N725" i="6"/>
  <c r="K725" i="6"/>
  <c r="L725" i="6"/>
  <c r="J725" i="6"/>
  <c r="H725" i="6"/>
  <c r="F725" i="6"/>
  <c r="D725" i="6"/>
  <c r="W724" i="6"/>
  <c r="X724" i="6"/>
  <c r="Y724" i="6"/>
  <c r="U724" i="6"/>
  <c r="S724" i="6"/>
  <c r="Q724" i="6"/>
  <c r="N724" i="6"/>
  <c r="K724" i="6"/>
  <c r="L724" i="6"/>
  <c r="J724" i="6"/>
  <c r="H724" i="6"/>
  <c r="F724" i="6"/>
  <c r="D724" i="6"/>
  <c r="W723" i="6"/>
  <c r="X723" i="6"/>
  <c r="Y723" i="6"/>
  <c r="U723" i="6"/>
  <c r="S723" i="6"/>
  <c r="Q723" i="6"/>
  <c r="N723" i="6"/>
  <c r="K723" i="6"/>
  <c r="L723" i="6"/>
  <c r="J723" i="6"/>
  <c r="H723" i="6"/>
  <c r="F723" i="6"/>
  <c r="D723" i="6"/>
  <c r="W722" i="6"/>
  <c r="X722" i="6"/>
  <c r="Y722" i="6"/>
  <c r="U722" i="6"/>
  <c r="S722" i="6"/>
  <c r="Q722" i="6"/>
  <c r="N722" i="6"/>
  <c r="K722" i="6"/>
  <c r="L722" i="6"/>
  <c r="J722" i="6"/>
  <c r="H722" i="6"/>
  <c r="F722" i="6"/>
  <c r="D722" i="6"/>
  <c r="W721" i="6"/>
  <c r="X721" i="6"/>
  <c r="Y721" i="6"/>
  <c r="U721" i="6"/>
  <c r="S721" i="6"/>
  <c r="Q721" i="6"/>
  <c r="N721" i="6"/>
  <c r="K721" i="6"/>
  <c r="L721" i="6"/>
  <c r="J721" i="6"/>
  <c r="H721" i="6"/>
  <c r="F721" i="6"/>
  <c r="D721" i="6"/>
  <c r="W720" i="6"/>
  <c r="X720" i="6"/>
  <c r="Y720" i="6"/>
  <c r="U720" i="6"/>
  <c r="S720" i="6"/>
  <c r="Q720" i="6"/>
  <c r="N720" i="6"/>
  <c r="K720" i="6"/>
  <c r="L720" i="6"/>
  <c r="J720" i="6"/>
  <c r="H720" i="6"/>
  <c r="F720" i="6"/>
  <c r="D720" i="6"/>
  <c r="W719" i="6"/>
  <c r="X719" i="6"/>
  <c r="Y719" i="6"/>
  <c r="U719" i="6"/>
  <c r="S719" i="6"/>
  <c r="Q719" i="6"/>
  <c r="N719" i="6"/>
  <c r="K719" i="6"/>
  <c r="L719" i="6"/>
  <c r="J719" i="6"/>
  <c r="H719" i="6"/>
  <c r="F719" i="6"/>
  <c r="D719" i="6"/>
  <c r="W718" i="6"/>
  <c r="X718" i="6"/>
  <c r="Y718" i="6"/>
  <c r="U718" i="6"/>
  <c r="S718" i="6"/>
  <c r="Q718" i="6"/>
  <c r="N718" i="6"/>
  <c r="K718" i="6"/>
  <c r="L718" i="6"/>
  <c r="J718" i="6"/>
  <c r="H718" i="6"/>
  <c r="F718" i="6"/>
  <c r="D718" i="6"/>
  <c r="W717" i="6"/>
  <c r="X717" i="6"/>
  <c r="Y717" i="6"/>
  <c r="U717" i="6"/>
  <c r="S717" i="6"/>
  <c r="Q717" i="6"/>
  <c r="N717" i="6"/>
  <c r="K717" i="6"/>
  <c r="L717" i="6"/>
  <c r="J717" i="6"/>
  <c r="H717" i="6"/>
  <c r="F717" i="6"/>
  <c r="D717" i="6"/>
  <c r="W716" i="6"/>
  <c r="X716" i="6"/>
  <c r="Y716" i="6"/>
  <c r="U716" i="6"/>
  <c r="S716" i="6"/>
  <c r="Q716" i="6"/>
  <c r="N716" i="6"/>
  <c r="K716" i="6"/>
  <c r="L716" i="6"/>
  <c r="J716" i="6"/>
  <c r="H716" i="6"/>
  <c r="F716" i="6"/>
  <c r="D716" i="6"/>
  <c r="W715" i="6"/>
  <c r="X715" i="6"/>
  <c r="Y715" i="6"/>
  <c r="U715" i="6"/>
  <c r="S715" i="6"/>
  <c r="Q715" i="6"/>
  <c r="N715" i="6"/>
  <c r="K715" i="6"/>
  <c r="L715" i="6"/>
  <c r="J715" i="6"/>
  <c r="H715" i="6"/>
  <c r="F715" i="6"/>
  <c r="D715" i="6"/>
  <c r="W714" i="6"/>
  <c r="X714" i="6"/>
  <c r="Y714" i="6"/>
  <c r="U714" i="6"/>
  <c r="S714" i="6"/>
  <c r="Q714" i="6"/>
  <c r="N714" i="6"/>
  <c r="K714" i="6"/>
  <c r="L714" i="6"/>
  <c r="J714" i="6"/>
  <c r="H714" i="6"/>
  <c r="F714" i="6"/>
  <c r="D714" i="6"/>
  <c r="W713" i="6"/>
  <c r="X713" i="6"/>
  <c r="Y713" i="6"/>
  <c r="U713" i="6"/>
  <c r="S713" i="6"/>
  <c r="Q713" i="6"/>
  <c r="N713" i="6"/>
  <c r="K713" i="6"/>
  <c r="L713" i="6"/>
  <c r="J713" i="6"/>
  <c r="H713" i="6"/>
  <c r="F713" i="6"/>
  <c r="D713" i="6"/>
  <c r="W712" i="6"/>
  <c r="X712" i="6"/>
  <c r="Y712" i="6"/>
  <c r="U712" i="6"/>
  <c r="S712" i="6"/>
  <c r="Q712" i="6"/>
  <c r="N712" i="6"/>
  <c r="K712" i="6"/>
  <c r="L712" i="6"/>
  <c r="J712" i="6"/>
  <c r="H712" i="6"/>
  <c r="F712" i="6"/>
  <c r="D712" i="6"/>
  <c r="W711" i="6"/>
  <c r="X711" i="6"/>
  <c r="Y711" i="6"/>
  <c r="U711" i="6"/>
  <c r="S711" i="6"/>
  <c r="Q711" i="6"/>
  <c r="N711" i="6"/>
  <c r="K711" i="6"/>
  <c r="L711" i="6"/>
  <c r="J711" i="6"/>
  <c r="H711" i="6"/>
  <c r="F711" i="6"/>
  <c r="D711" i="6"/>
  <c r="M693" i="6"/>
  <c r="P693" i="6"/>
  <c r="R693" i="6"/>
  <c r="W693" i="6"/>
  <c r="W695" i="6"/>
  <c r="R695" i="6"/>
  <c r="P695" i="6"/>
  <c r="M695" i="6"/>
  <c r="T693" i="6"/>
  <c r="V693" i="6"/>
  <c r="X693" i="6"/>
  <c r="X694" i="6"/>
  <c r="W694" i="6"/>
  <c r="V694" i="6"/>
  <c r="T694" i="6"/>
  <c r="R694" i="6"/>
  <c r="P694" i="6"/>
  <c r="M694" i="6"/>
  <c r="C693" i="6"/>
  <c r="E693" i="6"/>
  <c r="G693" i="6"/>
  <c r="I693" i="6"/>
  <c r="K693" i="6"/>
  <c r="K694" i="6"/>
  <c r="I694" i="6"/>
  <c r="G694" i="6"/>
  <c r="E694" i="6"/>
  <c r="C694" i="6"/>
  <c r="Y693" i="6"/>
  <c r="U693" i="6"/>
  <c r="S693" i="6"/>
  <c r="Q693" i="6"/>
  <c r="N693" i="6"/>
  <c r="L693" i="6"/>
  <c r="J693" i="6"/>
  <c r="H693" i="6"/>
  <c r="F693" i="6"/>
  <c r="D693" i="6"/>
  <c r="W692" i="6"/>
  <c r="X692" i="6"/>
  <c r="Y692" i="6"/>
  <c r="U692" i="6"/>
  <c r="S692" i="6"/>
  <c r="Q692" i="6"/>
  <c r="N692" i="6"/>
  <c r="K692" i="6"/>
  <c r="L692" i="6"/>
  <c r="J692" i="6"/>
  <c r="H692" i="6"/>
  <c r="F692" i="6"/>
  <c r="D692" i="6"/>
  <c r="W691" i="6"/>
  <c r="X691" i="6"/>
  <c r="Y691" i="6"/>
  <c r="U691" i="6"/>
  <c r="S691" i="6"/>
  <c r="Q691" i="6"/>
  <c r="N691" i="6"/>
  <c r="K691" i="6"/>
  <c r="L691" i="6"/>
  <c r="J691" i="6"/>
  <c r="H691" i="6"/>
  <c r="F691" i="6"/>
  <c r="D691" i="6"/>
  <c r="W690" i="6"/>
  <c r="X690" i="6"/>
  <c r="Y690" i="6"/>
  <c r="U690" i="6"/>
  <c r="S690" i="6"/>
  <c r="Q690" i="6"/>
  <c r="N690" i="6"/>
  <c r="K690" i="6"/>
  <c r="L690" i="6"/>
  <c r="J690" i="6"/>
  <c r="H690" i="6"/>
  <c r="F690" i="6"/>
  <c r="D690" i="6"/>
  <c r="W689" i="6"/>
  <c r="X689" i="6"/>
  <c r="Y689" i="6"/>
  <c r="U689" i="6"/>
  <c r="S689" i="6"/>
  <c r="Q689" i="6"/>
  <c r="N689" i="6"/>
  <c r="K689" i="6"/>
  <c r="L689" i="6"/>
  <c r="J689" i="6"/>
  <c r="H689" i="6"/>
  <c r="F689" i="6"/>
  <c r="D689" i="6"/>
  <c r="W688" i="6"/>
  <c r="X688" i="6"/>
  <c r="Y688" i="6"/>
  <c r="U688" i="6"/>
  <c r="S688" i="6"/>
  <c r="Q688" i="6"/>
  <c r="N688" i="6"/>
  <c r="K688" i="6"/>
  <c r="L688" i="6"/>
  <c r="J688" i="6"/>
  <c r="H688" i="6"/>
  <c r="F688" i="6"/>
  <c r="D688" i="6"/>
  <c r="W687" i="6"/>
  <c r="X687" i="6"/>
  <c r="Y687" i="6"/>
  <c r="U687" i="6"/>
  <c r="S687" i="6"/>
  <c r="Q687" i="6"/>
  <c r="N687" i="6"/>
  <c r="K687" i="6"/>
  <c r="L687" i="6"/>
  <c r="J687" i="6"/>
  <c r="H687" i="6"/>
  <c r="F687" i="6"/>
  <c r="D687" i="6"/>
  <c r="W686" i="6"/>
  <c r="X686" i="6"/>
  <c r="Y686" i="6"/>
  <c r="U686" i="6"/>
  <c r="S686" i="6"/>
  <c r="Q686" i="6"/>
  <c r="N686" i="6"/>
  <c r="K686" i="6"/>
  <c r="L686" i="6"/>
  <c r="J686" i="6"/>
  <c r="H686" i="6"/>
  <c r="F686" i="6"/>
  <c r="D686" i="6"/>
  <c r="W685" i="6"/>
  <c r="X685" i="6"/>
  <c r="Y685" i="6"/>
  <c r="U685" i="6"/>
  <c r="S685" i="6"/>
  <c r="Q685" i="6"/>
  <c r="N685" i="6"/>
  <c r="K685" i="6"/>
  <c r="L685" i="6"/>
  <c r="J685" i="6"/>
  <c r="H685" i="6"/>
  <c r="F685" i="6"/>
  <c r="D685" i="6"/>
  <c r="W684" i="6"/>
  <c r="X684" i="6"/>
  <c r="Y684" i="6"/>
  <c r="U684" i="6"/>
  <c r="S684" i="6"/>
  <c r="Q684" i="6"/>
  <c r="N684" i="6"/>
  <c r="K684" i="6"/>
  <c r="L684" i="6"/>
  <c r="J684" i="6"/>
  <c r="H684" i="6"/>
  <c r="F684" i="6"/>
  <c r="D684" i="6"/>
  <c r="W683" i="6"/>
  <c r="X683" i="6"/>
  <c r="Y683" i="6"/>
  <c r="U683" i="6"/>
  <c r="S683" i="6"/>
  <c r="Q683" i="6"/>
  <c r="N683" i="6"/>
  <c r="K683" i="6"/>
  <c r="L683" i="6"/>
  <c r="J683" i="6"/>
  <c r="H683" i="6"/>
  <c r="F683" i="6"/>
  <c r="D683" i="6"/>
  <c r="W682" i="6"/>
  <c r="X682" i="6"/>
  <c r="Y682" i="6"/>
  <c r="U682" i="6"/>
  <c r="S682" i="6"/>
  <c r="Q682" i="6"/>
  <c r="N682" i="6"/>
  <c r="K682" i="6"/>
  <c r="L682" i="6"/>
  <c r="J682" i="6"/>
  <c r="H682" i="6"/>
  <c r="F682" i="6"/>
  <c r="D682" i="6"/>
  <c r="W681" i="6"/>
  <c r="X681" i="6"/>
  <c r="Y681" i="6"/>
  <c r="U681" i="6"/>
  <c r="S681" i="6"/>
  <c r="Q681" i="6"/>
  <c r="N681" i="6"/>
  <c r="K681" i="6"/>
  <c r="L681" i="6"/>
  <c r="J681" i="6"/>
  <c r="H681" i="6"/>
  <c r="F681" i="6"/>
  <c r="D681" i="6"/>
  <c r="W680" i="6"/>
  <c r="X680" i="6"/>
  <c r="Y680" i="6"/>
  <c r="U680" i="6"/>
  <c r="S680" i="6"/>
  <c r="Q680" i="6"/>
  <c r="N680" i="6"/>
  <c r="K680" i="6"/>
  <c r="L680" i="6"/>
  <c r="J680" i="6"/>
  <c r="H680" i="6"/>
  <c r="F680" i="6"/>
  <c r="D680" i="6"/>
  <c r="W679" i="6"/>
  <c r="X679" i="6"/>
  <c r="Y679" i="6"/>
  <c r="U679" i="6"/>
  <c r="S679" i="6"/>
  <c r="Q679" i="6"/>
  <c r="N679" i="6"/>
  <c r="K679" i="6"/>
  <c r="L679" i="6"/>
  <c r="J679" i="6"/>
  <c r="H679" i="6"/>
  <c r="F679" i="6"/>
  <c r="D679" i="6"/>
  <c r="W678" i="6"/>
  <c r="X678" i="6"/>
  <c r="Y678" i="6"/>
  <c r="U678" i="6"/>
  <c r="S678" i="6"/>
  <c r="Q678" i="6"/>
  <c r="N678" i="6"/>
  <c r="K678" i="6"/>
  <c r="L678" i="6"/>
  <c r="J678" i="6"/>
  <c r="H678" i="6"/>
  <c r="F678" i="6"/>
  <c r="D678" i="6"/>
  <c r="W677" i="6"/>
  <c r="X677" i="6"/>
  <c r="Y677" i="6"/>
  <c r="U677" i="6"/>
  <c r="S677" i="6"/>
  <c r="Q677" i="6"/>
  <c r="N677" i="6"/>
  <c r="K677" i="6"/>
  <c r="L677" i="6"/>
  <c r="J677" i="6"/>
  <c r="H677" i="6"/>
  <c r="F677" i="6"/>
  <c r="D677" i="6"/>
  <c r="W676" i="6"/>
  <c r="X676" i="6"/>
  <c r="Y676" i="6"/>
  <c r="U676" i="6"/>
  <c r="S676" i="6"/>
  <c r="Q676" i="6"/>
  <c r="N676" i="6"/>
  <c r="K676" i="6"/>
  <c r="L676" i="6"/>
  <c r="J676" i="6"/>
  <c r="H676" i="6"/>
  <c r="F676" i="6"/>
  <c r="D676" i="6"/>
  <c r="W675" i="6"/>
  <c r="X675" i="6"/>
  <c r="Y675" i="6"/>
  <c r="U675" i="6"/>
  <c r="S675" i="6"/>
  <c r="Q675" i="6"/>
  <c r="N675" i="6"/>
  <c r="K675" i="6"/>
  <c r="L675" i="6"/>
  <c r="J675" i="6"/>
  <c r="H675" i="6"/>
  <c r="F675" i="6"/>
  <c r="D675" i="6"/>
  <c r="W674" i="6"/>
  <c r="X674" i="6"/>
  <c r="Y674" i="6"/>
  <c r="U674" i="6"/>
  <c r="S674" i="6"/>
  <c r="Q674" i="6"/>
  <c r="N674" i="6"/>
  <c r="K674" i="6"/>
  <c r="L674" i="6"/>
  <c r="J674" i="6"/>
  <c r="H674" i="6"/>
  <c r="F674" i="6"/>
  <c r="D674" i="6"/>
  <c r="W673" i="6"/>
  <c r="X673" i="6"/>
  <c r="Y673" i="6"/>
  <c r="U673" i="6"/>
  <c r="S673" i="6"/>
  <c r="Q673" i="6"/>
  <c r="N673" i="6"/>
  <c r="K673" i="6"/>
  <c r="L673" i="6"/>
  <c r="J673" i="6"/>
  <c r="H673" i="6"/>
  <c r="F673" i="6"/>
  <c r="D673" i="6"/>
  <c r="M653" i="6"/>
  <c r="P653" i="6"/>
  <c r="R653" i="6"/>
  <c r="W653" i="6"/>
  <c r="W655" i="6"/>
  <c r="S655" i="6"/>
  <c r="Q655" i="6"/>
  <c r="N655" i="6"/>
  <c r="T653" i="6"/>
  <c r="V653" i="6"/>
  <c r="X653" i="6"/>
  <c r="X654" i="6"/>
  <c r="W654" i="6"/>
  <c r="V654" i="6"/>
  <c r="T654" i="6"/>
  <c r="R654" i="6"/>
  <c r="P654" i="6"/>
  <c r="M654" i="6"/>
  <c r="C653" i="6"/>
  <c r="E653" i="6"/>
  <c r="G653" i="6"/>
  <c r="I653" i="6"/>
  <c r="K653" i="6"/>
  <c r="K654" i="6"/>
  <c r="I654" i="6"/>
  <c r="G654" i="6"/>
  <c r="E654" i="6"/>
  <c r="C654" i="6"/>
  <c r="Y653" i="6"/>
  <c r="U653" i="6"/>
  <c r="S653" i="6"/>
  <c r="Q653" i="6"/>
  <c r="N653" i="6"/>
  <c r="L653" i="6"/>
  <c r="J653" i="6"/>
  <c r="H653" i="6"/>
  <c r="F653" i="6"/>
  <c r="D653" i="6"/>
  <c r="W652" i="6"/>
  <c r="X652" i="6"/>
  <c r="Y652" i="6"/>
  <c r="U652" i="6"/>
  <c r="S652" i="6"/>
  <c r="Q652" i="6"/>
  <c r="N652" i="6"/>
  <c r="K652" i="6"/>
  <c r="L652" i="6"/>
  <c r="J652" i="6"/>
  <c r="H652" i="6"/>
  <c r="F652" i="6"/>
  <c r="D652" i="6"/>
  <c r="W651" i="6"/>
  <c r="X651" i="6"/>
  <c r="Y651" i="6"/>
  <c r="U651" i="6"/>
  <c r="S651" i="6"/>
  <c r="Q651" i="6"/>
  <c r="N651" i="6"/>
  <c r="K651" i="6"/>
  <c r="L651" i="6"/>
  <c r="J651" i="6"/>
  <c r="H651" i="6"/>
  <c r="F651" i="6"/>
  <c r="D651" i="6"/>
  <c r="W650" i="6"/>
  <c r="X650" i="6"/>
  <c r="Y650" i="6"/>
  <c r="U650" i="6"/>
  <c r="S650" i="6"/>
  <c r="Q650" i="6"/>
  <c r="N650" i="6"/>
  <c r="K650" i="6"/>
  <c r="L650" i="6"/>
  <c r="J650" i="6"/>
  <c r="H650" i="6"/>
  <c r="F650" i="6"/>
  <c r="D650" i="6"/>
  <c r="W649" i="6"/>
  <c r="X649" i="6"/>
  <c r="Y649" i="6"/>
  <c r="U649" i="6"/>
  <c r="S649" i="6"/>
  <c r="Q649" i="6"/>
  <c r="N649" i="6"/>
  <c r="K649" i="6"/>
  <c r="L649" i="6"/>
  <c r="J649" i="6"/>
  <c r="H649" i="6"/>
  <c r="F649" i="6"/>
  <c r="D649" i="6"/>
  <c r="W648" i="6"/>
  <c r="X648" i="6"/>
  <c r="Y648" i="6"/>
  <c r="U648" i="6"/>
  <c r="S648" i="6"/>
  <c r="Q648" i="6"/>
  <c r="N648" i="6"/>
  <c r="K648" i="6"/>
  <c r="L648" i="6"/>
  <c r="J648" i="6"/>
  <c r="H648" i="6"/>
  <c r="F648" i="6"/>
  <c r="D648" i="6"/>
  <c r="W647" i="6"/>
  <c r="X647" i="6"/>
  <c r="Y647" i="6"/>
  <c r="U647" i="6"/>
  <c r="S647" i="6"/>
  <c r="Q647" i="6"/>
  <c r="N647" i="6"/>
  <c r="K647" i="6"/>
  <c r="L647" i="6"/>
  <c r="J647" i="6"/>
  <c r="H647" i="6"/>
  <c r="F647" i="6"/>
  <c r="D647" i="6"/>
  <c r="W646" i="6"/>
  <c r="X646" i="6"/>
  <c r="Y646" i="6"/>
  <c r="U646" i="6"/>
  <c r="S646" i="6"/>
  <c r="Q646" i="6"/>
  <c r="N646" i="6"/>
  <c r="K646" i="6"/>
  <c r="L646" i="6"/>
  <c r="J646" i="6"/>
  <c r="H646" i="6"/>
  <c r="F646" i="6"/>
  <c r="D646" i="6"/>
  <c r="W645" i="6"/>
  <c r="X645" i="6"/>
  <c r="Y645" i="6"/>
  <c r="U645" i="6"/>
  <c r="S645" i="6"/>
  <c r="Q645" i="6"/>
  <c r="N645" i="6"/>
  <c r="K645" i="6"/>
  <c r="L645" i="6"/>
  <c r="J645" i="6"/>
  <c r="H645" i="6"/>
  <c r="F645" i="6"/>
  <c r="D645" i="6"/>
  <c r="W644" i="6"/>
  <c r="X644" i="6"/>
  <c r="Y644" i="6"/>
  <c r="U644" i="6"/>
  <c r="S644" i="6"/>
  <c r="Q644" i="6"/>
  <c r="N644" i="6"/>
  <c r="K644" i="6"/>
  <c r="L644" i="6"/>
  <c r="J644" i="6"/>
  <c r="H644" i="6"/>
  <c r="F644" i="6"/>
  <c r="D644" i="6"/>
  <c r="W643" i="6"/>
  <c r="X643" i="6"/>
  <c r="Y643" i="6"/>
  <c r="U643" i="6"/>
  <c r="S643" i="6"/>
  <c r="Q643" i="6"/>
  <c r="N643" i="6"/>
  <c r="K643" i="6"/>
  <c r="L643" i="6"/>
  <c r="J643" i="6"/>
  <c r="H643" i="6"/>
  <c r="F643" i="6"/>
  <c r="D643" i="6"/>
  <c r="W642" i="6"/>
  <c r="X642" i="6"/>
  <c r="Y642" i="6"/>
  <c r="U642" i="6"/>
  <c r="S642" i="6"/>
  <c r="Q642" i="6"/>
  <c r="N642" i="6"/>
  <c r="K642" i="6"/>
  <c r="L642" i="6"/>
  <c r="J642" i="6"/>
  <c r="H642" i="6"/>
  <c r="F642" i="6"/>
  <c r="D642" i="6"/>
  <c r="W641" i="6"/>
  <c r="X641" i="6"/>
  <c r="Y641" i="6"/>
  <c r="U641" i="6"/>
  <c r="S641" i="6"/>
  <c r="Q641" i="6"/>
  <c r="N641" i="6"/>
  <c r="K641" i="6"/>
  <c r="L641" i="6"/>
  <c r="J641" i="6"/>
  <c r="H641" i="6"/>
  <c r="F641" i="6"/>
  <c r="D641" i="6"/>
  <c r="W640" i="6"/>
  <c r="X640" i="6"/>
  <c r="Y640" i="6"/>
  <c r="U640" i="6"/>
  <c r="S640" i="6"/>
  <c r="Q640" i="6"/>
  <c r="N640" i="6"/>
  <c r="K640" i="6"/>
  <c r="L640" i="6"/>
  <c r="J640" i="6"/>
  <c r="H640" i="6"/>
  <c r="F640" i="6"/>
  <c r="D640" i="6"/>
  <c r="W639" i="6"/>
  <c r="X639" i="6"/>
  <c r="Y639" i="6"/>
  <c r="U639" i="6"/>
  <c r="S639" i="6"/>
  <c r="Q639" i="6"/>
  <c r="N639" i="6"/>
  <c r="K639" i="6"/>
  <c r="L639" i="6"/>
  <c r="J639" i="6"/>
  <c r="H639" i="6"/>
  <c r="F639" i="6"/>
  <c r="D639" i="6"/>
  <c r="W638" i="6"/>
  <c r="X638" i="6"/>
  <c r="Y638" i="6"/>
  <c r="U638" i="6"/>
  <c r="S638" i="6"/>
  <c r="Q638" i="6"/>
  <c r="N638" i="6"/>
  <c r="K638" i="6"/>
  <c r="L638" i="6"/>
  <c r="J638" i="6"/>
  <c r="H638" i="6"/>
  <c r="F638" i="6"/>
  <c r="D638" i="6"/>
  <c r="W637" i="6"/>
  <c r="X637" i="6"/>
  <c r="Y637" i="6"/>
  <c r="U637" i="6"/>
  <c r="S637" i="6"/>
  <c r="Q637" i="6"/>
  <c r="N637" i="6"/>
  <c r="K637" i="6"/>
  <c r="L637" i="6"/>
  <c r="J637" i="6"/>
  <c r="H637" i="6"/>
  <c r="F637" i="6"/>
  <c r="D637" i="6"/>
  <c r="W636" i="6"/>
  <c r="X636" i="6"/>
  <c r="Y636" i="6"/>
  <c r="U636" i="6"/>
  <c r="S636" i="6"/>
  <c r="Q636" i="6"/>
  <c r="N636" i="6"/>
  <c r="K636" i="6"/>
  <c r="L636" i="6"/>
  <c r="J636" i="6"/>
  <c r="H636" i="6"/>
  <c r="F636" i="6"/>
  <c r="D636" i="6"/>
  <c r="W635" i="6"/>
  <c r="X635" i="6"/>
  <c r="Y635" i="6"/>
  <c r="U635" i="6"/>
  <c r="S635" i="6"/>
  <c r="Q635" i="6"/>
  <c r="N635" i="6"/>
  <c r="K635" i="6"/>
  <c r="L635" i="6"/>
  <c r="J635" i="6"/>
  <c r="H635" i="6"/>
  <c r="F635" i="6"/>
  <c r="D635" i="6"/>
  <c r="W634" i="6"/>
  <c r="X634" i="6"/>
  <c r="Y634" i="6"/>
  <c r="U634" i="6"/>
  <c r="S634" i="6"/>
  <c r="Q634" i="6"/>
  <c r="N634" i="6"/>
  <c r="K634" i="6"/>
  <c r="L634" i="6"/>
  <c r="J634" i="6"/>
  <c r="H634" i="6"/>
  <c r="F634" i="6"/>
  <c r="D634" i="6"/>
  <c r="W633" i="6"/>
  <c r="X633" i="6"/>
  <c r="Y633" i="6"/>
  <c r="U633" i="6"/>
  <c r="S633" i="6"/>
  <c r="Q633" i="6"/>
  <c r="N633" i="6"/>
  <c r="K633" i="6"/>
  <c r="L633" i="6"/>
  <c r="J633" i="6"/>
  <c r="H633" i="6"/>
  <c r="F633" i="6"/>
  <c r="D633" i="6"/>
  <c r="T614" i="6"/>
  <c r="V614" i="6"/>
  <c r="X614" i="6"/>
  <c r="X616" i="6"/>
  <c r="W593" i="6"/>
  <c r="W594" i="6"/>
  <c r="W595" i="6"/>
  <c r="W596" i="6"/>
  <c r="W597" i="6"/>
  <c r="W598" i="6"/>
  <c r="W599" i="6"/>
  <c r="W600" i="6"/>
  <c r="W601" i="6"/>
  <c r="W602" i="6"/>
  <c r="W603" i="6"/>
  <c r="W604" i="6"/>
  <c r="W605" i="6"/>
  <c r="W606" i="6"/>
  <c r="W607" i="6"/>
  <c r="W608" i="6"/>
  <c r="W609" i="6"/>
  <c r="W610" i="6"/>
  <c r="W611" i="6"/>
  <c r="W612" i="6"/>
  <c r="W613" i="6"/>
  <c r="W614" i="6"/>
  <c r="W616" i="6"/>
  <c r="V616" i="6"/>
  <c r="T616" i="6"/>
  <c r="R614" i="6"/>
  <c r="R616" i="6"/>
  <c r="P614" i="6"/>
  <c r="P616" i="6"/>
  <c r="M614" i="6"/>
  <c r="M616" i="6"/>
  <c r="C614" i="6"/>
  <c r="E614" i="6"/>
  <c r="G614" i="6"/>
  <c r="I614" i="6"/>
  <c r="K614" i="6"/>
  <c r="K616" i="6"/>
  <c r="I616" i="6"/>
  <c r="G616" i="6"/>
  <c r="E616" i="6"/>
  <c r="C616" i="6"/>
  <c r="Y614" i="6"/>
  <c r="U614" i="6"/>
  <c r="S614" i="6"/>
  <c r="Q614" i="6"/>
  <c r="N614" i="6"/>
  <c r="L614" i="6"/>
  <c r="J614" i="6"/>
  <c r="H614" i="6"/>
  <c r="F614" i="6"/>
  <c r="D614" i="6"/>
  <c r="X613" i="6"/>
  <c r="Y613" i="6"/>
  <c r="U613" i="6"/>
  <c r="S613" i="6"/>
  <c r="Q613" i="6"/>
  <c r="N613" i="6"/>
  <c r="K613" i="6"/>
  <c r="L613" i="6"/>
  <c r="J613" i="6"/>
  <c r="H613" i="6"/>
  <c r="F613" i="6"/>
  <c r="D613" i="6"/>
  <c r="X612" i="6"/>
  <c r="Y612" i="6"/>
  <c r="S612" i="6"/>
  <c r="Q612" i="6"/>
  <c r="N612" i="6"/>
  <c r="X611" i="6"/>
  <c r="Y611" i="6"/>
  <c r="U611" i="6"/>
  <c r="S611" i="6"/>
  <c r="Q611" i="6"/>
  <c r="N611" i="6"/>
  <c r="K611" i="6"/>
  <c r="L611" i="6"/>
  <c r="J611" i="6"/>
  <c r="H611" i="6"/>
  <c r="F611" i="6"/>
  <c r="D611" i="6"/>
  <c r="X610" i="6"/>
  <c r="Y610" i="6"/>
  <c r="U610" i="6"/>
  <c r="S610" i="6"/>
  <c r="Q610" i="6"/>
  <c r="N610" i="6"/>
  <c r="K610" i="6"/>
  <c r="L610" i="6"/>
  <c r="J610" i="6"/>
  <c r="H610" i="6"/>
  <c r="F610" i="6"/>
  <c r="D610" i="6"/>
  <c r="X609" i="6"/>
  <c r="Y609" i="6"/>
  <c r="U609" i="6"/>
  <c r="S609" i="6"/>
  <c r="Q609" i="6"/>
  <c r="N609" i="6"/>
  <c r="K609" i="6"/>
  <c r="L609" i="6"/>
  <c r="J609" i="6"/>
  <c r="H609" i="6"/>
  <c r="F609" i="6"/>
  <c r="D609" i="6"/>
  <c r="X608" i="6"/>
  <c r="Y608" i="6"/>
  <c r="U608" i="6"/>
  <c r="S608" i="6"/>
  <c r="Q608" i="6"/>
  <c r="N608" i="6"/>
  <c r="K608" i="6"/>
  <c r="L608" i="6"/>
  <c r="J608" i="6"/>
  <c r="H608" i="6"/>
  <c r="F608" i="6"/>
  <c r="D608" i="6"/>
  <c r="X607" i="6"/>
  <c r="Y607" i="6"/>
  <c r="U607" i="6"/>
  <c r="S607" i="6"/>
  <c r="Q607" i="6"/>
  <c r="N607" i="6"/>
  <c r="K607" i="6"/>
  <c r="L607" i="6"/>
  <c r="J607" i="6"/>
  <c r="H607" i="6"/>
  <c r="F607" i="6"/>
  <c r="D607" i="6"/>
  <c r="X606" i="6"/>
  <c r="Y606" i="6"/>
  <c r="U606" i="6"/>
  <c r="S606" i="6"/>
  <c r="Q606" i="6"/>
  <c r="N606" i="6"/>
  <c r="K606" i="6"/>
  <c r="L606" i="6"/>
  <c r="J606" i="6"/>
  <c r="H606" i="6"/>
  <c r="F606" i="6"/>
  <c r="D606" i="6"/>
  <c r="X605" i="6"/>
  <c r="Y605" i="6"/>
  <c r="U605" i="6"/>
  <c r="S605" i="6"/>
  <c r="Q605" i="6"/>
  <c r="N605" i="6"/>
  <c r="K605" i="6"/>
  <c r="L605" i="6"/>
  <c r="J605" i="6"/>
  <c r="H605" i="6"/>
  <c r="F605" i="6"/>
  <c r="D605" i="6"/>
  <c r="X604" i="6"/>
  <c r="Y604" i="6"/>
  <c r="U604" i="6"/>
  <c r="S604" i="6"/>
  <c r="Q604" i="6"/>
  <c r="N604" i="6"/>
  <c r="K604" i="6"/>
  <c r="L604" i="6"/>
  <c r="J604" i="6"/>
  <c r="H604" i="6"/>
  <c r="F604" i="6"/>
  <c r="D604" i="6"/>
  <c r="X603" i="6"/>
  <c r="Y603" i="6"/>
  <c r="U603" i="6"/>
  <c r="S603" i="6"/>
  <c r="Q603" i="6"/>
  <c r="N603" i="6"/>
  <c r="K603" i="6"/>
  <c r="L603" i="6"/>
  <c r="J603" i="6"/>
  <c r="H603" i="6"/>
  <c r="F603" i="6"/>
  <c r="D603" i="6"/>
  <c r="X602" i="6"/>
  <c r="Y602" i="6"/>
  <c r="U602" i="6"/>
  <c r="S602" i="6"/>
  <c r="Q602" i="6"/>
  <c r="N602" i="6"/>
  <c r="K602" i="6"/>
  <c r="L602" i="6"/>
  <c r="J602" i="6"/>
  <c r="H602" i="6"/>
  <c r="F602" i="6"/>
  <c r="D602" i="6"/>
  <c r="X601" i="6"/>
  <c r="Y601" i="6"/>
  <c r="U601" i="6"/>
  <c r="S601" i="6"/>
  <c r="Q601" i="6"/>
  <c r="N601" i="6"/>
  <c r="K601" i="6"/>
  <c r="L601" i="6"/>
  <c r="J601" i="6"/>
  <c r="H601" i="6"/>
  <c r="F601" i="6"/>
  <c r="D601" i="6"/>
  <c r="X600" i="6"/>
  <c r="Y600" i="6"/>
  <c r="U600" i="6"/>
  <c r="S600" i="6"/>
  <c r="Q600" i="6"/>
  <c r="N600" i="6"/>
  <c r="K600" i="6"/>
  <c r="L600" i="6"/>
  <c r="J600" i="6"/>
  <c r="H600" i="6"/>
  <c r="F600" i="6"/>
  <c r="D600" i="6"/>
  <c r="X599" i="6"/>
  <c r="Y599" i="6"/>
  <c r="U599" i="6"/>
  <c r="S599" i="6"/>
  <c r="Q599" i="6"/>
  <c r="N599" i="6"/>
  <c r="K599" i="6"/>
  <c r="L599" i="6"/>
  <c r="J599" i="6"/>
  <c r="H599" i="6"/>
  <c r="F599" i="6"/>
  <c r="D599" i="6"/>
  <c r="X598" i="6"/>
  <c r="Y598" i="6"/>
  <c r="U598" i="6"/>
  <c r="S598" i="6"/>
  <c r="Q598" i="6"/>
  <c r="N598" i="6"/>
  <c r="K598" i="6"/>
  <c r="L598" i="6"/>
  <c r="J598" i="6"/>
  <c r="H598" i="6"/>
  <c r="F598" i="6"/>
  <c r="D598" i="6"/>
  <c r="X597" i="6"/>
  <c r="Y597" i="6"/>
  <c r="U597" i="6"/>
  <c r="S597" i="6"/>
  <c r="Q597" i="6"/>
  <c r="N597" i="6"/>
  <c r="K597" i="6"/>
  <c r="L597" i="6"/>
  <c r="J597" i="6"/>
  <c r="H597" i="6"/>
  <c r="F597" i="6"/>
  <c r="D597" i="6"/>
  <c r="X596" i="6"/>
  <c r="Y596" i="6"/>
  <c r="U596" i="6"/>
  <c r="S596" i="6"/>
  <c r="Q596" i="6"/>
  <c r="N596" i="6"/>
  <c r="K596" i="6"/>
  <c r="L596" i="6"/>
  <c r="J596" i="6"/>
  <c r="H596" i="6"/>
  <c r="F596" i="6"/>
  <c r="D596" i="6"/>
  <c r="X595" i="6"/>
  <c r="Y595" i="6"/>
  <c r="U595" i="6"/>
  <c r="S595" i="6"/>
  <c r="Q595" i="6"/>
  <c r="N595" i="6"/>
  <c r="K595" i="6"/>
  <c r="L595" i="6"/>
  <c r="J595" i="6"/>
  <c r="H595" i="6"/>
  <c r="F595" i="6"/>
  <c r="D595" i="6"/>
  <c r="X594" i="6"/>
  <c r="Y594" i="6"/>
  <c r="U594" i="6"/>
  <c r="S594" i="6"/>
  <c r="Q594" i="6"/>
  <c r="N594" i="6"/>
  <c r="K594" i="6"/>
  <c r="L594" i="6"/>
  <c r="J594" i="6"/>
  <c r="H594" i="6"/>
  <c r="F594" i="6"/>
  <c r="D594" i="6"/>
  <c r="X593" i="6"/>
  <c r="Y593" i="6"/>
  <c r="U593" i="6"/>
  <c r="S593" i="6"/>
  <c r="Q593" i="6"/>
  <c r="N593" i="6"/>
  <c r="K593" i="6"/>
  <c r="L593" i="6"/>
  <c r="J593" i="6"/>
  <c r="H593" i="6"/>
  <c r="F593" i="6"/>
  <c r="D593" i="6"/>
  <c r="U578" i="6"/>
  <c r="Q578" i="6"/>
  <c r="L578" i="6"/>
  <c r="G576" i="6"/>
  <c r="I576" i="6"/>
  <c r="H577" i="6"/>
  <c r="H578" i="6"/>
  <c r="C576" i="6"/>
  <c r="E576" i="6"/>
  <c r="D577" i="6"/>
  <c r="D578" i="6"/>
  <c r="S577" i="6"/>
  <c r="W576" i="6"/>
  <c r="U576" i="6"/>
  <c r="S576" i="6"/>
  <c r="Q576" i="6"/>
  <c r="N576" i="6"/>
  <c r="L576" i="6"/>
  <c r="J576" i="6"/>
  <c r="H576" i="6"/>
  <c r="F576" i="6"/>
  <c r="D576" i="6"/>
  <c r="W575" i="6"/>
  <c r="U575" i="6"/>
  <c r="S575" i="6"/>
  <c r="Q575" i="6"/>
  <c r="N575" i="6"/>
  <c r="L575" i="6"/>
  <c r="J575" i="6"/>
  <c r="H575" i="6"/>
  <c r="F575" i="6"/>
  <c r="D575" i="6"/>
  <c r="W574" i="6"/>
  <c r="U574" i="6"/>
  <c r="S574" i="6"/>
  <c r="Q574" i="6"/>
  <c r="N574" i="6"/>
  <c r="L574" i="6"/>
  <c r="J574" i="6"/>
  <c r="H574" i="6"/>
  <c r="F574" i="6"/>
  <c r="D574" i="6"/>
  <c r="W573" i="6"/>
  <c r="U573" i="6"/>
  <c r="S573" i="6"/>
  <c r="Q573" i="6"/>
  <c r="N573" i="6"/>
  <c r="L573" i="6"/>
  <c r="J573" i="6"/>
  <c r="H573" i="6"/>
  <c r="F573" i="6"/>
  <c r="D573" i="6"/>
  <c r="W572" i="6"/>
  <c r="U572" i="6"/>
  <c r="S572" i="6"/>
  <c r="Q572" i="6"/>
  <c r="N572" i="6"/>
  <c r="L572" i="6"/>
  <c r="J572" i="6"/>
  <c r="H572" i="6"/>
  <c r="F572" i="6"/>
  <c r="D572" i="6"/>
  <c r="W571" i="6"/>
  <c r="U571" i="6"/>
  <c r="S571" i="6"/>
  <c r="Q571" i="6"/>
  <c r="N571" i="6"/>
  <c r="L571" i="6"/>
  <c r="J571" i="6"/>
  <c r="H571" i="6"/>
  <c r="F571" i="6"/>
  <c r="D571" i="6"/>
  <c r="W570" i="6"/>
  <c r="U570" i="6"/>
  <c r="S570" i="6"/>
  <c r="Q570" i="6"/>
  <c r="N570" i="6"/>
  <c r="L570" i="6"/>
  <c r="J570" i="6"/>
  <c r="H570" i="6"/>
  <c r="F570" i="6"/>
  <c r="D570" i="6"/>
  <c r="W569" i="6"/>
  <c r="U569" i="6"/>
  <c r="S569" i="6"/>
  <c r="Q569" i="6"/>
  <c r="N569" i="6"/>
  <c r="L569" i="6"/>
  <c r="J569" i="6"/>
  <c r="H569" i="6"/>
  <c r="F569" i="6"/>
  <c r="D569" i="6"/>
  <c r="W568" i="6"/>
  <c r="U568" i="6"/>
  <c r="S568" i="6"/>
  <c r="Q568" i="6"/>
  <c r="N568" i="6"/>
  <c r="L568" i="6"/>
  <c r="J568" i="6"/>
  <c r="H568" i="6"/>
  <c r="F568" i="6"/>
  <c r="D568" i="6"/>
  <c r="W567" i="6"/>
  <c r="U567" i="6"/>
  <c r="S567" i="6"/>
  <c r="Q567" i="6"/>
  <c r="N567" i="6"/>
  <c r="L567" i="6"/>
  <c r="J567" i="6"/>
  <c r="H567" i="6"/>
  <c r="F567" i="6"/>
  <c r="D567" i="6"/>
  <c r="W566" i="6"/>
  <c r="U566" i="6"/>
  <c r="S566" i="6"/>
  <c r="Q566" i="6"/>
  <c r="N566" i="6"/>
  <c r="L566" i="6"/>
  <c r="J566" i="6"/>
  <c r="H566" i="6"/>
  <c r="F566" i="6"/>
  <c r="D566" i="6"/>
  <c r="W565" i="6"/>
  <c r="U565" i="6"/>
  <c r="S565" i="6"/>
  <c r="Q565" i="6"/>
  <c r="N565" i="6"/>
  <c r="L565" i="6"/>
  <c r="J565" i="6"/>
  <c r="H565" i="6"/>
  <c r="F565" i="6"/>
  <c r="D565" i="6"/>
  <c r="W564" i="6"/>
  <c r="U564" i="6"/>
  <c r="S564" i="6"/>
  <c r="Q564" i="6"/>
  <c r="N564" i="6"/>
  <c r="L564" i="6"/>
  <c r="J564" i="6"/>
  <c r="H564" i="6"/>
  <c r="F564" i="6"/>
  <c r="D564" i="6"/>
  <c r="W563" i="6"/>
  <c r="U563" i="6"/>
  <c r="S563" i="6"/>
  <c r="Q563" i="6"/>
  <c r="N563" i="6"/>
  <c r="L563" i="6"/>
  <c r="J563" i="6"/>
  <c r="H563" i="6"/>
  <c r="F563" i="6"/>
  <c r="D563" i="6"/>
  <c r="W562" i="6"/>
  <c r="U562" i="6"/>
  <c r="S562" i="6"/>
  <c r="Q562" i="6"/>
  <c r="N562" i="6"/>
  <c r="L562" i="6"/>
  <c r="J562" i="6"/>
  <c r="H562" i="6"/>
  <c r="F562" i="6"/>
  <c r="D562" i="6"/>
  <c r="W561" i="6"/>
  <c r="U561" i="6"/>
  <c r="S561" i="6"/>
  <c r="Q561" i="6"/>
  <c r="N561" i="6"/>
  <c r="L561" i="6"/>
  <c r="J561" i="6"/>
  <c r="H561" i="6"/>
  <c r="F561" i="6"/>
  <c r="D561" i="6"/>
  <c r="W560" i="6"/>
  <c r="U560" i="6"/>
  <c r="S560" i="6"/>
  <c r="Q560" i="6"/>
  <c r="N560" i="6"/>
  <c r="L560" i="6"/>
  <c r="J560" i="6"/>
  <c r="H560" i="6"/>
  <c r="F560" i="6"/>
  <c r="D560" i="6"/>
  <c r="W559" i="6"/>
  <c r="U559" i="6"/>
  <c r="S559" i="6"/>
  <c r="Q559" i="6"/>
  <c r="N559" i="6"/>
  <c r="L559" i="6"/>
  <c r="J559" i="6"/>
  <c r="H559" i="6"/>
  <c r="F559" i="6"/>
  <c r="D559" i="6"/>
  <c r="W558" i="6"/>
  <c r="U558" i="6"/>
  <c r="S558" i="6"/>
  <c r="Q558" i="6"/>
  <c r="N558" i="6"/>
  <c r="L558" i="6"/>
  <c r="J558" i="6"/>
  <c r="H558" i="6"/>
  <c r="F558" i="6"/>
  <c r="D558" i="6"/>
  <c r="W557" i="6"/>
  <c r="U557" i="6"/>
  <c r="S557" i="6"/>
  <c r="Q557" i="6"/>
  <c r="N557" i="6"/>
  <c r="L557" i="6"/>
  <c r="J557" i="6"/>
  <c r="H557" i="6"/>
  <c r="F557" i="6"/>
  <c r="D557" i="6"/>
  <c r="W556" i="6"/>
  <c r="U556" i="6"/>
  <c r="S556" i="6"/>
  <c r="Q556" i="6"/>
  <c r="N556" i="6"/>
  <c r="L556" i="6"/>
  <c r="J556" i="6"/>
  <c r="H556" i="6"/>
  <c r="F556" i="6"/>
  <c r="D556" i="6"/>
  <c r="W535" i="6"/>
  <c r="X544" i="6"/>
  <c r="U535" i="6"/>
  <c r="V544" i="6"/>
  <c r="S535" i="6"/>
  <c r="T544" i="6"/>
  <c r="Q535" i="6"/>
  <c r="R544" i="6"/>
  <c r="N535" i="6"/>
  <c r="P544" i="6"/>
  <c r="K535" i="6"/>
  <c r="L544" i="6"/>
  <c r="I535" i="6"/>
  <c r="J544" i="6"/>
  <c r="G535" i="6"/>
  <c r="H544" i="6"/>
  <c r="E535" i="6"/>
  <c r="F544" i="6"/>
  <c r="C535" i="6"/>
  <c r="D544" i="6"/>
  <c r="Y538" i="6"/>
  <c r="N474" i="6"/>
  <c r="Q474" i="6"/>
  <c r="U474" i="6"/>
  <c r="W474" i="6"/>
  <c r="Y474" i="6"/>
  <c r="N475" i="6"/>
  <c r="Q475" i="6"/>
  <c r="U475" i="6"/>
  <c r="W475" i="6"/>
  <c r="Y475" i="6"/>
  <c r="N476" i="6"/>
  <c r="Q476" i="6"/>
  <c r="U476" i="6"/>
  <c r="W476" i="6"/>
  <c r="Y476" i="6"/>
  <c r="N477" i="6"/>
  <c r="Q477" i="6"/>
  <c r="U477" i="6"/>
  <c r="W477" i="6"/>
  <c r="Y477" i="6"/>
  <c r="N478" i="6"/>
  <c r="Q478" i="6"/>
  <c r="U478" i="6"/>
  <c r="W478" i="6"/>
  <c r="Y478" i="6"/>
  <c r="N479" i="6"/>
  <c r="Q479" i="6"/>
  <c r="U479" i="6"/>
  <c r="W479" i="6"/>
  <c r="Y479" i="6"/>
  <c r="N480" i="6"/>
  <c r="Q480" i="6"/>
  <c r="U480" i="6"/>
  <c r="W480" i="6"/>
  <c r="Y480" i="6"/>
  <c r="N481" i="6"/>
  <c r="Q481" i="6"/>
  <c r="U481" i="6"/>
  <c r="W481" i="6"/>
  <c r="Y481" i="6"/>
  <c r="N482" i="6"/>
  <c r="Q482" i="6"/>
  <c r="U482" i="6"/>
  <c r="W482" i="6"/>
  <c r="Y482" i="6"/>
  <c r="N483" i="6"/>
  <c r="Q483" i="6"/>
  <c r="U483" i="6"/>
  <c r="W483" i="6"/>
  <c r="Y483" i="6"/>
  <c r="N484" i="6"/>
  <c r="Q484" i="6"/>
  <c r="U484" i="6"/>
  <c r="W484" i="6"/>
  <c r="Y484" i="6"/>
  <c r="N485" i="6"/>
  <c r="Q485" i="6"/>
  <c r="U485" i="6"/>
  <c r="W485" i="6"/>
  <c r="Y485" i="6"/>
  <c r="N486" i="6"/>
  <c r="Q486" i="6"/>
  <c r="U486" i="6"/>
  <c r="W486" i="6"/>
  <c r="Y486" i="6"/>
  <c r="N487" i="6"/>
  <c r="Q487" i="6"/>
  <c r="U487" i="6"/>
  <c r="W487" i="6"/>
  <c r="Y487" i="6"/>
  <c r="N488" i="6"/>
  <c r="Q488" i="6"/>
  <c r="U488" i="6"/>
  <c r="W488" i="6"/>
  <c r="Y488" i="6"/>
  <c r="N489" i="6"/>
  <c r="Q489" i="6"/>
  <c r="U489" i="6"/>
  <c r="W489" i="6"/>
  <c r="Y489" i="6"/>
  <c r="N490" i="6"/>
  <c r="Q490" i="6"/>
  <c r="U490" i="6"/>
  <c r="W490" i="6"/>
  <c r="Y490" i="6"/>
  <c r="N491" i="6"/>
  <c r="Q491" i="6"/>
  <c r="U491" i="6"/>
  <c r="W491" i="6"/>
  <c r="Y491" i="6"/>
  <c r="N492" i="6"/>
  <c r="Q492" i="6"/>
  <c r="U492" i="6"/>
  <c r="W492" i="6"/>
  <c r="Y492" i="6"/>
  <c r="Y495" i="6"/>
  <c r="X538" i="6"/>
  <c r="V538" i="6"/>
  <c r="T538" i="6"/>
  <c r="R538" i="6"/>
  <c r="P538" i="6"/>
  <c r="M538" i="6"/>
  <c r="C474" i="6"/>
  <c r="E474" i="6"/>
  <c r="I474" i="6"/>
  <c r="K474" i="6"/>
  <c r="M474" i="6"/>
  <c r="C475" i="6"/>
  <c r="E475" i="6"/>
  <c r="I475" i="6"/>
  <c r="K475" i="6"/>
  <c r="M475" i="6"/>
  <c r="C476" i="6"/>
  <c r="E476" i="6"/>
  <c r="I476" i="6"/>
  <c r="K476" i="6"/>
  <c r="M476" i="6"/>
  <c r="C477" i="6"/>
  <c r="E477" i="6"/>
  <c r="I477" i="6"/>
  <c r="K477" i="6"/>
  <c r="M477" i="6"/>
  <c r="C478" i="6"/>
  <c r="E478" i="6"/>
  <c r="I478" i="6"/>
  <c r="K478" i="6"/>
  <c r="M478" i="6"/>
  <c r="C479" i="6"/>
  <c r="E479" i="6"/>
  <c r="I479" i="6"/>
  <c r="K479" i="6"/>
  <c r="M479" i="6"/>
  <c r="C480" i="6"/>
  <c r="E480" i="6"/>
  <c r="I480" i="6"/>
  <c r="K480" i="6"/>
  <c r="M480" i="6"/>
  <c r="C481" i="6"/>
  <c r="E481" i="6"/>
  <c r="I481" i="6"/>
  <c r="K481" i="6"/>
  <c r="M481" i="6"/>
  <c r="C482" i="6"/>
  <c r="E482" i="6"/>
  <c r="I482" i="6"/>
  <c r="K482" i="6"/>
  <c r="M482" i="6"/>
  <c r="C483" i="6"/>
  <c r="E483" i="6"/>
  <c r="I483" i="6"/>
  <c r="K483" i="6"/>
  <c r="M483" i="6"/>
  <c r="C484" i="6"/>
  <c r="E484" i="6"/>
  <c r="I484" i="6"/>
  <c r="K484" i="6"/>
  <c r="M484" i="6"/>
  <c r="C485" i="6"/>
  <c r="E485" i="6"/>
  <c r="I485" i="6"/>
  <c r="K485" i="6"/>
  <c r="M485" i="6"/>
  <c r="C486" i="6"/>
  <c r="E486" i="6"/>
  <c r="I486" i="6"/>
  <c r="K486" i="6"/>
  <c r="M486" i="6"/>
  <c r="C487" i="6"/>
  <c r="E487" i="6"/>
  <c r="I487" i="6"/>
  <c r="K487" i="6"/>
  <c r="M487" i="6"/>
  <c r="C488" i="6"/>
  <c r="E488" i="6"/>
  <c r="I488" i="6"/>
  <c r="K488" i="6"/>
  <c r="M488" i="6"/>
  <c r="C489" i="6"/>
  <c r="E489" i="6"/>
  <c r="I489" i="6"/>
  <c r="K489" i="6"/>
  <c r="M489" i="6"/>
  <c r="C490" i="6"/>
  <c r="E490" i="6"/>
  <c r="I490" i="6"/>
  <c r="K490" i="6"/>
  <c r="M490" i="6"/>
  <c r="C491" i="6"/>
  <c r="E491" i="6"/>
  <c r="I491" i="6"/>
  <c r="K491" i="6"/>
  <c r="M491" i="6"/>
  <c r="C492" i="6"/>
  <c r="E492" i="6"/>
  <c r="I492" i="6"/>
  <c r="K492" i="6"/>
  <c r="M492" i="6"/>
  <c r="C494" i="6"/>
  <c r="E494" i="6"/>
  <c r="I494" i="6"/>
  <c r="K494" i="6"/>
  <c r="M494" i="6"/>
  <c r="M495" i="6"/>
  <c r="L538" i="6"/>
  <c r="J538" i="6"/>
  <c r="H538" i="6"/>
  <c r="F538" i="6"/>
  <c r="D538" i="6"/>
  <c r="Y514" i="6"/>
  <c r="Y515" i="6"/>
  <c r="Y516" i="6"/>
  <c r="Y517" i="6"/>
  <c r="Y518" i="6"/>
  <c r="Y519" i="6"/>
  <c r="Y520" i="6"/>
  <c r="Y521" i="6"/>
  <c r="Y522" i="6"/>
  <c r="Y523" i="6"/>
  <c r="Y524" i="6"/>
  <c r="Y525" i="6"/>
  <c r="Y526" i="6"/>
  <c r="Y527" i="6"/>
  <c r="Y528" i="6"/>
  <c r="Y529" i="6"/>
  <c r="Y530" i="6"/>
  <c r="Y531" i="6"/>
  <c r="Y532" i="6"/>
  <c r="Y535" i="6"/>
  <c r="Y537" i="6"/>
  <c r="W537" i="6"/>
  <c r="U537" i="6"/>
  <c r="S537" i="6"/>
  <c r="Q537" i="6"/>
  <c r="N537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4" i="6"/>
  <c r="M535" i="6"/>
  <c r="M537" i="6"/>
  <c r="K537" i="6"/>
  <c r="I537" i="6"/>
  <c r="G537" i="6"/>
  <c r="E537" i="6"/>
  <c r="C537" i="6"/>
  <c r="Y536" i="6"/>
  <c r="W536" i="6"/>
  <c r="U536" i="6"/>
  <c r="S536" i="6"/>
  <c r="Q536" i="6"/>
  <c r="N536" i="6"/>
  <c r="M536" i="6"/>
  <c r="K536" i="6"/>
  <c r="I536" i="6"/>
  <c r="G536" i="6"/>
  <c r="E536" i="6"/>
  <c r="C536" i="6"/>
  <c r="X535" i="6"/>
  <c r="V535" i="6"/>
  <c r="T535" i="6"/>
  <c r="R535" i="6"/>
  <c r="P535" i="6"/>
  <c r="L535" i="6"/>
  <c r="J535" i="6"/>
  <c r="H535" i="6"/>
  <c r="F535" i="6"/>
  <c r="D535" i="6"/>
  <c r="Y534" i="6"/>
  <c r="X534" i="6"/>
  <c r="V534" i="6"/>
  <c r="T534" i="6"/>
  <c r="R534" i="6"/>
  <c r="P534" i="6"/>
  <c r="L534" i="6"/>
  <c r="J534" i="6"/>
  <c r="H534" i="6"/>
  <c r="F534" i="6"/>
  <c r="D534" i="6"/>
  <c r="X532" i="6"/>
  <c r="V532" i="6"/>
  <c r="T532" i="6"/>
  <c r="R532" i="6"/>
  <c r="P532" i="6"/>
  <c r="L532" i="6"/>
  <c r="J532" i="6"/>
  <c r="H532" i="6"/>
  <c r="F532" i="6"/>
  <c r="D532" i="6"/>
  <c r="X531" i="6"/>
  <c r="V531" i="6"/>
  <c r="T531" i="6"/>
  <c r="R531" i="6"/>
  <c r="P531" i="6"/>
  <c r="L531" i="6"/>
  <c r="J531" i="6"/>
  <c r="H531" i="6"/>
  <c r="F531" i="6"/>
  <c r="D531" i="6"/>
  <c r="X530" i="6"/>
  <c r="V530" i="6"/>
  <c r="T530" i="6"/>
  <c r="R530" i="6"/>
  <c r="P530" i="6"/>
  <c r="L530" i="6"/>
  <c r="J530" i="6"/>
  <c r="H530" i="6"/>
  <c r="F530" i="6"/>
  <c r="D530" i="6"/>
  <c r="X529" i="6"/>
  <c r="V529" i="6"/>
  <c r="T529" i="6"/>
  <c r="R529" i="6"/>
  <c r="P529" i="6"/>
  <c r="L529" i="6"/>
  <c r="J529" i="6"/>
  <c r="H529" i="6"/>
  <c r="F529" i="6"/>
  <c r="D529" i="6"/>
  <c r="X528" i="6"/>
  <c r="V528" i="6"/>
  <c r="T528" i="6"/>
  <c r="R528" i="6"/>
  <c r="P528" i="6"/>
  <c r="L528" i="6"/>
  <c r="J528" i="6"/>
  <c r="H528" i="6"/>
  <c r="F528" i="6"/>
  <c r="D528" i="6"/>
  <c r="X527" i="6"/>
  <c r="V527" i="6"/>
  <c r="T527" i="6"/>
  <c r="R527" i="6"/>
  <c r="P527" i="6"/>
  <c r="L527" i="6"/>
  <c r="J527" i="6"/>
  <c r="H527" i="6"/>
  <c r="F527" i="6"/>
  <c r="D527" i="6"/>
  <c r="X526" i="6"/>
  <c r="V526" i="6"/>
  <c r="T526" i="6"/>
  <c r="R526" i="6"/>
  <c r="P526" i="6"/>
  <c r="L526" i="6"/>
  <c r="J526" i="6"/>
  <c r="H526" i="6"/>
  <c r="F526" i="6"/>
  <c r="D526" i="6"/>
  <c r="X525" i="6"/>
  <c r="V525" i="6"/>
  <c r="T525" i="6"/>
  <c r="R525" i="6"/>
  <c r="P525" i="6"/>
  <c r="L525" i="6"/>
  <c r="J525" i="6"/>
  <c r="H525" i="6"/>
  <c r="F525" i="6"/>
  <c r="D525" i="6"/>
  <c r="X524" i="6"/>
  <c r="V524" i="6"/>
  <c r="T524" i="6"/>
  <c r="R524" i="6"/>
  <c r="P524" i="6"/>
  <c r="L524" i="6"/>
  <c r="J524" i="6"/>
  <c r="H524" i="6"/>
  <c r="F524" i="6"/>
  <c r="D524" i="6"/>
  <c r="X523" i="6"/>
  <c r="V523" i="6"/>
  <c r="T523" i="6"/>
  <c r="R523" i="6"/>
  <c r="P523" i="6"/>
  <c r="L523" i="6"/>
  <c r="J523" i="6"/>
  <c r="H523" i="6"/>
  <c r="F523" i="6"/>
  <c r="D523" i="6"/>
  <c r="X522" i="6"/>
  <c r="V522" i="6"/>
  <c r="T522" i="6"/>
  <c r="R522" i="6"/>
  <c r="P522" i="6"/>
  <c r="L522" i="6"/>
  <c r="J522" i="6"/>
  <c r="H522" i="6"/>
  <c r="F522" i="6"/>
  <c r="D522" i="6"/>
  <c r="X521" i="6"/>
  <c r="V521" i="6"/>
  <c r="T521" i="6"/>
  <c r="R521" i="6"/>
  <c r="P521" i="6"/>
  <c r="L521" i="6"/>
  <c r="J521" i="6"/>
  <c r="H521" i="6"/>
  <c r="F521" i="6"/>
  <c r="D521" i="6"/>
  <c r="X520" i="6"/>
  <c r="V520" i="6"/>
  <c r="T520" i="6"/>
  <c r="R520" i="6"/>
  <c r="P520" i="6"/>
  <c r="L520" i="6"/>
  <c r="J520" i="6"/>
  <c r="H520" i="6"/>
  <c r="F520" i="6"/>
  <c r="D520" i="6"/>
  <c r="X519" i="6"/>
  <c r="V519" i="6"/>
  <c r="T519" i="6"/>
  <c r="R519" i="6"/>
  <c r="P519" i="6"/>
  <c r="L519" i="6"/>
  <c r="J519" i="6"/>
  <c r="H519" i="6"/>
  <c r="F519" i="6"/>
  <c r="D519" i="6"/>
  <c r="X518" i="6"/>
  <c r="V518" i="6"/>
  <c r="T518" i="6"/>
  <c r="R518" i="6"/>
  <c r="P518" i="6"/>
  <c r="L518" i="6"/>
  <c r="J518" i="6"/>
  <c r="H518" i="6"/>
  <c r="F518" i="6"/>
  <c r="D518" i="6"/>
  <c r="X517" i="6"/>
  <c r="V517" i="6"/>
  <c r="T517" i="6"/>
  <c r="R517" i="6"/>
  <c r="P517" i="6"/>
  <c r="L517" i="6"/>
  <c r="J517" i="6"/>
  <c r="H517" i="6"/>
  <c r="F517" i="6"/>
  <c r="D517" i="6"/>
  <c r="X516" i="6"/>
  <c r="V516" i="6"/>
  <c r="T516" i="6"/>
  <c r="R516" i="6"/>
  <c r="P516" i="6"/>
  <c r="L516" i="6"/>
  <c r="J516" i="6"/>
  <c r="H516" i="6"/>
  <c r="F516" i="6"/>
  <c r="D516" i="6"/>
  <c r="X515" i="6"/>
  <c r="V515" i="6"/>
  <c r="T515" i="6"/>
  <c r="R515" i="6"/>
  <c r="P515" i="6"/>
  <c r="L515" i="6"/>
  <c r="J515" i="6"/>
  <c r="H515" i="6"/>
  <c r="F515" i="6"/>
  <c r="D515" i="6"/>
  <c r="X514" i="6"/>
  <c r="V514" i="6"/>
  <c r="T514" i="6"/>
  <c r="R514" i="6"/>
  <c r="P514" i="6"/>
  <c r="L514" i="6"/>
  <c r="J514" i="6"/>
  <c r="H514" i="6"/>
  <c r="F514" i="6"/>
  <c r="D514" i="6"/>
  <c r="W494" i="6"/>
  <c r="W495" i="6"/>
  <c r="X504" i="6"/>
  <c r="U494" i="6"/>
  <c r="U495" i="6"/>
  <c r="V504" i="6"/>
  <c r="S495" i="6"/>
  <c r="T504" i="6"/>
  <c r="Q493" i="6"/>
  <c r="Q494" i="6"/>
  <c r="Q495" i="6"/>
  <c r="R504" i="6"/>
  <c r="N494" i="6"/>
  <c r="N495" i="6"/>
  <c r="P504" i="6"/>
  <c r="K495" i="6"/>
  <c r="L504" i="6"/>
  <c r="I495" i="6"/>
  <c r="J504" i="6"/>
  <c r="G495" i="6"/>
  <c r="H504" i="6"/>
  <c r="E495" i="6"/>
  <c r="F504" i="6"/>
  <c r="C495" i="6"/>
  <c r="D504" i="6"/>
  <c r="Y498" i="6"/>
  <c r="X498" i="6"/>
  <c r="V498" i="6"/>
  <c r="T498" i="6"/>
  <c r="R498" i="6"/>
  <c r="P498" i="6"/>
  <c r="M498" i="6"/>
  <c r="L498" i="6"/>
  <c r="J498" i="6"/>
  <c r="H498" i="6"/>
  <c r="F498" i="6"/>
  <c r="D498" i="6"/>
  <c r="Y497" i="6"/>
  <c r="W497" i="6"/>
  <c r="U497" i="6"/>
  <c r="S497" i="6"/>
  <c r="Q497" i="6"/>
  <c r="N497" i="6"/>
  <c r="M497" i="6"/>
  <c r="K497" i="6"/>
  <c r="I497" i="6"/>
  <c r="G497" i="6"/>
  <c r="E497" i="6"/>
  <c r="C497" i="6"/>
  <c r="Y496" i="6"/>
  <c r="W496" i="6"/>
  <c r="U496" i="6"/>
  <c r="S496" i="6"/>
  <c r="Q496" i="6"/>
  <c r="N496" i="6"/>
  <c r="M496" i="6"/>
  <c r="K496" i="6"/>
  <c r="I496" i="6"/>
  <c r="G496" i="6"/>
  <c r="E496" i="6"/>
  <c r="C496" i="6"/>
  <c r="X495" i="6"/>
  <c r="V495" i="6"/>
  <c r="T495" i="6"/>
  <c r="R495" i="6"/>
  <c r="P495" i="6"/>
  <c r="L495" i="6"/>
  <c r="J495" i="6"/>
  <c r="H495" i="6"/>
  <c r="F495" i="6"/>
  <c r="D495" i="6"/>
  <c r="Y494" i="6"/>
  <c r="X494" i="6"/>
  <c r="V494" i="6"/>
  <c r="T494" i="6"/>
  <c r="R494" i="6"/>
  <c r="P494" i="6"/>
  <c r="L494" i="6"/>
  <c r="J494" i="6"/>
  <c r="H494" i="6"/>
  <c r="F494" i="6"/>
  <c r="D494" i="6"/>
  <c r="X492" i="6"/>
  <c r="V492" i="6"/>
  <c r="T492" i="6"/>
  <c r="R492" i="6"/>
  <c r="P492" i="6"/>
  <c r="L492" i="6"/>
  <c r="J492" i="6"/>
  <c r="H492" i="6"/>
  <c r="F492" i="6"/>
  <c r="D492" i="6"/>
  <c r="X491" i="6"/>
  <c r="V491" i="6"/>
  <c r="T491" i="6"/>
  <c r="R491" i="6"/>
  <c r="P491" i="6"/>
  <c r="L491" i="6"/>
  <c r="J491" i="6"/>
  <c r="H491" i="6"/>
  <c r="F491" i="6"/>
  <c r="D491" i="6"/>
  <c r="X490" i="6"/>
  <c r="V490" i="6"/>
  <c r="T490" i="6"/>
  <c r="R490" i="6"/>
  <c r="P490" i="6"/>
  <c r="L490" i="6"/>
  <c r="J490" i="6"/>
  <c r="H490" i="6"/>
  <c r="F490" i="6"/>
  <c r="D490" i="6"/>
  <c r="X489" i="6"/>
  <c r="V489" i="6"/>
  <c r="T489" i="6"/>
  <c r="R489" i="6"/>
  <c r="P489" i="6"/>
  <c r="L489" i="6"/>
  <c r="J489" i="6"/>
  <c r="H489" i="6"/>
  <c r="F489" i="6"/>
  <c r="D489" i="6"/>
  <c r="X488" i="6"/>
  <c r="V488" i="6"/>
  <c r="T488" i="6"/>
  <c r="R488" i="6"/>
  <c r="P488" i="6"/>
  <c r="L488" i="6"/>
  <c r="J488" i="6"/>
  <c r="H488" i="6"/>
  <c r="F488" i="6"/>
  <c r="D488" i="6"/>
  <c r="X487" i="6"/>
  <c r="V487" i="6"/>
  <c r="T487" i="6"/>
  <c r="R487" i="6"/>
  <c r="P487" i="6"/>
  <c r="L487" i="6"/>
  <c r="J487" i="6"/>
  <c r="H487" i="6"/>
  <c r="F487" i="6"/>
  <c r="D487" i="6"/>
  <c r="X486" i="6"/>
  <c r="V486" i="6"/>
  <c r="T486" i="6"/>
  <c r="R486" i="6"/>
  <c r="P486" i="6"/>
  <c r="L486" i="6"/>
  <c r="J486" i="6"/>
  <c r="H486" i="6"/>
  <c r="F486" i="6"/>
  <c r="D486" i="6"/>
  <c r="X485" i="6"/>
  <c r="V485" i="6"/>
  <c r="T485" i="6"/>
  <c r="R485" i="6"/>
  <c r="P485" i="6"/>
  <c r="L485" i="6"/>
  <c r="J485" i="6"/>
  <c r="H485" i="6"/>
  <c r="F485" i="6"/>
  <c r="D485" i="6"/>
  <c r="X484" i="6"/>
  <c r="V484" i="6"/>
  <c r="T484" i="6"/>
  <c r="R484" i="6"/>
  <c r="P484" i="6"/>
  <c r="L484" i="6"/>
  <c r="J484" i="6"/>
  <c r="H484" i="6"/>
  <c r="F484" i="6"/>
  <c r="D484" i="6"/>
  <c r="X483" i="6"/>
  <c r="V483" i="6"/>
  <c r="T483" i="6"/>
  <c r="R483" i="6"/>
  <c r="P483" i="6"/>
  <c r="L483" i="6"/>
  <c r="J483" i="6"/>
  <c r="H483" i="6"/>
  <c r="F483" i="6"/>
  <c r="D483" i="6"/>
  <c r="X482" i="6"/>
  <c r="V482" i="6"/>
  <c r="T482" i="6"/>
  <c r="R482" i="6"/>
  <c r="P482" i="6"/>
  <c r="L482" i="6"/>
  <c r="J482" i="6"/>
  <c r="H482" i="6"/>
  <c r="F482" i="6"/>
  <c r="D482" i="6"/>
  <c r="X481" i="6"/>
  <c r="V481" i="6"/>
  <c r="T481" i="6"/>
  <c r="R481" i="6"/>
  <c r="P481" i="6"/>
  <c r="L481" i="6"/>
  <c r="J481" i="6"/>
  <c r="H481" i="6"/>
  <c r="F481" i="6"/>
  <c r="D481" i="6"/>
  <c r="X480" i="6"/>
  <c r="V480" i="6"/>
  <c r="T480" i="6"/>
  <c r="R480" i="6"/>
  <c r="P480" i="6"/>
  <c r="L480" i="6"/>
  <c r="J480" i="6"/>
  <c r="H480" i="6"/>
  <c r="F480" i="6"/>
  <c r="D480" i="6"/>
  <c r="X479" i="6"/>
  <c r="V479" i="6"/>
  <c r="T479" i="6"/>
  <c r="R479" i="6"/>
  <c r="P479" i="6"/>
  <c r="L479" i="6"/>
  <c r="J479" i="6"/>
  <c r="H479" i="6"/>
  <c r="F479" i="6"/>
  <c r="D479" i="6"/>
  <c r="X478" i="6"/>
  <c r="V478" i="6"/>
  <c r="T478" i="6"/>
  <c r="R478" i="6"/>
  <c r="P478" i="6"/>
  <c r="L478" i="6"/>
  <c r="J478" i="6"/>
  <c r="H478" i="6"/>
  <c r="F478" i="6"/>
  <c r="D478" i="6"/>
  <c r="X477" i="6"/>
  <c r="V477" i="6"/>
  <c r="T477" i="6"/>
  <c r="R477" i="6"/>
  <c r="P477" i="6"/>
  <c r="L477" i="6"/>
  <c r="J477" i="6"/>
  <c r="H477" i="6"/>
  <c r="F477" i="6"/>
  <c r="D477" i="6"/>
  <c r="X476" i="6"/>
  <c r="V476" i="6"/>
  <c r="T476" i="6"/>
  <c r="R476" i="6"/>
  <c r="P476" i="6"/>
  <c r="L476" i="6"/>
  <c r="J476" i="6"/>
  <c r="H476" i="6"/>
  <c r="F476" i="6"/>
  <c r="D476" i="6"/>
  <c r="X475" i="6"/>
  <c r="V475" i="6"/>
  <c r="T475" i="6"/>
  <c r="R475" i="6"/>
  <c r="P475" i="6"/>
  <c r="L475" i="6"/>
  <c r="J475" i="6"/>
  <c r="H475" i="6"/>
  <c r="F475" i="6"/>
  <c r="D475" i="6"/>
  <c r="X474" i="6"/>
  <c r="V474" i="6"/>
  <c r="T474" i="6"/>
  <c r="R474" i="6"/>
  <c r="P474" i="6"/>
  <c r="L474" i="6"/>
  <c r="J474" i="6"/>
  <c r="H474" i="6"/>
  <c r="F474" i="6"/>
  <c r="D474" i="6"/>
  <c r="R456" i="6"/>
  <c r="M456" i="6"/>
  <c r="P456" i="6"/>
  <c r="W456" i="6"/>
  <c r="R459" i="6"/>
  <c r="P459" i="6"/>
  <c r="M459" i="6"/>
  <c r="T456" i="6"/>
  <c r="V456" i="6"/>
  <c r="X456" i="6"/>
  <c r="K289" i="6"/>
  <c r="M289" i="6"/>
  <c r="L290" i="6"/>
  <c r="X457" i="6"/>
  <c r="P289" i="6"/>
  <c r="R289" i="6"/>
  <c r="Q290" i="6"/>
  <c r="T289" i="6"/>
  <c r="V289" i="6"/>
  <c r="U290" i="6"/>
  <c r="W457" i="6"/>
  <c r="V457" i="6"/>
  <c r="T457" i="6"/>
  <c r="R457" i="6"/>
  <c r="P457" i="6"/>
  <c r="M457" i="6"/>
  <c r="C456" i="6"/>
  <c r="E456" i="6"/>
  <c r="G456" i="6"/>
  <c r="I456" i="6"/>
  <c r="K456" i="6"/>
  <c r="K457" i="6"/>
  <c r="I457" i="6"/>
  <c r="G457" i="6"/>
  <c r="E457" i="6"/>
  <c r="C457" i="6"/>
  <c r="Y456" i="6"/>
  <c r="U456" i="6"/>
  <c r="S456" i="6"/>
  <c r="Q456" i="6"/>
  <c r="N456" i="6"/>
  <c r="L456" i="6"/>
  <c r="J456" i="6"/>
  <c r="H456" i="6"/>
  <c r="F456" i="6"/>
  <c r="D456" i="6"/>
  <c r="W455" i="6"/>
  <c r="X455" i="6"/>
  <c r="Y455" i="6"/>
  <c r="U455" i="6"/>
  <c r="S455" i="6"/>
  <c r="Q455" i="6"/>
  <c r="N455" i="6"/>
  <c r="K455" i="6"/>
  <c r="L455" i="6"/>
  <c r="J455" i="6"/>
  <c r="H455" i="6"/>
  <c r="F455" i="6"/>
  <c r="D455" i="6"/>
  <c r="W454" i="6"/>
  <c r="X454" i="6"/>
  <c r="Y454" i="6"/>
  <c r="U454" i="6"/>
  <c r="S454" i="6"/>
  <c r="Q454" i="6"/>
  <c r="N454" i="6"/>
  <c r="K454" i="6"/>
  <c r="L454" i="6"/>
  <c r="J454" i="6"/>
  <c r="H454" i="6"/>
  <c r="F454" i="6"/>
  <c r="D454" i="6"/>
  <c r="W453" i="6"/>
  <c r="X453" i="6"/>
  <c r="Y453" i="6"/>
  <c r="U453" i="6"/>
  <c r="S453" i="6"/>
  <c r="Q453" i="6"/>
  <c r="N453" i="6"/>
  <c r="K453" i="6"/>
  <c r="L453" i="6"/>
  <c r="J453" i="6"/>
  <c r="H453" i="6"/>
  <c r="F453" i="6"/>
  <c r="D453" i="6"/>
  <c r="W452" i="6"/>
  <c r="X452" i="6"/>
  <c r="Y452" i="6"/>
  <c r="U452" i="6"/>
  <c r="S452" i="6"/>
  <c r="Q452" i="6"/>
  <c r="N452" i="6"/>
  <c r="K452" i="6"/>
  <c r="L452" i="6"/>
  <c r="J452" i="6"/>
  <c r="H452" i="6"/>
  <c r="F452" i="6"/>
  <c r="D452" i="6"/>
  <c r="W451" i="6"/>
  <c r="X451" i="6"/>
  <c r="Y451" i="6"/>
  <c r="U451" i="6"/>
  <c r="S451" i="6"/>
  <c r="Q451" i="6"/>
  <c r="N451" i="6"/>
  <c r="K451" i="6"/>
  <c r="L451" i="6"/>
  <c r="J451" i="6"/>
  <c r="H451" i="6"/>
  <c r="F451" i="6"/>
  <c r="D451" i="6"/>
  <c r="W450" i="6"/>
  <c r="X450" i="6"/>
  <c r="Y450" i="6"/>
  <c r="U450" i="6"/>
  <c r="S450" i="6"/>
  <c r="Q450" i="6"/>
  <c r="N450" i="6"/>
  <c r="K450" i="6"/>
  <c r="L450" i="6"/>
  <c r="J450" i="6"/>
  <c r="H450" i="6"/>
  <c r="F450" i="6"/>
  <c r="D450" i="6"/>
  <c r="W449" i="6"/>
  <c r="X449" i="6"/>
  <c r="Y449" i="6"/>
  <c r="U449" i="6"/>
  <c r="S449" i="6"/>
  <c r="Q449" i="6"/>
  <c r="N449" i="6"/>
  <c r="K449" i="6"/>
  <c r="L449" i="6"/>
  <c r="J449" i="6"/>
  <c r="H449" i="6"/>
  <c r="F449" i="6"/>
  <c r="D449" i="6"/>
  <c r="W448" i="6"/>
  <c r="X448" i="6"/>
  <c r="Y448" i="6"/>
  <c r="U448" i="6"/>
  <c r="S448" i="6"/>
  <c r="Q448" i="6"/>
  <c r="N448" i="6"/>
  <c r="K448" i="6"/>
  <c r="L448" i="6"/>
  <c r="J448" i="6"/>
  <c r="H448" i="6"/>
  <c r="F448" i="6"/>
  <c r="D448" i="6"/>
  <c r="W447" i="6"/>
  <c r="X447" i="6"/>
  <c r="Y447" i="6"/>
  <c r="U447" i="6"/>
  <c r="S447" i="6"/>
  <c r="Q447" i="6"/>
  <c r="N447" i="6"/>
  <c r="K447" i="6"/>
  <c r="L447" i="6"/>
  <c r="J447" i="6"/>
  <c r="H447" i="6"/>
  <c r="F447" i="6"/>
  <c r="D447" i="6"/>
  <c r="W446" i="6"/>
  <c r="X446" i="6"/>
  <c r="Y446" i="6"/>
  <c r="U446" i="6"/>
  <c r="S446" i="6"/>
  <c r="Q446" i="6"/>
  <c r="N446" i="6"/>
  <c r="K446" i="6"/>
  <c r="L446" i="6"/>
  <c r="J446" i="6"/>
  <c r="H446" i="6"/>
  <c r="F446" i="6"/>
  <c r="D446" i="6"/>
  <c r="W445" i="6"/>
  <c r="X445" i="6"/>
  <c r="Y445" i="6"/>
  <c r="U445" i="6"/>
  <c r="S445" i="6"/>
  <c r="Q445" i="6"/>
  <c r="N445" i="6"/>
  <c r="K445" i="6"/>
  <c r="L445" i="6"/>
  <c r="J445" i="6"/>
  <c r="H445" i="6"/>
  <c r="F445" i="6"/>
  <c r="D445" i="6"/>
  <c r="W444" i="6"/>
  <c r="X444" i="6"/>
  <c r="Y444" i="6"/>
  <c r="U444" i="6"/>
  <c r="S444" i="6"/>
  <c r="Q444" i="6"/>
  <c r="N444" i="6"/>
  <c r="K444" i="6"/>
  <c r="L444" i="6"/>
  <c r="J444" i="6"/>
  <c r="H444" i="6"/>
  <c r="F444" i="6"/>
  <c r="D444" i="6"/>
  <c r="W443" i="6"/>
  <c r="X443" i="6"/>
  <c r="Y443" i="6"/>
  <c r="U443" i="6"/>
  <c r="S443" i="6"/>
  <c r="Q443" i="6"/>
  <c r="N443" i="6"/>
  <c r="K443" i="6"/>
  <c r="L443" i="6"/>
  <c r="J443" i="6"/>
  <c r="H443" i="6"/>
  <c r="F443" i="6"/>
  <c r="D443" i="6"/>
  <c r="W442" i="6"/>
  <c r="X442" i="6"/>
  <c r="Y442" i="6"/>
  <c r="U442" i="6"/>
  <c r="S442" i="6"/>
  <c r="Q442" i="6"/>
  <c r="N442" i="6"/>
  <c r="K442" i="6"/>
  <c r="L442" i="6"/>
  <c r="J442" i="6"/>
  <c r="H442" i="6"/>
  <c r="F442" i="6"/>
  <c r="D442" i="6"/>
  <c r="W441" i="6"/>
  <c r="X441" i="6"/>
  <c r="Y441" i="6"/>
  <c r="U441" i="6"/>
  <c r="S441" i="6"/>
  <c r="Q441" i="6"/>
  <c r="N441" i="6"/>
  <c r="K441" i="6"/>
  <c r="L441" i="6"/>
  <c r="J441" i="6"/>
  <c r="H441" i="6"/>
  <c r="F441" i="6"/>
  <c r="D441" i="6"/>
  <c r="W440" i="6"/>
  <c r="X440" i="6"/>
  <c r="Y440" i="6"/>
  <c r="U440" i="6"/>
  <c r="S440" i="6"/>
  <c r="Q440" i="6"/>
  <c r="N440" i="6"/>
  <c r="K440" i="6"/>
  <c r="L440" i="6"/>
  <c r="J440" i="6"/>
  <c r="H440" i="6"/>
  <c r="F440" i="6"/>
  <c r="D440" i="6"/>
  <c r="W439" i="6"/>
  <c r="X439" i="6"/>
  <c r="Y439" i="6"/>
  <c r="U439" i="6"/>
  <c r="S439" i="6"/>
  <c r="Q439" i="6"/>
  <c r="N439" i="6"/>
  <c r="K439" i="6"/>
  <c r="L439" i="6"/>
  <c r="J439" i="6"/>
  <c r="H439" i="6"/>
  <c r="F439" i="6"/>
  <c r="D439" i="6"/>
  <c r="W438" i="6"/>
  <c r="X438" i="6"/>
  <c r="Y438" i="6"/>
  <c r="U438" i="6"/>
  <c r="S438" i="6"/>
  <c r="Q438" i="6"/>
  <c r="N438" i="6"/>
  <c r="K438" i="6"/>
  <c r="L438" i="6"/>
  <c r="J438" i="6"/>
  <c r="H438" i="6"/>
  <c r="F438" i="6"/>
  <c r="D438" i="6"/>
  <c r="W437" i="6"/>
  <c r="X437" i="6"/>
  <c r="Y437" i="6"/>
  <c r="U437" i="6"/>
  <c r="S437" i="6"/>
  <c r="Q437" i="6"/>
  <c r="N437" i="6"/>
  <c r="K437" i="6"/>
  <c r="L437" i="6"/>
  <c r="J437" i="6"/>
  <c r="H437" i="6"/>
  <c r="F437" i="6"/>
  <c r="D437" i="6"/>
  <c r="W436" i="6"/>
  <c r="X436" i="6"/>
  <c r="Y436" i="6"/>
  <c r="U436" i="6"/>
  <c r="S436" i="6"/>
  <c r="Q436" i="6"/>
  <c r="N436" i="6"/>
  <c r="K436" i="6"/>
  <c r="L436" i="6"/>
  <c r="J436" i="6"/>
  <c r="H436" i="6"/>
  <c r="F436" i="6"/>
  <c r="D436" i="6"/>
  <c r="T417" i="6"/>
  <c r="V417" i="6"/>
  <c r="X417" i="6"/>
  <c r="X418" i="6"/>
  <c r="M417" i="6"/>
  <c r="P417" i="6"/>
  <c r="R417" i="6"/>
  <c r="W417" i="6"/>
  <c r="W418" i="6"/>
  <c r="V418" i="6"/>
  <c r="T418" i="6"/>
  <c r="R418" i="6"/>
  <c r="P418" i="6"/>
  <c r="M418" i="6"/>
  <c r="C417" i="6"/>
  <c r="E417" i="6"/>
  <c r="G417" i="6"/>
  <c r="I417" i="6"/>
  <c r="K417" i="6"/>
  <c r="K418" i="6"/>
  <c r="I418" i="6"/>
  <c r="G418" i="6"/>
  <c r="E418" i="6"/>
  <c r="C418" i="6"/>
  <c r="Y417" i="6"/>
  <c r="U417" i="6"/>
  <c r="S417" i="6"/>
  <c r="Q417" i="6"/>
  <c r="N417" i="6"/>
  <c r="L417" i="6"/>
  <c r="J417" i="6"/>
  <c r="H417" i="6"/>
  <c r="F417" i="6"/>
  <c r="D417" i="6"/>
  <c r="W416" i="6"/>
  <c r="X416" i="6"/>
  <c r="Y416" i="6"/>
  <c r="U416" i="6"/>
  <c r="S416" i="6"/>
  <c r="Q416" i="6"/>
  <c r="N416" i="6"/>
  <c r="K416" i="6"/>
  <c r="L416" i="6"/>
  <c r="J416" i="6"/>
  <c r="H416" i="6"/>
  <c r="F416" i="6"/>
  <c r="D416" i="6"/>
  <c r="W415" i="6"/>
  <c r="X415" i="6"/>
  <c r="Y415" i="6"/>
  <c r="U415" i="6"/>
  <c r="S415" i="6"/>
  <c r="Q415" i="6"/>
  <c r="N415" i="6"/>
  <c r="K415" i="6"/>
  <c r="L415" i="6"/>
  <c r="J415" i="6"/>
  <c r="H415" i="6"/>
  <c r="F415" i="6"/>
  <c r="D415" i="6"/>
  <c r="W414" i="6"/>
  <c r="X414" i="6"/>
  <c r="Y414" i="6"/>
  <c r="U414" i="6"/>
  <c r="S414" i="6"/>
  <c r="Q414" i="6"/>
  <c r="N414" i="6"/>
  <c r="K414" i="6"/>
  <c r="L414" i="6"/>
  <c r="J414" i="6"/>
  <c r="H414" i="6"/>
  <c r="F414" i="6"/>
  <c r="D414" i="6"/>
  <c r="W413" i="6"/>
  <c r="X413" i="6"/>
  <c r="Y413" i="6"/>
  <c r="U413" i="6"/>
  <c r="S413" i="6"/>
  <c r="Q413" i="6"/>
  <c r="N413" i="6"/>
  <c r="K413" i="6"/>
  <c r="L413" i="6"/>
  <c r="J413" i="6"/>
  <c r="H413" i="6"/>
  <c r="F413" i="6"/>
  <c r="D413" i="6"/>
  <c r="W412" i="6"/>
  <c r="X412" i="6"/>
  <c r="Y412" i="6"/>
  <c r="U412" i="6"/>
  <c r="S412" i="6"/>
  <c r="Q412" i="6"/>
  <c r="N412" i="6"/>
  <c r="K412" i="6"/>
  <c r="L412" i="6"/>
  <c r="J412" i="6"/>
  <c r="H412" i="6"/>
  <c r="F412" i="6"/>
  <c r="D412" i="6"/>
  <c r="W411" i="6"/>
  <c r="X411" i="6"/>
  <c r="Y411" i="6"/>
  <c r="U411" i="6"/>
  <c r="S411" i="6"/>
  <c r="Q411" i="6"/>
  <c r="N411" i="6"/>
  <c r="K411" i="6"/>
  <c r="L411" i="6"/>
  <c r="J411" i="6"/>
  <c r="H411" i="6"/>
  <c r="F411" i="6"/>
  <c r="D411" i="6"/>
  <c r="W410" i="6"/>
  <c r="X410" i="6"/>
  <c r="Y410" i="6"/>
  <c r="U410" i="6"/>
  <c r="S410" i="6"/>
  <c r="Q410" i="6"/>
  <c r="N410" i="6"/>
  <c r="K410" i="6"/>
  <c r="L410" i="6"/>
  <c r="J410" i="6"/>
  <c r="H410" i="6"/>
  <c r="F410" i="6"/>
  <c r="D410" i="6"/>
  <c r="W409" i="6"/>
  <c r="X409" i="6"/>
  <c r="Y409" i="6"/>
  <c r="U409" i="6"/>
  <c r="S409" i="6"/>
  <c r="Q409" i="6"/>
  <c r="N409" i="6"/>
  <c r="K409" i="6"/>
  <c r="L409" i="6"/>
  <c r="J409" i="6"/>
  <c r="H409" i="6"/>
  <c r="F409" i="6"/>
  <c r="D409" i="6"/>
  <c r="W408" i="6"/>
  <c r="X408" i="6"/>
  <c r="Y408" i="6"/>
  <c r="U408" i="6"/>
  <c r="S408" i="6"/>
  <c r="Q408" i="6"/>
  <c r="N408" i="6"/>
  <c r="K408" i="6"/>
  <c r="L408" i="6"/>
  <c r="J408" i="6"/>
  <c r="H408" i="6"/>
  <c r="F408" i="6"/>
  <c r="D408" i="6"/>
  <c r="W407" i="6"/>
  <c r="X407" i="6"/>
  <c r="Y407" i="6"/>
  <c r="U407" i="6"/>
  <c r="S407" i="6"/>
  <c r="Q407" i="6"/>
  <c r="N407" i="6"/>
  <c r="K407" i="6"/>
  <c r="L407" i="6"/>
  <c r="J407" i="6"/>
  <c r="H407" i="6"/>
  <c r="F407" i="6"/>
  <c r="D407" i="6"/>
  <c r="W406" i="6"/>
  <c r="X406" i="6"/>
  <c r="Y406" i="6"/>
  <c r="U406" i="6"/>
  <c r="S406" i="6"/>
  <c r="Q406" i="6"/>
  <c r="N406" i="6"/>
  <c r="K406" i="6"/>
  <c r="L406" i="6"/>
  <c r="J406" i="6"/>
  <c r="H406" i="6"/>
  <c r="F406" i="6"/>
  <c r="D406" i="6"/>
  <c r="W405" i="6"/>
  <c r="X405" i="6"/>
  <c r="Y405" i="6"/>
  <c r="U405" i="6"/>
  <c r="S405" i="6"/>
  <c r="Q405" i="6"/>
  <c r="N405" i="6"/>
  <c r="K405" i="6"/>
  <c r="L405" i="6"/>
  <c r="J405" i="6"/>
  <c r="H405" i="6"/>
  <c r="F405" i="6"/>
  <c r="D405" i="6"/>
  <c r="W404" i="6"/>
  <c r="X404" i="6"/>
  <c r="Y404" i="6"/>
  <c r="U404" i="6"/>
  <c r="S404" i="6"/>
  <c r="Q404" i="6"/>
  <c r="N404" i="6"/>
  <c r="K404" i="6"/>
  <c r="L404" i="6"/>
  <c r="J404" i="6"/>
  <c r="H404" i="6"/>
  <c r="F404" i="6"/>
  <c r="D404" i="6"/>
  <c r="W403" i="6"/>
  <c r="X403" i="6"/>
  <c r="Y403" i="6"/>
  <c r="U403" i="6"/>
  <c r="S403" i="6"/>
  <c r="Q403" i="6"/>
  <c r="N403" i="6"/>
  <c r="K403" i="6"/>
  <c r="L403" i="6"/>
  <c r="J403" i="6"/>
  <c r="H403" i="6"/>
  <c r="F403" i="6"/>
  <c r="D403" i="6"/>
  <c r="W402" i="6"/>
  <c r="X402" i="6"/>
  <c r="Y402" i="6"/>
  <c r="U402" i="6"/>
  <c r="S402" i="6"/>
  <c r="Q402" i="6"/>
  <c r="N402" i="6"/>
  <c r="K402" i="6"/>
  <c r="L402" i="6"/>
  <c r="J402" i="6"/>
  <c r="H402" i="6"/>
  <c r="F402" i="6"/>
  <c r="D402" i="6"/>
  <c r="W401" i="6"/>
  <c r="X401" i="6"/>
  <c r="Y401" i="6"/>
  <c r="U401" i="6"/>
  <c r="S401" i="6"/>
  <c r="Q401" i="6"/>
  <c r="N401" i="6"/>
  <c r="K401" i="6"/>
  <c r="L401" i="6"/>
  <c r="J401" i="6"/>
  <c r="H401" i="6"/>
  <c r="F401" i="6"/>
  <c r="D401" i="6"/>
  <c r="W400" i="6"/>
  <c r="X400" i="6"/>
  <c r="Y400" i="6"/>
  <c r="U400" i="6"/>
  <c r="S400" i="6"/>
  <c r="Q400" i="6"/>
  <c r="N400" i="6"/>
  <c r="K400" i="6"/>
  <c r="L400" i="6"/>
  <c r="J400" i="6"/>
  <c r="H400" i="6"/>
  <c r="F400" i="6"/>
  <c r="D400" i="6"/>
  <c r="W399" i="6"/>
  <c r="X399" i="6"/>
  <c r="Y399" i="6"/>
  <c r="U399" i="6"/>
  <c r="S399" i="6"/>
  <c r="Q399" i="6"/>
  <c r="N399" i="6"/>
  <c r="K399" i="6"/>
  <c r="L399" i="6"/>
  <c r="J399" i="6"/>
  <c r="H399" i="6"/>
  <c r="F399" i="6"/>
  <c r="D399" i="6"/>
  <c r="W398" i="6"/>
  <c r="X398" i="6"/>
  <c r="Y398" i="6"/>
  <c r="U398" i="6"/>
  <c r="S398" i="6"/>
  <c r="Q398" i="6"/>
  <c r="N398" i="6"/>
  <c r="K398" i="6"/>
  <c r="L398" i="6"/>
  <c r="J398" i="6"/>
  <c r="H398" i="6"/>
  <c r="F398" i="6"/>
  <c r="D398" i="6"/>
  <c r="W397" i="6"/>
  <c r="X397" i="6"/>
  <c r="Y397" i="6"/>
  <c r="U397" i="6"/>
  <c r="S397" i="6"/>
  <c r="Q397" i="6"/>
  <c r="N397" i="6"/>
  <c r="K397" i="6"/>
  <c r="L397" i="6"/>
  <c r="J397" i="6"/>
  <c r="H397" i="6"/>
  <c r="F397" i="6"/>
  <c r="D397" i="6"/>
  <c r="T368" i="6"/>
  <c r="V368" i="6"/>
  <c r="X368" i="6"/>
  <c r="X369" i="6"/>
  <c r="M368" i="6"/>
  <c r="P368" i="6"/>
  <c r="R368" i="6"/>
  <c r="W368" i="6"/>
  <c r="W369" i="6"/>
  <c r="V369" i="6"/>
  <c r="T369" i="6"/>
  <c r="R369" i="6"/>
  <c r="P369" i="6"/>
  <c r="M369" i="6"/>
  <c r="C368" i="6"/>
  <c r="E368" i="6"/>
  <c r="G368" i="6"/>
  <c r="I368" i="6"/>
  <c r="K368" i="6"/>
  <c r="K369" i="6"/>
  <c r="I369" i="6"/>
  <c r="G369" i="6"/>
  <c r="E369" i="6"/>
  <c r="C369" i="6"/>
  <c r="Y368" i="6"/>
  <c r="U368" i="6"/>
  <c r="S368" i="6"/>
  <c r="Q368" i="6"/>
  <c r="N368" i="6"/>
  <c r="L368" i="6"/>
  <c r="J368" i="6"/>
  <c r="H368" i="6"/>
  <c r="F368" i="6"/>
  <c r="D368" i="6"/>
  <c r="W367" i="6"/>
  <c r="X367" i="6"/>
  <c r="Y367" i="6"/>
  <c r="U367" i="6"/>
  <c r="S367" i="6"/>
  <c r="Q367" i="6"/>
  <c r="N367" i="6"/>
  <c r="K367" i="6"/>
  <c r="L367" i="6"/>
  <c r="J367" i="6"/>
  <c r="H367" i="6"/>
  <c r="F367" i="6"/>
  <c r="D367" i="6"/>
  <c r="W366" i="6"/>
  <c r="X366" i="6"/>
  <c r="Y366" i="6"/>
  <c r="U366" i="6"/>
  <c r="S366" i="6"/>
  <c r="Q366" i="6"/>
  <c r="N366" i="6"/>
  <c r="K366" i="6"/>
  <c r="L366" i="6"/>
  <c r="J366" i="6"/>
  <c r="H366" i="6"/>
  <c r="F366" i="6"/>
  <c r="D366" i="6"/>
  <c r="W365" i="6"/>
  <c r="X365" i="6"/>
  <c r="Y365" i="6"/>
  <c r="U365" i="6"/>
  <c r="S365" i="6"/>
  <c r="Q365" i="6"/>
  <c r="N365" i="6"/>
  <c r="K365" i="6"/>
  <c r="L365" i="6"/>
  <c r="J365" i="6"/>
  <c r="H365" i="6"/>
  <c r="F365" i="6"/>
  <c r="D365" i="6"/>
  <c r="W364" i="6"/>
  <c r="X364" i="6"/>
  <c r="Y364" i="6"/>
  <c r="U364" i="6"/>
  <c r="S364" i="6"/>
  <c r="Q364" i="6"/>
  <c r="N364" i="6"/>
  <c r="K364" i="6"/>
  <c r="L364" i="6"/>
  <c r="J364" i="6"/>
  <c r="H364" i="6"/>
  <c r="F364" i="6"/>
  <c r="D364" i="6"/>
  <c r="W363" i="6"/>
  <c r="X363" i="6"/>
  <c r="Y363" i="6"/>
  <c r="U363" i="6"/>
  <c r="S363" i="6"/>
  <c r="Q363" i="6"/>
  <c r="N363" i="6"/>
  <c r="K363" i="6"/>
  <c r="L363" i="6"/>
  <c r="J363" i="6"/>
  <c r="H363" i="6"/>
  <c r="F363" i="6"/>
  <c r="D363" i="6"/>
  <c r="W362" i="6"/>
  <c r="X362" i="6"/>
  <c r="Y362" i="6"/>
  <c r="U362" i="6"/>
  <c r="S362" i="6"/>
  <c r="Q362" i="6"/>
  <c r="N362" i="6"/>
  <c r="K362" i="6"/>
  <c r="L362" i="6"/>
  <c r="J362" i="6"/>
  <c r="H362" i="6"/>
  <c r="F362" i="6"/>
  <c r="D362" i="6"/>
  <c r="W361" i="6"/>
  <c r="X361" i="6"/>
  <c r="Y361" i="6"/>
  <c r="U361" i="6"/>
  <c r="S361" i="6"/>
  <c r="Q361" i="6"/>
  <c r="N361" i="6"/>
  <c r="K361" i="6"/>
  <c r="L361" i="6"/>
  <c r="J361" i="6"/>
  <c r="H361" i="6"/>
  <c r="F361" i="6"/>
  <c r="D361" i="6"/>
  <c r="W360" i="6"/>
  <c r="X360" i="6"/>
  <c r="Y360" i="6"/>
  <c r="U360" i="6"/>
  <c r="S360" i="6"/>
  <c r="Q360" i="6"/>
  <c r="N360" i="6"/>
  <c r="K360" i="6"/>
  <c r="L360" i="6"/>
  <c r="J360" i="6"/>
  <c r="H360" i="6"/>
  <c r="F360" i="6"/>
  <c r="D360" i="6"/>
  <c r="W359" i="6"/>
  <c r="X359" i="6"/>
  <c r="Y359" i="6"/>
  <c r="U359" i="6"/>
  <c r="S359" i="6"/>
  <c r="Q359" i="6"/>
  <c r="N359" i="6"/>
  <c r="K359" i="6"/>
  <c r="L359" i="6"/>
  <c r="J359" i="6"/>
  <c r="H359" i="6"/>
  <c r="F359" i="6"/>
  <c r="D359" i="6"/>
  <c r="W358" i="6"/>
  <c r="X358" i="6"/>
  <c r="Y358" i="6"/>
  <c r="U358" i="6"/>
  <c r="S358" i="6"/>
  <c r="Q358" i="6"/>
  <c r="N358" i="6"/>
  <c r="K358" i="6"/>
  <c r="L358" i="6"/>
  <c r="J358" i="6"/>
  <c r="H358" i="6"/>
  <c r="F358" i="6"/>
  <c r="D358" i="6"/>
  <c r="W357" i="6"/>
  <c r="X357" i="6"/>
  <c r="Y357" i="6"/>
  <c r="U357" i="6"/>
  <c r="S357" i="6"/>
  <c r="Q357" i="6"/>
  <c r="N357" i="6"/>
  <c r="K357" i="6"/>
  <c r="L357" i="6"/>
  <c r="J357" i="6"/>
  <c r="H357" i="6"/>
  <c r="F357" i="6"/>
  <c r="D357" i="6"/>
  <c r="W356" i="6"/>
  <c r="X356" i="6"/>
  <c r="Y356" i="6"/>
  <c r="U356" i="6"/>
  <c r="S356" i="6"/>
  <c r="Q356" i="6"/>
  <c r="N356" i="6"/>
  <c r="K356" i="6"/>
  <c r="L356" i="6"/>
  <c r="J356" i="6"/>
  <c r="H356" i="6"/>
  <c r="F356" i="6"/>
  <c r="D356" i="6"/>
  <c r="W355" i="6"/>
  <c r="X355" i="6"/>
  <c r="Y355" i="6"/>
  <c r="U355" i="6"/>
  <c r="S355" i="6"/>
  <c r="Q355" i="6"/>
  <c r="N355" i="6"/>
  <c r="K355" i="6"/>
  <c r="L355" i="6"/>
  <c r="J355" i="6"/>
  <c r="H355" i="6"/>
  <c r="F355" i="6"/>
  <c r="D355" i="6"/>
  <c r="W354" i="6"/>
  <c r="X354" i="6"/>
  <c r="Y354" i="6"/>
  <c r="U354" i="6"/>
  <c r="S354" i="6"/>
  <c r="Q354" i="6"/>
  <c r="N354" i="6"/>
  <c r="K354" i="6"/>
  <c r="L354" i="6"/>
  <c r="J354" i="6"/>
  <c r="H354" i="6"/>
  <c r="F354" i="6"/>
  <c r="D354" i="6"/>
  <c r="W353" i="6"/>
  <c r="X353" i="6"/>
  <c r="Y353" i="6"/>
  <c r="U353" i="6"/>
  <c r="S353" i="6"/>
  <c r="Q353" i="6"/>
  <c r="N353" i="6"/>
  <c r="K353" i="6"/>
  <c r="L353" i="6"/>
  <c r="J353" i="6"/>
  <c r="H353" i="6"/>
  <c r="F353" i="6"/>
  <c r="D353" i="6"/>
  <c r="W352" i="6"/>
  <c r="X352" i="6"/>
  <c r="Y352" i="6"/>
  <c r="U352" i="6"/>
  <c r="S352" i="6"/>
  <c r="Q352" i="6"/>
  <c r="N352" i="6"/>
  <c r="K352" i="6"/>
  <c r="L352" i="6"/>
  <c r="J352" i="6"/>
  <c r="H352" i="6"/>
  <c r="F352" i="6"/>
  <c r="D352" i="6"/>
  <c r="W351" i="6"/>
  <c r="X351" i="6"/>
  <c r="Y351" i="6"/>
  <c r="U351" i="6"/>
  <c r="S351" i="6"/>
  <c r="Q351" i="6"/>
  <c r="N351" i="6"/>
  <c r="K351" i="6"/>
  <c r="L351" i="6"/>
  <c r="J351" i="6"/>
  <c r="H351" i="6"/>
  <c r="F351" i="6"/>
  <c r="D351" i="6"/>
  <c r="W350" i="6"/>
  <c r="X350" i="6"/>
  <c r="Y350" i="6"/>
  <c r="U350" i="6"/>
  <c r="S350" i="6"/>
  <c r="Q350" i="6"/>
  <c r="N350" i="6"/>
  <c r="K350" i="6"/>
  <c r="L350" i="6"/>
  <c r="J350" i="6"/>
  <c r="H350" i="6"/>
  <c r="F350" i="6"/>
  <c r="D350" i="6"/>
  <c r="W349" i="6"/>
  <c r="X349" i="6"/>
  <c r="Y349" i="6"/>
  <c r="U349" i="6"/>
  <c r="S349" i="6"/>
  <c r="Q349" i="6"/>
  <c r="N349" i="6"/>
  <c r="K349" i="6"/>
  <c r="L349" i="6"/>
  <c r="J349" i="6"/>
  <c r="H349" i="6"/>
  <c r="F349" i="6"/>
  <c r="D349" i="6"/>
  <c r="W348" i="6"/>
  <c r="X348" i="6"/>
  <c r="Y348" i="6"/>
  <c r="U348" i="6"/>
  <c r="S348" i="6"/>
  <c r="Q348" i="6"/>
  <c r="N348" i="6"/>
  <c r="K348" i="6"/>
  <c r="L348" i="6"/>
  <c r="J348" i="6"/>
  <c r="H348" i="6"/>
  <c r="F348" i="6"/>
  <c r="D348" i="6"/>
  <c r="T330" i="6"/>
  <c r="V330" i="6"/>
  <c r="X330" i="6"/>
  <c r="X331" i="6"/>
  <c r="M330" i="6"/>
  <c r="P330" i="6"/>
  <c r="R330" i="6"/>
  <c r="W330" i="6"/>
  <c r="W331" i="6"/>
  <c r="V331" i="6"/>
  <c r="T331" i="6"/>
  <c r="R331" i="6"/>
  <c r="P331" i="6"/>
  <c r="M331" i="6"/>
  <c r="C330" i="6"/>
  <c r="E330" i="6"/>
  <c r="G330" i="6"/>
  <c r="I330" i="6"/>
  <c r="K330" i="6"/>
  <c r="K331" i="6"/>
  <c r="I331" i="6"/>
  <c r="G331" i="6"/>
  <c r="E331" i="6"/>
  <c r="C331" i="6"/>
  <c r="Y330" i="6"/>
  <c r="U330" i="6"/>
  <c r="S330" i="6"/>
  <c r="Q330" i="6"/>
  <c r="N330" i="6"/>
  <c r="L330" i="6"/>
  <c r="J330" i="6"/>
  <c r="H330" i="6"/>
  <c r="F330" i="6"/>
  <c r="D330" i="6"/>
  <c r="W329" i="6"/>
  <c r="X329" i="6"/>
  <c r="Y329" i="6"/>
  <c r="U329" i="6"/>
  <c r="S329" i="6"/>
  <c r="Q329" i="6"/>
  <c r="N329" i="6"/>
  <c r="K329" i="6"/>
  <c r="L329" i="6"/>
  <c r="J329" i="6"/>
  <c r="H329" i="6"/>
  <c r="F329" i="6"/>
  <c r="D329" i="6"/>
  <c r="W328" i="6"/>
  <c r="X328" i="6"/>
  <c r="Y328" i="6"/>
  <c r="U328" i="6"/>
  <c r="S328" i="6"/>
  <c r="Q328" i="6"/>
  <c r="N328" i="6"/>
  <c r="K328" i="6"/>
  <c r="L328" i="6"/>
  <c r="J328" i="6"/>
  <c r="H328" i="6"/>
  <c r="F328" i="6"/>
  <c r="D328" i="6"/>
  <c r="W327" i="6"/>
  <c r="X327" i="6"/>
  <c r="Y327" i="6"/>
  <c r="U327" i="6"/>
  <c r="S327" i="6"/>
  <c r="Q327" i="6"/>
  <c r="N327" i="6"/>
  <c r="K327" i="6"/>
  <c r="L327" i="6"/>
  <c r="J327" i="6"/>
  <c r="H327" i="6"/>
  <c r="F327" i="6"/>
  <c r="D327" i="6"/>
  <c r="W326" i="6"/>
  <c r="X326" i="6"/>
  <c r="Y326" i="6"/>
  <c r="U326" i="6"/>
  <c r="S326" i="6"/>
  <c r="Q326" i="6"/>
  <c r="N326" i="6"/>
  <c r="K326" i="6"/>
  <c r="L326" i="6"/>
  <c r="J326" i="6"/>
  <c r="H326" i="6"/>
  <c r="F326" i="6"/>
  <c r="D326" i="6"/>
  <c r="W325" i="6"/>
  <c r="X325" i="6"/>
  <c r="Y325" i="6"/>
  <c r="U325" i="6"/>
  <c r="S325" i="6"/>
  <c r="Q325" i="6"/>
  <c r="N325" i="6"/>
  <c r="K325" i="6"/>
  <c r="L325" i="6"/>
  <c r="J325" i="6"/>
  <c r="H325" i="6"/>
  <c r="F325" i="6"/>
  <c r="D325" i="6"/>
  <c r="W324" i="6"/>
  <c r="X324" i="6"/>
  <c r="Y324" i="6"/>
  <c r="U324" i="6"/>
  <c r="S324" i="6"/>
  <c r="Q324" i="6"/>
  <c r="N324" i="6"/>
  <c r="K324" i="6"/>
  <c r="L324" i="6"/>
  <c r="J324" i="6"/>
  <c r="H324" i="6"/>
  <c r="F324" i="6"/>
  <c r="D324" i="6"/>
  <c r="W323" i="6"/>
  <c r="X323" i="6"/>
  <c r="Y323" i="6"/>
  <c r="U323" i="6"/>
  <c r="S323" i="6"/>
  <c r="Q323" i="6"/>
  <c r="N323" i="6"/>
  <c r="K323" i="6"/>
  <c r="L323" i="6"/>
  <c r="J323" i="6"/>
  <c r="H323" i="6"/>
  <c r="F323" i="6"/>
  <c r="D323" i="6"/>
  <c r="W322" i="6"/>
  <c r="X322" i="6"/>
  <c r="Y322" i="6"/>
  <c r="U322" i="6"/>
  <c r="S322" i="6"/>
  <c r="Q322" i="6"/>
  <c r="N322" i="6"/>
  <c r="K322" i="6"/>
  <c r="L322" i="6"/>
  <c r="J322" i="6"/>
  <c r="H322" i="6"/>
  <c r="F322" i="6"/>
  <c r="D322" i="6"/>
  <c r="W321" i="6"/>
  <c r="X321" i="6"/>
  <c r="Y321" i="6"/>
  <c r="U321" i="6"/>
  <c r="S321" i="6"/>
  <c r="Q321" i="6"/>
  <c r="N321" i="6"/>
  <c r="K321" i="6"/>
  <c r="L321" i="6"/>
  <c r="J321" i="6"/>
  <c r="H321" i="6"/>
  <c r="F321" i="6"/>
  <c r="D321" i="6"/>
  <c r="W320" i="6"/>
  <c r="X320" i="6"/>
  <c r="Y320" i="6"/>
  <c r="U320" i="6"/>
  <c r="S320" i="6"/>
  <c r="Q320" i="6"/>
  <c r="N320" i="6"/>
  <c r="K320" i="6"/>
  <c r="L320" i="6"/>
  <c r="J320" i="6"/>
  <c r="H320" i="6"/>
  <c r="F320" i="6"/>
  <c r="D320" i="6"/>
  <c r="W319" i="6"/>
  <c r="X319" i="6"/>
  <c r="Y319" i="6"/>
  <c r="U319" i="6"/>
  <c r="S319" i="6"/>
  <c r="Q319" i="6"/>
  <c r="N319" i="6"/>
  <c r="K319" i="6"/>
  <c r="L319" i="6"/>
  <c r="J319" i="6"/>
  <c r="H319" i="6"/>
  <c r="F319" i="6"/>
  <c r="D319" i="6"/>
  <c r="W318" i="6"/>
  <c r="X318" i="6"/>
  <c r="Y318" i="6"/>
  <c r="U318" i="6"/>
  <c r="S318" i="6"/>
  <c r="Q318" i="6"/>
  <c r="N318" i="6"/>
  <c r="K318" i="6"/>
  <c r="L318" i="6"/>
  <c r="J318" i="6"/>
  <c r="H318" i="6"/>
  <c r="F318" i="6"/>
  <c r="D318" i="6"/>
  <c r="W317" i="6"/>
  <c r="X317" i="6"/>
  <c r="Y317" i="6"/>
  <c r="U317" i="6"/>
  <c r="S317" i="6"/>
  <c r="Q317" i="6"/>
  <c r="N317" i="6"/>
  <c r="K317" i="6"/>
  <c r="L317" i="6"/>
  <c r="J317" i="6"/>
  <c r="H317" i="6"/>
  <c r="F317" i="6"/>
  <c r="D317" i="6"/>
  <c r="W316" i="6"/>
  <c r="X316" i="6"/>
  <c r="Y316" i="6"/>
  <c r="U316" i="6"/>
  <c r="S316" i="6"/>
  <c r="Q316" i="6"/>
  <c r="N316" i="6"/>
  <c r="K316" i="6"/>
  <c r="L316" i="6"/>
  <c r="J316" i="6"/>
  <c r="H316" i="6"/>
  <c r="F316" i="6"/>
  <c r="D316" i="6"/>
  <c r="W315" i="6"/>
  <c r="X315" i="6"/>
  <c r="Y315" i="6"/>
  <c r="U315" i="6"/>
  <c r="S315" i="6"/>
  <c r="Q315" i="6"/>
  <c r="N315" i="6"/>
  <c r="K315" i="6"/>
  <c r="L315" i="6"/>
  <c r="J315" i="6"/>
  <c r="H315" i="6"/>
  <c r="F315" i="6"/>
  <c r="D315" i="6"/>
  <c r="W314" i="6"/>
  <c r="X314" i="6"/>
  <c r="Y314" i="6"/>
  <c r="U314" i="6"/>
  <c r="S314" i="6"/>
  <c r="Q314" i="6"/>
  <c r="N314" i="6"/>
  <c r="K314" i="6"/>
  <c r="L314" i="6"/>
  <c r="J314" i="6"/>
  <c r="H314" i="6"/>
  <c r="F314" i="6"/>
  <c r="D314" i="6"/>
  <c r="W313" i="6"/>
  <c r="X313" i="6"/>
  <c r="Y313" i="6"/>
  <c r="U313" i="6"/>
  <c r="S313" i="6"/>
  <c r="Q313" i="6"/>
  <c r="N313" i="6"/>
  <c r="K313" i="6"/>
  <c r="L313" i="6"/>
  <c r="J313" i="6"/>
  <c r="H313" i="6"/>
  <c r="F313" i="6"/>
  <c r="D313" i="6"/>
  <c r="W312" i="6"/>
  <c r="X312" i="6"/>
  <c r="Y312" i="6"/>
  <c r="U312" i="6"/>
  <c r="S312" i="6"/>
  <c r="Q312" i="6"/>
  <c r="N312" i="6"/>
  <c r="K312" i="6"/>
  <c r="L312" i="6"/>
  <c r="J312" i="6"/>
  <c r="H312" i="6"/>
  <c r="F312" i="6"/>
  <c r="D312" i="6"/>
  <c r="W311" i="6"/>
  <c r="X311" i="6"/>
  <c r="Y311" i="6"/>
  <c r="U311" i="6"/>
  <c r="S311" i="6"/>
  <c r="Q311" i="6"/>
  <c r="N311" i="6"/>
  <c r="K311" i="6"/>
  <c r="L311" i="6"/>
  <c r="J311" i="6"/>
  <c r="H311" i="6"/>
  <c r="F311" i="6"/>
  <c r="D311" i="6"/>
  <c r="W310" i="6"/>
  <c r="X310" i="6"/>
  <c r="Y310" i="6"/>
  <c r="U310" i="6"/>
  <c r="S310" i="6"/>
  <c r="Q310" i="6"/>
  <c r="N310" i="6"/>
  <c r="K310" i="6"/>
  <c r="L310" i="6"/>
  <c r="J310" i="6"/>
  <c r="H310" i="6"/>
  <c r="F310" i="6"/>
  <c r="D310" i="6"/>
  <c r="U291" i="6"/>
  <c r="Q291" i="6"/>
  <c r="L291" i="6"/>
  <c r="G289" i="6"/>
  <c r="I289" i="6"/>
  <c r="H290" i="6"/>
  <c r="H291" i="6"/>
  <c r="C289" i="6"/>
  <c r="E289" i="6"/>
  <c r="D290" i="6"/>
  <c r="D291" i="6"/>
  <c r="W289" i="6"/>
  <c r="U289" i="6"/>
  <c r="S289" i="6"/>
  <c r="Q289" i="6"/>
  <c r="N289" i="6"/>
  <c r="L289" i="6"/>
  <c r="J289" i="6"/>
  <c r="H289" i="6"/>
  <c r="F289" i="6"/>
  <c r="D289" i="6"/>
  <c r="W288" i="6"/>
  <c r="U288" i="6"/>
  <c r="S288" i="6"/>
  <c r="Q288" i="6"/>
  <c r="N288" i="6"/>
  <c r="L288" i="6"/>
  <c r="J288" i="6"/>
  <c r="H288" i="6"/>
  <c r="F288" i="6"/>
  <c r="D288" i="6"/>
  <c r="W287" i="6"/>
  <c r="U287" i="6"/>
  <c r="S287" i="6"/>
  <c r="Q287" i="6"/>
  <c r="N287" i="6"/>
  <c r="L287" i="6"/>
  <c r="J287" i="6"/>
  <c r="H287" i="6"/>
  <c r="F287" i="6"/>
  <c r="D287" i="6"/>
  <c r="W286" i="6"/>
  <c r="U286" i="6"/>
  <c r="S286" i="6"/>
  <c r="Q286" i="6"/>
  <c r="N286" i="6"/>
  <c r="L286" i="6"/>
  <c r="J286" i="6"/>
  <c r="H286" i="6"/>
  <c r="F286" i="6"/>
  <c r="D286" i="6"/>
  <c r="W285" i="6"/>
  <c r="U285" i="6"/>
  <c r="S285" i="6"/>
  <c r="Q285" i="6"/>
  <c r="N285" i="6"/>
  <c r="L285" i="6"/>
  <c r="J285" i="6"/>
  <c r="H285" i="6"/>
  <c r="F285" i="6"/>
  <c r="D285" i="6"/>
  <c r="W284" i="6"/>
  <c r="U284" i="6"/>
  <c r="S284" i="6"/>
  <c r="Q284" i="6"/>
  <c r="N284" i="6"/>
  <c r="L284" i="6"/>
  <c r="J284" i="6"/>
  <c r="H284" i="6"/>
  <c r="F284" i="6"/>
  <c r="D284" i="6"/>
  <c r="W283" i="6"/>
  <c r="U283" i="6"/>
  <c r="S283" i="6"/>
  <c r="Q283" i="6"/>
  <c r="N283" i="6"/>
  <c r="L283" i="6"/>
  <c r="J283" i="6"/>
  <c r="H283" i="6"/>
  <c r="F283" i="6"/>
  <c r="D283" i="6"/>
  <c r="W282" i="6"/>
  <c r="U282" i="6"/>
  <c r="S282" i="6"/>
  <c r="Q282" i="6"/>
  <c r="N282" i="6"/>
  <c r="L282" i="6"/>
  <c r="J282" i="6"/>
  <c r="H282" i="6"/>
  <c r="F282" i="6"/>
  <c r="D282" i="6"/>
  <c r="W281" i="6"/>
  <c r="U281" i="6"/>
  <c r="S281" i="6"/>
  <c r="Q281" i="6"/>
  <c r="N281" i="6"/>
  <c r="L281" i="6"/>
  <c r="J281" i="6"/>
  <c r="H281" i="6"/>
  <c r="F281" i="6"/>
  <c r="D281" i="6"/>
  <c r="W280" i="6"/>
  <c r="U280" i="6"/>
  <c r="S280" i="6"/>
  <c r="Q280" i="6"/>
  <c r="N280" i="6"/>
  <c r="L280" i="6"/>
  <c r="J280" i="6"/>
  <c r="H280" i="6"/>
  <c r="F280" i="6"/>
  <c r="D280" i="6"/>
  <c r="W279" i="6"/>
  <c r="U279" i="6"/>
  <c r="S279" i="6"/>
  <c r="Q279" i="6"/>
  <c r="N279" i="6"/>
  <c r="L279" i="6"/>
  <c r="J279" i="6"/>
  <c r="H279" i="6"/>
  <c r="F279" i="6"/>
  <c r="D279" i="6"/>
  <c r="W278" i="6"/>
  <c r="U278" i="6"/>
  <c r="S278" i="6"/>
  <c r="Q278" i="6"/>
  <c r="N278" i="6"/>
  <c r="L278" i="6"/>
  <c r="J278" i="6"/>
  <c r="H278" i="6"/>
  <c r="F278" i="6"/>
  <c r="D278" i="6"/>
  <c r="W277" i="6"/>
  <c r="U277" i="6"/>
  <c r="S277" i="6"/>
  <c r="Q277" i="6"/>
  <c r="N277" i="6"/>
  <c r="L277" i="6"/>
  <c r="J277" i="6"/>
  <c r="H277" i="6"/>
  <c r="F277" i="6"/>
  <c r="D277" i="6"/>
  <c r="W276" i="6"/>
  <c r="U276" i="6"/>
  <c r="S276" i="6"/>
  <c r="Q276" i="6"/>
  <c r="N276" i="6"/>
  <c r="L276" i="6"/>
  <c r="J276" i="6"/>
  <c r="H276" i="6"/>
  <c r="F276" i="6"/>
  <c r="D276" i="6"/>
  <c r="W275" i="6"/>
  <c r="U275" i="6"/>
  <c r="S275" i="6"/>
  <c r="Q275" i="6"/>
  <c r="N275" i="6"/>
  <c r="L275" i="6"/>
  <c r="J275" i="6"/>
  <c r="H275" i="6"/>
  <c r="F275" i="6"/>
  <c r="D275" i="6"/>
  <c r="W274" i="6"/>
  <c r="U274" i="6"/>
  <c r="S274" i="6"/>
  <c r="Q274" i="6"/>
  <c r="N274" i="6"/>
  <c r="L274" i="6"/>
  <c r="J274" i="6"/>
  <c r="H274" i="6"/>
  <c r="F274" i="6"/>
  <c r="D274" i="6"/>
  <c r="W273" i="6"/>
  <c r="U273" i="6"/>
  <c r="S273" i="6"/>
  <c r="Q273" i="6"/>
  <c r="N273" i="6"/>
  <c r="L273" i="6"/>
  <c r="J273" i="6"/>
  <c r="H273" i="6"/>
  <c r="F273" i="6"/>
  <c r="D273" i="6"/>
  <c r="W272" i="6"/>
  <c r="U272" i="6"/>
  <c r="S272" i="6"/>
  <c r="Q272" i="6"/>
  <c r="N272" i="6"/>
  <c r="L272" i="6"/>
  <c r="J272" i="6"/>
  <c r="H272" i="6"/>
  <c r="F272" i="6"/>
  <c r="D272" i="6"/>
  <c r="W271" i="6"/>
  <c r="U271" i="6"/>
  <c r="S271" i="6"/>
  <c r="Q271" i="6"/>
  <c r="N271" i="6"/>
  <c r="L271" i="6"/>
  <c r="J271" i="6"/>
  <c r="H271" i="6"/>
  <c r="F271" i="6"/>
  <c r="D271" i="6"/>
  <c r="W270" i="6"/>
  <c r="U270" i="6"/>
  <c r="S270" i="6"/>
  <c r="Q270" i="6"/>
  <c r="N270" i="6"/>
  <c r="L270" i="6"/>
  <c r="J270" i="6"/>
  <c r="H270" i="6"/>
  <c r="F270" i="6"/>
  <c r="D270" i="6"/>
  <c r="W269" i="6"/>
  <c r="U269" i="6"/>
  <c r="S269" i="6"/>
  <c r="Q269" i="6"/>
  <c r="N269" i="6"/>
  <c r="L269" i="6"/>
  <c r="J269" i="6"/>
  <c r="H269" i="6"/>
  <c r="F269" i="6"/>
  <c r="D269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6" i="6"/>
  <c r="K250" i="6"/>
  <c r="X250" i="6"/>
  <c r="C159" i="6"/>
  <c r="C163" i="6"/>
  <c r="G159" i="6"/>
  <c r="G163" i="6"/>
  <c r="K159" i="6"/>
  <c r="K163" i="6"/>
  <c r="P159" i="6"/>
  <c r="P163" i="6"/>
  <c r="T163" i="6"/>
  <c r="Y250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6" i="6"/>
  <c r="C250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6" i="6"/>
  <c r="G250" i="6"/>
  <c r="U250" i="6"/>
  <c r="V250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6" i="6"/>
  <c r="P250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6" i="6"/>
  <c r="M249" i="6"/>
  <c r="X249" i="6"/>
  <c r="E159" i="6"/>
  <c r="E162" i="6"/>
  <c r="I159" i="6"/>
  <c r="I162" i="6"/>
  <c r="M159" i="6"/>
  <c r="M162" i="6"/>
  <c r="R159" i="6"/>
  <c r="R162" i="6"/>
  <c r="T162" i="6"/>
  <c r="Y249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6" i="6"/>
  <c r="E249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6" i="6"/>
  <c r="I249" i="6"/>
  <c r="U249" i="6"/>
  <c r="V249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6" i="6"/>
  <c r="R249" i="6"/>
  <c r="Q247" i="6"/>
  <c r="T226" i="6"/>
  <c r="T227" i="6"/>
  <c r="T228" i="6"/>
  <c r="T229" i="6"/>
  <c r="T230" i="6"/>
  <c r="T231" i="6"/>
  <c r="T232" i="6"/>
  <c r="T233" i="6"/>
  <c r="T234" i="6"/>
  <c r="T235" i="6"/>
  <c r="T236" i="6"/>
  <c r="T237" i="6"/>
  <c r="T238" i="6"/>
  <c r="T239" i="6"/>
  <c r="T240" i="6"/>
  <c r="T241" i="6"/>
  <c r="T242" i="6"/>
  <c r="T243" i="6"/>
  <c r="T244" i="6"/>
  <c r="T246" i="6"/>
  <c r="Q248" i="6"/>
  <c r="L247" i="6"/>
  <c r="L248" i="6"/>
  <c r="H247" i="6"/>
  <c r="H248" i="6"/>
  <c r="D247" i="6"/>
  <c r="D248" i="6"/>
  <c r="R247" i="6"/>
  <c r="P247" i="6"/>
  <c r="M247" i="6"/>
  <c r="K247" i="6"/>
  <c r="I247" i="6"/>
  <c r="G247" i="6"/>
  <c r="E247" i="6"/>
  <c r="C247" i="6"/>
  <c r="D246" i="6"/>
  <c r="H246" i="6"/>
  <c r="L246" i="6"/>
  <c r="Q246" i="6"/>
  <c r="Y246" i="6"/>
  <c r="V96" i="6"/>
  <c r="V226" i="6"/>
  <c r="V97" i="6"/>
  <c r="V227" i="6"/>
  <c r="V98" i="6"/>
  <c r="V228" i="6"/>
  <c r="V99" i="6"/>
  <c r="V229" i="6"/>
  <c r="V100" i="6"/>
  <c r="V230" i="6"/>
  <c r="V101" i="6"/>
  <c r="V231" i="6"/>
  <c r="V102" i="6"/>
  <c r="V232" i="6"/>
  <c r="V103" i="6"/>
  <c r="V233" i="6"/>
  <c r="V104" i="6"/>
  <c r="V234" i="6"/>
  <c r="V105" i="6"/>
  <c r="V235" i="6"/>
  <c r="V106" i="6"/>
  <c r="V236" i="6"/>
  <c r="V107" i="6"/>
  <c r="V237" i="6"/>
  <c r="V108" i="6"/>
  <c r="V238" i="6"/>
  <c r="V109" i="6"/>
  <c r="V239" i="6"/>
  <c r="V110" i="6"/>
  <c r="V240" i="6"/>
  <c r="V111" i="6"/>
  <c r="V241" i="6"/>
  <c r="V112" i="6"/>
  <c r="V242" i="6"/>
  <c r="V113" i="6"/>
  <c r="V243" i="6"/>
  <c r="V114" i="6"/>
  <c r="V244" i="6"/>
  <c r="V246" i="6"/>
  <c r="X246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6" i="6"/>
  <c r="S246" i="6"/>
  <c r="N246" i="6"/>
  <c r="J246" i="6"/>
  <c r="F246" i="6"/>
  <c r="D244" i="6"/>
  <c r="H244" i="6"/>
  <c r="L244" i="6"/>
  <c r="Q244" i="6"/>
  <c r="Y244" i="6"/>
  <c r="X244" i="6"/>
  <c r="S244" i="6"/>
  <c r="N244" i="6"/>
  <c r="J244" i="6"/>
  <c r="F244" i="6"/>
  <c r="D243" i="6"/>
  <c r="H243" i="6"/>
  <c r="L243" i="6"/>
  <c r="Q243" i="6"/>
  <c r="Y243" i="6"/>
  <c r="X243" i="6"/>
  <c r="S243" i="6"/>
  <c r="N243" i="6"/>
  <c r="J243" i="6"/>
  <c r="F243" i="6"/>
  <c r="D242" i="6"/>
  <c r="H242" i="6"/>
  <c r="L242" i="6"/>
  <c r="Q242" i="6"/>
  <c r="Y242" i="6"/>
  <c r="X242" i="6"/>
  <c r="S242" i="6"/>
  <c r="N242" i="6"/>
  <c r="J242" i="6"/>
  <c r="F242" i="6"/>
  <c r="D241" i="6"/>
  <c r="H241" i="6"/>
  <c r="L241" i="6"/>
  <c r="Q241" i="6"/>
  <c r="Y241" i="6"/>
  <c r="X241" i="6"/>
  <c r="S241" i="6"/>
  <c r="N241" i="6"/>
  <c r="J241" i="6"/>
  <c r="F241" i="6"/>
  <c r="D240" i="6"/>
  <c r="H240" i="6"/>
  <c r="L240" i="6"/>
  <c r="Q240" i="6"/>
  <c r="Y240" i="6"/>
  <c r="X240" i="6"/>
  <c r="S240" i="6"/>
  <c r="N240" i="6"/>
  <c r="J240" i="6"/>
  <c r="F240" i="6"/>
  <c r="D239" i="6"/>
  <c r="H239" i="6"/>
  <c r="L239" i="6"/>
  <c r="Q239" i="6"/>
  <c r="Y239" i="6"/>
  <c r="X239" i="6"/>
  <c r="S239" i="6"/>
  <c r="N239" i="6"/>
  <c r="J239" i="6"/>
  <c r="F239" i="6"/>
  <c r="D238" i="6"/>
  <c r="H238" i="6"/>
  <c r="L238" i="6"/>
  <c r="Q238" i="6"/>
  <c r="Y238" i="6"/>
  <c r="X238" i="6"/>
  <c r="S238" i="6"/>
  <c r="N238" i="6"/>
  <c r="J238" i="6"/>
  <c r="F238" i="6"/>
  <c r="D237" i="6"/>
  <c r="H237" i="6"/>
  <c r="L237" i="6"/>
  <c r="Q237" i="6"/>
  <c r="Y237" i="6"/>
  <c r="X237" i="6"/>
  <c r="S237" i="6"/>
  <c r="N237" i="6"/>
  <c r="J237" i="6"/>
  <c r="F237" i="6"/>
  <c r="D236" i="6"/>
  <c r="H236" i="6"/>
  <c r="L236" i="6"/>
  <c r="Q236" i="6"/>
  <c r="Y236" i="6"/>
  <c r="X236" i="6"/>
  <c r="S236" i="6"/>
  <c r="N236" i="6"/>
  <c r="J236" i="6"/>
  <c r="F236" i="6"/>
  <c r="D235" i="6"/>
  <c r="H235" i="6"/>
  <c r="L235" i="6"/>
  <c r="Q235" i="6"/>
  <c r="Y235" i="6"/>
  <c r="X235" i="6"/>
  <c r="S235" i="6"/>
  <c r="N235" i="6"/>
  <c r="J235" i="6"/>
  <c r="F235" i="6"/>
  <c r="D234" i="6"/>
  <c r="H234" i="6"/>
  <c r="L234" i="6"/>
  <c r="Q234" i="6"/>
  <c r="Y234" i="6"/>
  <c r="X234" i="6"/>
  <c r="S234" i="6"/>
  <c r="N234" i="6"/>
  <c r="J234" i="6"/>
  <c r="F234" i="6"/>
  <c r="D233" i="6"/>
  <c r="H233" i="6"/>
  <c r="L233" i="6"/>
  <c r="Q233" i="6"/>
  <c r="Y233" i="6"/>
  <c r="X233" i="6"/>
  <c r="S233" i="6"/>
  <c r="N233" i="6"/>
  <c r="J233" i="6"/>
  <c r="F233" i="6"/>
  <c r="D232" i="6"/>
  <c r="H232" i="6"/>
  <c r="L232" i="6"/>
  <c r="Q232" i="6"/>
  <c r="Y232" i="6"/>
  <c r="X232" i="6"/>
  <c r="S232" i="6"/>
  <c r="N232" i="6"/>
  <c r="J232" i="6"/>
  <c r="F232" i="6"/>
  <c r="D231" i="6"/>
  <c r="H231" i="6"/>
  <c r="L231" i="6"/>
  <c r="Q231" i="6"/>
  <c r="Y231" i="6"/>
  <c r="X231" i="6"/>
  <c r="S231" i="6"/>
  <c r="N231" i="6"/>
  <c r="J231" i="6"/>
  <c r="F231" i="6"/>
  <c r="D230" i="6"/>
  <c r="H230" i="6"/>
  <c r="L230" i="6"/>
  <c r="Q230" i="6"/>
  <c r="Y230" i="6"/>
  <c r="X230" i="6"/>
  <c r="S230" i="6"/>
  <c r="N230" i="6"/>
  <c r="J230" i="6"/>
  <c r="F230" i="6"/>
  <c r="D229" i="6"/>
  <c r="H229" i="6"/>
  <c r="L229" i="6"/>
  <c r="Q229" i="6"/>
  <c r="Y229" i="6"/>
  <c r="X229" i="6"/>
  <c r="S229" i="6"/>
  <c r="N229" i="6"/>
  <c r="J229" i="6"/>
  <c r="F229" i="6"/>
  <c r="D228" i="6"/>
  <c r="H228" i="6"/>
  <c r="L228" i="6"/>
  <c r="Q228" i="6"/>
  <c r="Y228" i="6"/>
  <c r="X228" i="6"/>
  <c r="S228" i="6"/>
  <c r="N228" i="6"/>
  <c r="J228" i="6"/>
  <c r="F228" i="6"/>
  <c r="D227" i="6"/>
  <c r="H227" i="6"/>
  <c r="L227" i="6"/>
  <c r="Q227" i="6"/>
  <c r="Y227" i="6"/>
  <c r="X227" i="6"/>
  <c r="S227" i="6"/>
  <c r="N227" i="6"/>
  <c r="J227" i="6"/>
  <c r="F227" i="6"/>
  <c r="D226" i="6"/>
  <c r="H226" i="6"/>
  <c r="L226" i="6"/>
  <c r="Q226" i="6"/>
  <c r="Y226" i="6"/>
  <c r="X226" i="6"/>
  <c r="S226" i="6"/>
  <c r="N226" i="6"/>
  <c r="J226" i="6"/>
  <c r="F226" i="6"/>
  <c r="K203" i="6"/>
  <c r="K207" i="6"/>
  <c r="X207" i="6"/>
  <c r="Y207" i="6"/>
  <c r="C203" i="6"/>
  <c r="C207" i="6"/>
  <c r="G203" i="6"/>
  <c r="G207" i="6"/>
  <c r="U207" i="6"/>
  <c r="V207" i="6"/>
  <c r="P203" i="6"/>
  <c r="P207" i="6"/>
  <c r="M203" i="6"/>
  <c r="M206" i="6"/>
  <c r="X206" i="6"/>
  <c r="Y206" i="6"/>
  <c r="E203" i="6"/>
  <c r="E206" i="6"/>
  <c r="I203" i="6"/>
  <c r="I206" i="6"/>
  <c r="U206" i="6"/>
  <c r="V206" i="6"/>
  <c r="R203" i="6"/>
  <c r="R206" i="6"/>
  <c r="Q204" i="6"/>
  <c r="U203" i="6"/>
  <c r="Q205" i="6"/>
  <c r="L204" i="6"/>
  <c r="L205" i="6"/>
  <c r="H204" i="6"/>
  <c r="H205" i="6"/>
  <c r="D204" i="6"/>
  <c r="D205" i="6"/>
  <c r="R204" i="6"/>
  <c r="P204" i="6"/>
  <c r="M204" i="6"/>
  <c r="K204" i="6"/>
  <c r="I204" i="6"/>
  <c r="G204" i="6"/>
  <c r="E204" i="6"/>
  <c r="C204" i="6"/>
  <c r="T183" i="6"/>
  <c r="T184" i="6"/>
  <c r="T185" i="6"/>
  <c r="T186" i="6"/>
  <c r="T187" i="6"/>
  <c r="T188" i="6"/>
  <c r="T189" i="6"/>
  <c r="T190" i="6"/>
  <c r="T191" i="6"/>
  <c r="T192" i="6"/>
  <c r="T193" i="6"/>
  <c r="T194" i="6"/>
  <c r="T195" i="6"/>
  <c r="T196" i="6"/>
  <c r="T197" i="6"/>
  <c r="T198" i="6"/>
  <c r="T199" i="6"/>
  <c r="T200" i="6"/>
  <c r="T201" i="6"/>
  <c r="T202" i="6"/>
  <c r="T203" i="6"/>
  <c r="D203" i="6"/>
  <c r="H203" i="6"/>
  <c r="L203" i="6"/>
  <c r="Q203" i="6"/>
  <c r="Y203" i="6"/>
  <c r="X203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3" i="6"/>
  <c r="S203" i="6"/>
  <c r="N203" i="6"/>
  <c r="J203" i="6"/>
  <c r="F203" i="6"/>
  <c r="D202" i="6"/>
  <c r="H202" i="6"/>
  <c r="L202" i="6"/>
  <c r="Q202" i="6"/>
  <c r="Y202" i="6"/>
  <c r="S202" i="6"/>
  <c r="N202" i="6"/>
  <c r="J202" i="6"/>
  <c r="F202" i="6"/>
  <c r="D201" i="6"/>
  <c r="Y201" i="6"/>
  <c r="X201" i="6"/>
  <c r="S201" i="6"/>
  <c r="Q201" i="6"/>
  <c r="N201" i="6"/>
  <c r="L201" i="6"/>
  <c r="J201" i="6"/>
  <c r="H201" i="6"/>
  <c r="F201" i="6"/>
  <c r="D200" i="6"/>
  <c r="H200" i="6"/>
  <c r="L200" i="6"/>
  <c r="Q200" i="6"/>
  <c r="Y200" i="6"/>
  <c r="X200" i="6"/>
  <c r="S200" i="6"/>
  <c r="N200" i="6"/>
  <c r="J200" i="6"/>
  <c r="F200" i="6"/>
  <c r="D199" i="6"/>
  <c r="H199" i="6"/>
  <c r="L199" i="6"/>
  <c r="Q199" i="6"/>
  <c r="Y199" i="6"/>
  <c r="X199" i="6"/>
  <c r="S199" i="6"/>
  <c r="N199" i="6"/>
  <c r="J199" i="6"/>
  <c r="F199" i="6"/>
  <c r="D198" i="6"/>
  <c r="H198" i="6"/>
  <c r="L198" i="6"/>
  <c r="Q198" i="6"/>
  <c r="Y198" i="6"/>
  <c r="X198" i="6"/>
  <c r="S198" i="6"/>
  <c r="N198" i="6"/>
  <c r="J198" i="6"/>
  <c r="F198" i="6"/>
  <c r="D197" i="6"/>
  <c r="H197" i="6"/>
  <c r="L197" i="6"/>
  <c r="Q197" i="6"/>
  <c r="Y197" i="6"/>
  <c r="X197" i="6"/>
  <c r="S197" i="6"/>
  <c r="N197" i="6"/>
  <c r="J197" i="6"/>
  <c r="F197" i="6"/>
  <c r="D196" i="6"/>
  <c r="H196" i="6"/>
  <c r="L196" i="6"/>
  <c r="Q196" i="6"/>
  <c r="Y196" i="6"/>
  <c r="X196" i="6"/>
  <c r="S196" i="6"/>
  <c r="N196" i="6"/>
  <c r="J196" i="6"/>
  <c r="F196" i="6"/>
  <c r="D195" i="6"/>
  <c r="H195" i="6"/>
  <c r="L195" i="6"/>
  <c r="Q195" i="6"/>
  <c r="Y195" i="6"/>
  <c r="X195" i="6"/>
  <c r="S195" i="6"/>
  <c r="N195" i="6"/>
  <c r="J195" i="6"/>
  <c r="F195" i="6"/>
  <c r="D194" i="6"/>
  <c r="H194" i="6"/>
  <c r="L194" i="6"/>
  <c r="Q194" i="6"/>
  <c r="Y194" i="6"/>
  <c r="X194" i="6"/>
  <c r="S194" i="6"/>
  <c r="N194" i="6"/>
  <c r="J194" i="6"/>
  <c r="F194" i="6"/>
  <c r="D193" i="6"/>
  <c r="H193" i="6"/>
  <c r="L193" i="6"/>
  <c r="Q193" i="6"/>
  <c r="Y193" i="6"/>
  <c r="X193" i="6"/>
  <c r="S193" i="6"/>
  <c r="N193" i="6"/>
  <c r="J193" i="6"/>
  <c r="F193" i="6"/>
  <c r="D192" i="6"/>
  <c r="H192" i="6"/>
  <c r="L192" i="6"/>
  <c r="Q192" i="6"/>
  <c r="Y192" i="6"/>
  <c r="X192" i="6"/>
  <c r="S192" i="6"/>
  <c r="N192" i="6"/>
  <c r="J192" i="6"/>
  <c r="F192" i="6"/>
  <c r="D191" i="6"/>
  <c r="H191" i="6"/>
  <c r="L191" i="6"/>
  <c r="Q191" i="6"/>
  <c r="Y191" i="6"/>
  <c r="X191" i="6"/>
  <c r="S191" i="6"/>
  <c r="N191" i="6"/>
  <c r="J191" i="6"/>
  <c r="F191" i="6"/>
  <c r="D190" i="6"/>
  <c r="H190" i="6"/>
  <c r="L190" i="6"/>
  <c r="Q190" i="6"/>
  <c r="Y190" i="6"/>
  <c r="X190" i="6"/>
  <c r="S190" i="6"/>
  <c r="N190" i="6"/>
  <c r="J190" i="6"/>
  <c r="F190" i="6"/>
  <c r="D189" i="6"/>
  <c r="H189" i="6"/>
  <c r="L189" i="6"/>
  <c r="Q189" i="6"/>
  <c r="Y189" i="6"/>
  <c r="X189" i="6"/>
  <c r="S189" i="6"/>
  <c r="N189" i="6"/>
  <c r="J189" i="6"/>
  <c r="F189" i="6"/>
  <c r="D188" i="6"/>
  <c r="H188" i="6"/>
  <c r="L188" i="6"/>
  <c r="Q188" i="6"/>
  <c r="Y188" i="6"/>
  <c r="X188" i="6"/>
  <c r="S188" i="6"/>
  <c r="N188" i="6"/>
  <c r="J188" i="6"/>
  <c r="F188" i="6"/>
  <c r="D187" i="6"/>
  <c r="H187" i="6"/>
  <c r="L187" i="6"/>
  <c r="Q187" i="6"/>
  <c r="Y187" i="6"/>
  <c r="X187" i="6"/>
  <c r="S187" i="6"/>
  <c r="N187" i="6"/>
  <c r="J187" i="6"/>
  <c r="F187" i="6"/>
  <c r="D186" i="6"/>
  <c r="H186" i="6"/>
  <c r="L186" i="6"/>
  <c r="Q186" i="6"/>
  <c r="Y186" i="6"/>
  <c r="X186" i="6"/>
  <c r="S186" i="6"/>
  <c r="N186" i="6"/>
  <c r="J186" i="6"/>
  <c r="F186" i="6"/>
  <c r="D185" i="6"/>
  <c r="H185" i="6"/>
  <c r="L185" i="6"/>
  <c r="Q185" i="6"/>
  <c r="Y185" i="6"/>
  <c r="X185" i="6"/>
  <c r="S185" i="6"/>
  <c r="N185" i="6"/>
  <c r="J185" i="6"/>
  <c r="F185" i="6"/>
  <c r="D184" i="6"/>
  <c r="H184" i="6"/>
  <c r="L184" i="6"/>
  <c r="Q184" i="6"/>
  <c r="Y184" i="6"/>
  <c r="X184" i="6"/>
  <c r="S184" i="6"/>
  <c r="N184" i="6"/>
  <c r="J184" i="6"/>
  <c r="F184" i="6"/>
  <c r="D183" i="6"/>
  <c r="H183" i="6"/>
  <c r="L183" i="6"/>
  <c r="Q183" i="6"/>
  <c r="Y183" i="6"/>
  <c r="X183" i="6"/>
  <c r="S183" i="6"/>
  <c r="N183" i="6"/>
  <c r="J183" i="6"/>
  <c r="F183" i="6"/>
  <c r="T139" i="6"/>
  <c r="T140" i="6"/>
  <c r="T141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U163" i="6"/>
  <c r="U162" i="6"/>
  <c r="Q160" i="6"/>
  <c r="Q161" i="6"/>
  <c r="L160" i="6"/>
  <c r="L161" i="6"/>
  <c r="H160" i="6"/>
  <c r="H161" i="6"/>
  <c r="D160" i="6"/>
  <c r="D161" i="6"/>
  <c r="R160" i="6"/>
  <c r="P160" i="6"/>
  <c r="M160" i="6"/>
  <c r="K160" i="6"/>
  <c r="I160" i="6"/>
  <c r="G160" i="6"/>
  <c r="E160" i="6"/>
  <c r="C160" i="6"/>
  <c r="D159" i="6"/>
  <c r="H159" i="6"/>
  <c r="L159" i="6"/>
  <c r="Q159" i="6"/>
  <c r="Y159" i="6"/>
  <c r="U159" i="6"/>
  <c r="X159" i="6"/>
  <c r="V28" i="6"/>
  <c r="V159" i="6"/>
  <c r="S159" i="6"/>
  <c r="N159" i="6"/>
  <c r="J159" i="6"/>
  <c r="F159" i="6"/>
  <c r="D158" i="6"/>
  <c r="H158" i="6"/>
  <c r="L158" i="6"/>
  <c r="Q158" i="6"/>
  <c r="Y158" i="6"/>
  <c r="X158" i="6"/>
  <c r="S158" i="6"/>
  <c r="N158" i="6"/>
  <c r="J158" i="6"/>
  <c r="F158" i="6"/>
  <c r="D157" i="6"/>
  <c r="H157" i="6"/>
  <c r="L157" i="6"/>
  <c r="Q157" i="6"/>
  <c r="Y157" i="6"/>
  <c r="X157" i="6"/>
  <c r="W157" i="6"/>
  <c r="V157" i="6"/>
  <c r="S157" i="6"/>
  <c r="N157" i="6"/>
  <c r="J157" i="6"/>
  <c r="F157" i="6"/>
  <c r="D156" i="6"/>
  <c r="H156" i="6"/>
  <c r="L156" i="6"/>
  <c r="Q156" i="6"/>
  <c r="Y156" i="6"/>
  <c r="X156" i="6"/>
  <c r="W156" i="6"/>
  <c r="V156" i="6"/>
  <c r="S156" i="6"/>
  <c r="N156" i="6"/>
  <c r="J156" i="6"/>
  <c r="F156" i="6"/>
  <c r="D155" i="6"/>
  <c r="H155" i="6"/>
  <c r="L155" i="6"/>
  <c r="Q155" i="6"/>
  <c r="Y155" i="6"/>
  <c r="X155" i="6"/>
  <c r="W155" i="6"/>
  <c r="V155" i="6"/>
  <c r="S155" i="6"/>
  <c r="N155" i="6"/>
  <c r="J155" i="6"/>
  <c r="F155" i="6"/>
  <c r="D154" i="6"/>
  <c r="H154" i="6"/>
  <c r="L154" i="6"/>
  <c r="Q154" i="6"/>
  <c r="Y154" i="6"/>
  <c r="X154" i="6"/>
  <c r="W154" i="6"/>
  <c r="V154" i="6"/>
  <c r="S154" i="6"/>
  <c r="N154" i="6"/>
  <c r="J154" i="6"/>
  <c r="F154" i="6"/>
  <c r="D153" i="6"/>
  <c r="H153" i="6"/>
  <c r="L153" i="6"/>
  <c r="Q153" i="6"/>
  <c r="Y153" i="6"/>
  <c r="X153" i="6"/>
  <c r="W153" i="6"/>
  <c r="V153" i="6"/>
  <c r="S153" i="6"/>
  <c r="N153" i="6"/>
  <c r="J153" i="6"/>
  <c r="F153" i="6"/>
  <c r="D152" i="6"/>
  <c r="H152" i="6"/>
  <c r="L152" i="6"/>
  <c r="Q152" i="6"/>
  <c r="Y152" i="6"/>
  <c r="X152" i="6"/>
  <c r="W152" i="6"/>
  <c r="V152" i="6"/>
  <c r="S152" i="6"/>
  <c r="N152" i="6"/>
  <c r="J152" i="6"/>
  <c r="F152" i="6"/>
  <c r="D151" i="6"/>
  <c r="H151" i="6"/>
  <c r="L151" i="6"/>
  <c r="Q151" i="6"/>
  <c r="Y151" i="6"/>
  <c r="X151" i="6"/>
  <c r="W151" i="6"/>
  <c r="V151" i="6"/>
  <c r="S151" i="6"/>
  <c r="N151" i="6"/>
  <c r="J151" i="6"/>
  <c r="F151" i="6"/>
  <c r="D150" i="6"/>
  <c r="H150" i="6"/>
  <c r="L150" i="6"/>
  <c r="Q150" i="6"/>
  <c r="Y150" i="6"/>
  <c r="X150" i="6"/>
  <c r="W150" i="6"/>
  <c r="V150" i="6"/>
  <c r="S150" i="6"/>
  <c r="N150" i="6"/>
  <c r="J150" i="6"/>
  <c r="F150" i="6"/>
  <c r="D149" i="6"/>
  <c r="H149" i="6"/>
  <c r="L149" i="6"/>
  <c r="Q149" i="6"/>
  <c r="Y149" i="6"/>
  <c r="X149" i="6"/>
  <c r="W149" i="6"/>
  <c r="V149" i="6"/>
  <c r="S149" i="6"/>
  <c r="N149" i="6"/>
  <c r="J149" i="6"/>
  <c r="F149" i="6"/>
  <c r="D148" i="6"/>
  <c r="H148" i="6"/>
  <c r="L148" i="6"/>
  <c r="Q148" i="6"/>
  <c r="Y148" i="6"/>
  <c r="X148" i="6"/>
  <c r="W148" i="6"/>
  <c r="V148" i="6"/>
  <c r="S148" i="6"/>
  <c r="N148" i="6"/>
  <c r="J148" i="6"/>
  <c r="F148" i="6"/>
  <c r="D147" i="6"/>
  <c r="H147" i="6"/>
  <c r="L147" i="6"/>
  <c r="Q147" i="6"/>
  <c r="Y147" i="6"/>
  <c r="X147" i="6"/>
  <c r="W147" i="6"/>
  <c r="V147" i="6"/>
  <c r="S147" i="6"/>
  <c r="N147" i="6"/>
  <c r="J147" i="6"/>
  <c r="F147" i="6"/>
  <c r="D146" i="6"/>
  <c r="H146" i="6"/>
  <c r="L146" i="6"/>
  <c r="Q146" i="6"/>
  <c r="Y146" i="6"/>
  <c r="X146" i="6"/>
  <c r="W146" i="6"/>
  <c r="V146" i="6"/>
  <c r="S146" i="6"/>
  <c r="N146" i="6"/>
  <c r="J146" i="6"/>
  <c r="F146" i="6"/>
  <c r="D145" i="6"/>
  <c r="H145" i="6"/>
  <c r="L145" i="6"/>
  <c r="Q145" i="6"/>
  <c r="Y145" i="6"/>
  <c r="X145" i="6"/>
  <c r="W145" i="6"/>
  <c r="V145" i="6"/>
  <c r="S145" i="6"/>
  <c r="N145" i="6"/>
  <c r="J145" i="6"/>
  <c r="F145" i="6"/>
  <c r="D144" i="6"/>
  <c r="H144" i="6"/>
  <c r="L144" i="6"/>
  <c r="Q144" i="6"/>
  <c r="Y144" i="6"/>
  <c r="X144" i="6"/>
  <c r="W144" i="6"/>
  <c r="V144" i="6"/>
  <c r="S144" i="6"/>
  <c r="N144" i="6"/>
  <c r="J144" i="6"/>
  <c r="F144" i="6"/>
  <c r="D143" i="6"/>
  <c r="H143" i="6"/>
  <c r="L143" i="6"/>
  <c r="Q143" i="6"/>
  <c r="Y143" i="6"/>
  <c r="X143" i="6"/>
  <c r="W143" i="6"/>
  <c r="V143" i="6"/>
  <c r="S143" i="6"/>
  <c r="N143" i="6"/>
  <c r="J143" i="6"/>
  <c r="F143" i="6"/>
  <c r="D142" i="6"/>
  <c r="H142" i="6"/>
  <c r="L142" i="6"/>
  <c r="Q142" i="6"/>
  <c r="Y142" i="6"/>
  <c r="X142" i="6"/>
  <c r="W142" i="6"/>
  <c r="V142" i="6"/>
  <c r="S142" i="6"/>
  <c r="N142" i="6"/>
  <c r="J142" i="6"/>
  <c r="F142" i="6"/>
  <c r="D141" i="6"/>
  <c r="H141" i="6"/>
  <c r="L141" i="6"/>
  <c r="Q141" i="6"/>
  <c r="Y141" i="6"/>
  <c r="X141" i="6"/>
  <c r="W141" i="6"/>
  <c r="V141" i="6"/>
  <c r="S141" i="6"/>
  <c r="N141" i="6"/>
  <c r="J141" i="6"/>
  <c r="F141" i="6"/>
  <c r="D140" i="6"/>
  <c r="H140" i="6"/>
  <c r="L140" i="6"/>
  <c r="Q140" i="6"/>
  <c r="Y140" i="6"/>
  <c r="X140" i="6"/>
  <c r="W140" i="6"/>
  <c r="V140" i="6"/>
  <c r="S140" i="6"/>
  <c r="N140" i="6"/>
  <c r="J140" i="6"/>
  <c r="F140" i="6"/>
  <c r="D139" i="6"/>
  <c r="H139" i="6"/>
  <c r="L139" i="6"/>
  <c r="Q139" i="6"/>
  <c r="Y139" i="6"/>
  <c r="X139" i="6"/>
  <c r="W139" i="6"/>
  <c r="V139" i="6"/>
  <c r="S139" i="6"/>
  <c r="N139" i="6"/>
  <c r="J139" i="6"/>
  <c r="F139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6" i="6"/>
  <c r="C121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6" i="6"/>
  <c r="G121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6" i="6"/>
  <c r="K121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6" i="6"/>
  <c r="P121" i="6"/>
  <c r="T121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6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6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6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6" i="6"/>
  <c r="T116" i="6"/>
  <c r="X121" i="6"/>
  <c r="E120" i="6"/>
  <c r="I120" i="6"/>
  <c r="M120" i="6"/>
  <c r="R120" i="6"/>
  <c r="T120" i="6"/>
  <c r="X120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6" i="6"/>
  <c r="X118" i="6"/>
  <c r="Q117" i="6"/>
  <c r="Q118" i="6"/>
  <c r="L117" i="6"/>
  <c r="L118" i="6"/>
  <c r="H117" i="6"/>
  <c r="H118" i="6"/>
  <c r="D117" i="6"/>
  <c r="D118" i="6"/>
  <c r="R117" i="6"/>
  <c r="P117" i="6"/>
  <c r="M117" i="6"/>
  <c r="K117" i="6"/>
  <c r="I117" i="6"/>
  <c r="G117" i="6"/>
  <c r="E117" i="6"/>
  <c r="C117" i="6"/>
  <c r="D116" i="6"/>
  <c r="F116" i="6"/>
  <c r="Y116" i="6"/>
  <c r="X116" i="6"/>
  <c r="V116" i="6"/>
  <c r="S116" i="6"/>
  <c r="Q116" i="6"/>
  <c r="N116" i="6"/>
  <c r="L116" i="6"/>
  <c r="J116" i="6"/>
  <c r="H116" i="6"/>
  <c r="Y115" i="6"/>
  <c r="X115" i="6"/>
  <c r="T114" i="6"/>
  <c r="D114" i="6"/>
  <c r="F114" i="6"/>
  <c r="Y114" i="6"/>
  <c r="X114" i="6"/>
  <c r="S114" i="6"/>
  <c r="Q114" i="6"/>
  <c r="N114" i="6"/>
  <c r="L114" i="6"/>
  <c r="J114" i="6"/>
  <c r="H114" i="6"/>
  <c r="T113" i="6"/>
  <c r="D113" i="6"/>
  <c r="F113" i="6"/>
  <c r="Y113" i="6"/>
  <c r="X113" i="6"/>
  <c r="S113" i="6"/>
  <c r="Q113" i="6"/>
  <c r="N113" i="6"/>
  <c r="L113" i="6"/>
  <c r="J113" i="6"/>
  <c r="H113" i="6"/>
  <c r="T112" i="6"/>
  <c r="D112" i="6"/>
  <c r="F112" i="6"/>
  <c r="Y112" i="6"/>
  <c r="X112" i="6"/>
  <c r="S112" i="6"/>
  <c r="Q112" i="6"/>
  <c r="N112" i="6"/>
  <c r="L112" i="6"/>
  <c r="J112" i="6"/>
  <c r="H112" i="6"/>
  <c r="T111" i="6"/>
  <c r="D111" i="6"/>
  <c r="F111" i="6"/>
  <c r="Y111" i="6"/>
  <c r="X111" i="6"/>
  <c r="S111" i="6"/>
  <c r="Q111" i="6"/>
  <c r="N111" i="6"/>
  <c r="L111" i="6"/>
  <c r="J111" i="6"/>
  <c r="H111" i="6"/>
  <c r="T110" i="6"/>
  <c r="D110" i="6"/>
  <c r="F110" i="6"/>
  <c r="Y110" i="6"/>
  <c r="X110" i="6"/>
  <c r="S110" i="6"/>
  <c r="Q110" i="6"/>
  <c r="N110" i="6"/>
  <c r="L110" i="6"/>
  <c r="J110" i="6"/>
  <c r="H110" i="6"/>
  <c r="T109" i="6"/>
  <c r="D109" i="6"/>
  <c r="F109" i="6"/>
  <c r="Y109" i="6"/>
  <c r="X109" i="6"/>
  <c r="S109" i="6"/>
  <c r="Q109" i="6"/>
  <c r="N109" i="6"/>
  <c r="L109" i="6"/>
  <c r="J109" i="6"/>
  <c r="H109" i="6"/>
  <c r="T108" i="6"/>
  <c r="D108" i="6"/>
  <c r="F108" i="6"/>
  <c r="Y108" i="6"/>
  <c r="X108" i="6"/>
  <c r="S108" i="6"/>
  <c r="Q108" i="6"/>
  <c r="N108" i="6"/>
  <c r="L108" i="6"/>
  <c r="J108" i="6"/>
  <c r="H108" i="6"/>
  <c r="T107" i="6"/>
  <c r="D107" i="6"/>
  <c r="F107" i="6"/>
  <c r="Y107" i="6"/>
  <c r="X107" i="6"/>
  <c r="S107" i="6"/>
  <c r="Q107" i="6"/>
  <c r="N107" i="6"/>
  <c r="L107" i="6"/>
  <c r="J107" i="6"/>
  <c r="H107" i="6"/>
  <c r="T106" i="6"/>
  <c r="D106" i="6"/>
  <c r="F106" i="6"/>
  <c r="Y106" i="6"/>
  <c r="X106" i="6"/>
  <c r="S106" i="6"/>
  <c r="Q106" i="6"/>
  <c r="N106" i="6"/>
  <c r="L106" i="6"/>
  <c r="J106" i="6"/>
  <c r="H106" i="6"/>
  <c r="T105" i="6"/>
  <c r="D105" i="6"/>
  <c r="F105" i="6"/>
  <c r="Y105" i="6"/>
  <c r="X105" i="6"/>
  <c r="S105" i="6"/>
  <c r="Q105" i="6"/>
  <c r="N105" i="6"/>
  <c r="L105" i="6"/>
  <c r="J105" i="6"/>
  <c r="H105" i="6"/>
  <c r="T104" i="6"/>
  <c r="D104" i="6"/>
  <c r="F104" i="6"/>
  <c r="Y104" i="6"/>
  <c r="X104" i="6"/>
  <c r="S104" i="6"/>
  <c r="Q104" i="6"/>
  <c r="N104" i="6"/>
  <c r="L104" i="6"/>
  <c r="J104" i="6"/>
  <c r="H104" i="6"/>
  <c r="T103" i="6"/>
  <c r="D103" i="6"/>
  <c r="F103" i="6"/>
  <c r="Y103" i="6"/>
  <c r="X103" i="6"/>
  <c r="S103" i="6"/>
  <c r="Q103" i="6"/>
  <c r="N103" i="6"/>
  <c r="L103" i="6"/>
  <c r="J103" i="6"/>
  <c r="H103" i="6"/>
  <c r="T102" i="6"/>
  <c r="D102" i="6"/>
  <c r="F102" i="6"/>
  <c r="Y102" i="6"/>
  <c r="X102" i="6"/>
  <c r="S102" i="6"/>
  <c r="Q102" i="6"/>
  <c r="N102" i="6"/>
  <c r="L102" i="6"/>
  <c r="J102" i="6"/>
  <c r="H102" i="6"/>
  <c r="T101" i="6"/>
  <c r="D101" i="6"/>
  <c r="F101" i="6"/>
  <c r="Y101" i="6"/>
  <c r="X101" i="6"/>
  <c r="S101" i="6"/>
  <c r="Q101" i="6"/>
  <c r="N101" i="6"/>
  <c r="L101" i="6"/>
  <c r="J101" i="6"/>
  <c r="H101" i="6"/>
  <c r="T100" i="6"/>
  <c r="D100" i="6"/>
  <c r="F100" i="6"/>
  <c r="Y100" i="6"/>
  <c r="X100" i="6"/>
  <c r="S100" i="6"/>
  <c r="Q100" i="6"/>
  <c r="N100" i="6"/>
  <c r="L100" i="6"/>
  <c r="J100" i="6"/>
  <c r="H100" i="6"/>
  <c r="T99" i="6"/>
  <c r="D99" i="6"/>
  <c r="F99" i="6"/>
  <c r="Y99" i="6"/>
  <c r="X99" i="6"/>
  <c r="S99" i="6"/>
  <c r="Q99" i="6"/>
  <c r="N99" i="6"/>
  <c r="L99" i="6"/>
  <c r="J99" i="6"/>
  <c r="H99" i="6"/>
  <c r="T98" i="6"/>
  <c r="D98" i="6"/>
  <c r="F98" i="6"/>
  <c r="Y98" i="6"/>
  <c r="X98" i="6"/>
  <c r="S98" i="6"/>
  <c r="Q98" i="6"/>
  <c r="N98" i="6"/>
  <c r="L98" i="6"/>
  <c r="J98" i="6"/>
  <c r="H98" i="6"/>
  <c r="T97" i="6"/>
  <c r="D97" i="6"/>
  <c r="F97" i="6"/>
  <c r="Y97" i="6"/>
  <c r="X97" i="6"/>
  <c r="S97" i="6"/>
  <c r="Q97" i="6"/>
  <c r="N97" i="6"/>
  <c r="L97" i="6"/>
  <c r="J97" i="6"/>
  <c r="H97" i="6"/>
  <c r="T96" i="6"/>
  <c r="D96" i="6"/>
  <c r="F96" i="6"/>
  <c r="Y96" i="6"/>
  <c r="X96" i="6"/>
  <c r="S96" i="6"/>
  <c r="Q96" i="6"/>
  <c r="N96" i="6"/>
  <c r="L96" i="6"/>
  <c r="J96" i="6"/>
  <c r="H96" i="6"/>
  <c r="C71" i="6"/>
  <c r="C76" i="6"/>
  <c r="G71" i="6"/>
  <c r="G76" i="6"/>
  <c r="K71" i="6"/>
  <c r="K76" i="6"/>
  <c r="P71" i="6"/>
  <c r="P76" i="6"/>
  <c r="T76" i="6"/>
  <c r="E71" i="6"/>
  <c r="I71" i="6"/>
  <c r="M71" i="6"/>
  <c r="R71" i="6"/>
  <c r="T71" i="6"/>
  <c r="X76" i="6"/>
  <c r="E75" i="6"/>
  <c r="I75" i="6"/>
  <c r="M75" i="6"/>
  <c r="R75" i="6"/>
  <c r="T75" i="6"/>
  <c r="X75" i="6"/>
  <c r="U71" i="6"/>
  <c r="X73" i="6"/>
  <c r="Q72" i="6"/>
  <c r="Q73" i="6"/>
  <c r="L72" i="6"/>
  <c r="L73" i="6"/>
  <c r="H72" i="6"/>
  <c r="H73" i="6"/>
  <c r="D72" i="6"/>
  <c r="D73" i="6"/>
  <c r="R72" i="6"/>
  <c r="P72" i="6"/>
  <c r="M72" i="6"/>
  <c r="K72" i="6"/>
  <c r="I72" i="6"/>
  <c r="G72" i="6"/>
  <c r="E72" i="6"/>
  <c r="C72" i="6"/>
  <c r="D71" i="6"/>
  <c r="F71" i="6"/>
  <c r="Y71" i="6"/>
  <c r="X71" i="6"/>
  <c r="V71" i="6"/>
  <c r="S71" i="6"/>
  <c r="Q71" i="6"/>
  <c r="N71" i="6"/>
  <c r="L71" i="6"/>
  <c r="J71" i="6"/>
  <c r="H71" i="6"/>
  <c r="D70" i="6"/>
  <c r="F70" i="6"/>
  <c r="Y70" i="6"/>
  <c r="X70" i="6"/>
  <c r="S70" i="6"/>
  <c r="Q70" i="6"/>
  <c r="N70" i="6"/>
  <c r="L70" i="6"/>
  <c r="J70" i="6"/>
  <c r="H70" i="6"/>
  <c r="D69" i="6"/>
  <c r="Y69" i="6"/>
  <c r="X69" i="6"/>
  <c r="S69" i="6"/>
  <c r="Q69" i="6"/>
  <c r="N69" i="6"/>
  <c r="L69" i="6"/>
  <c r="J69" i="6"/>
  <c r="H69" i="6"/>
  <c r="F69" i="6"/>
  <c r="D68" i="6"/>
  <c r="F68" i="6"/>
  <c r="Y68" i="6"/>
  <c r="X68" i="6"/>
  <c r="S68" i="6"/>
  <c r="Q68" i="6"/>
  <c r="N68" i="6"/>
  <c r="L68" i="6"/>
  <c r="J68" i="6"/>
  <c r="H68" i="6"/>
  <c r="D67" i="6"/>
  <c r="F67" i="6"/>
  <c r="Y67" i="6"/>
  <c r="X67" i="6"/>
  <c r="S67" i="6"/>
  <c r="Q67" i="6"/>
  <c r="N67" i="6"/>
  <c r="L67" i="6"/>
  <c r="J67" i="6"/>
  <c r="H67" i="6"/>
  <c r="D66" i="6"/>
  <c r="F66" i="6"/>
  <c r="Y66" i="6"/>
  <c r="X66" i="6"/>
  <c r="S66" i="6"/>
  <c r="Q66" i="6"/>
  <c r="N66" i="6"/>
  <c r="L66" i="6"/>
  <c r="J66" i="6"/>
  <c r="H66" i="6"/>
  <c r="D65" i="6"/>
  <c r="F65" i="6"/>
  <c r="Y65" i="6"/>
  <c r="X65" i="6"/>
  <c r="S65" i="6"/>
  <c r="Q65" i="6"/>
  <c r="N65" i="6"/>
  <c r="L65" i="6"/>
  <c r="J65" i="6"/>
  <c r="H65" i="6"/>
  <c r="D64" i="6"/>
  <c r="F64" i="6"/>
  <c r="Y64" i="6"/>
  <c r="X64" i="6"/>
  <c r="S64" i="6"/>
  <c r="Q64" i="6"/>
  <c r="N64" i="6"/>
  <c r="L64" i="6"/>
  <c r="J64" i="6"/>
  <c r="H64" i="6"/>
  <c r="D63" i="6"/>
  <c r="F63" i="6"/>
  <c r="Y63" i="6"/>
  <c r="X63" i="6"/>
  <c r="S63" i="6"/>
  <c r="Q63" i="6"/>
  <c r="N63" i="6"/>
  <c r="L63" i="6"/>
  <c r="J63" i="6"/>
  <c r="H63" i="6"/>
  <c r="D62" i="6"/>
  <c r="F62" i="6"/>
  <c r="Y62" i="6"/>
  <c r="X62" i="6"/>
  <c r="S62" i="6"/>
  <c r="Q62" i="6"/>
  <c r="N62" i="6"/>
  <c r="L62" i="6"/>
  <c r="J62" i="6"/>
  <c r="H62" i="6"/>
  <c r="D61" i="6"/>
  <c r="F61" i="6"/>
  <c r="Y61" i="6"/>
  <c r="X61" i="6"/>
  <c r="S61" i="6"/>
  <c r="Q61" i="6"/>
  <c r="N61" i="6"/>
  <c r="L61" i="6"/>
  <c r="J61" i="6"/>
  <c r="H61" i="6"/>
  <c r="D60" i="6"/>
  <c r="F60" i="6"/>
  <c r="Y60" i="6"/>
  <c r="X60" i="6"/>
  <c r="S60" i="6"/>
  <c r="Q60" i="6"/>
  <c r="N60" i="6"/>
  <c r="L60" i="6"/>
  <c r="J60" i="6"/>
  <c r="H60" i="6"/>
  <c r="D59" i="6"/>
  <c r="F59" i="6"/>
  <c r="Y59" i="6"/>
  <c r="X59" i="6"/>
  <c r="S59" i="6"/>
  <c r="Q59" i="6"/>
  <c r="N59" i="6"/>
  <c r="L59" i="6"/>
  <c r="J59" i="6"/>
  <c r="H59" i="6"/>
  <c r="D58" i="6"/>
  <c r="F58" i="6"/>
  <c r="Y58" i="6"/>
  <c r="X58" i="6"/>
  <c r="S58" i="6"/>
  <c r="Q58" i="6"/>
  <c r="N58" i="6"/>
  <c r="L58" i="6"/>
  <c r="J58" i="6"/>
  <c r="H58" i="6"/>
  <c r="D57" i="6"/>
  <c r="F57" i="6"/>
  <c r="Y57" i="6"/>
  <c r="X57" i="6"/>
  <c r="S57" i="6"/>
  <c r="Q57" i="6"/>
  <c r="N57" i="6"/>
  <c r="L57" i="6"/>
  <c r="J57" i="6"/>
  <c r="H57" i="6"/>
  <c r="D56" i="6"/>
  <c r="F56" i="6"/>
  <c r="Y56" i="6"/>
  <c r="X56" i="6"/>
  <c r="S56" i="6"/>
  <c r="Q56" i="6"/>
  <c r="N56" i="6"/>
  <c r="L56" i="6"/>
  <c r="J56" i="6"/>
  <c r="H56" i="6"/>
  <c r="D55" i="6"/>
  <c r="F55" i="6"/>
  <c r="Y55" i="6"/>
  <c r="X55" i="6"/>
  <c r="S55" i="6"/>
  <c r="Q55" i="6"/>
  <c r="N55" i="6"/>
  <c r="L55" i="6"/>
  <c r="J55" i="6"/>
  <c r="H55" i="6"/>
  <c r="D54" i="6"/>
  <c r="F54" i="6"/>
  <c r="Y54" i="6"/>
  <c r="X54" i="6"/>
  <c r="S54" i="6"/>
  <c r="Q54" i="6"/>
  <c r="N54" i="6"/>
  <c r="L54" i="6"/>
  <c r="J54" i="6"/>
  <c r="H54" i="6"/>
  <c r="D53" i="6"/>
  <c r="F53" i="6"/>
  <c r="Y53" i="6"/>
  <c r="X53" i="6"/>
  <c r="S53" i="6"/>
  <c r="Q53" i="6"/>
  <c r="N53" i="6"/>
  <c r="L53" i="6"/>
  <c r="J53" i="6"/>
  <c r="H53" i="6"/>
  <c r="D52" i="6"/>
  <c r="F52" i="6"/>
  <c r="Y52" i="6"/>
  <c r="X52" i="6"/>
  <c r="S52" i="6"/>
  <c r="Q52" i="6"/>
  <c r="N52" i="6"/>
  <c r="L52" i="6"/>
  <c r="J52" i="6"/>
  <c r="H52" i="6"/>
  <c r="D51" i="6"/>
  <c r="F51" i="6"/>
  <c r="Y51" i="6"/>
  <c r="X51" i="6"/>
  <c r="S51" i="6"/>
  <c r="Q51" i="6"/>
  <c r="N51" i="6"/>
  <c r="L51" i="6"/>
  <c r="J51" i="6"/>
  <c r="H51" i="6"/>
  <c r="U28" i="6"/>
  <c r="U36" i="6"/>
  <c r="C28" i="6"/>
  <c r="E28" i="6"/>
  <c r="G28" i="6"/>
  <c r="I28" i="6"/>
  <c r="K28" i="6"/>
  <c r="M28" i="6"/>
  <c r="P28" i="6"/>
  <c r="R28" i="6"/>
  <c r="T28" i="6"/>
  <c r="T36" i="6"/>
  <c r="C33" i="6"/>
  <c r="G33" i="6"/>
  <c r="K33" i="6"/>
  <c r="P33" i="6"/>
  <c r="T33" i="6"/>
  <c r="X33" i="6"/>
  <c r="Q33" i="6"/>
  <c r="L33" i="6"/>
  <c r="H33" i="6"/>
  <c r="D33" i="6"/>
  <c r="E32" i="6"/>
  <c r="I32" i="6"/>
  <c r="M32" i="6"/>
  <c r="R32" i="6"/>
  <c r="T32" i="6"/>
  <c r="X32" i="6"/>
  <c r="S32" i="6"/>
  <c r="N32" i="6"/>
  <c r="J32" i="6"/>
  <c r="F32" i="6"/>
  <c r="X30" i="6"/>
  <c r="Q29" i="6"/>
  <c r="Q30" i="6"/>
  <c r="L29" i="6"/>
  <c r="L30" i="6"/>
  <c r="H29" i="6"/>
  <c r="H30" i="6"/>
  <c r="D29" i="6"/>
  <c r="D30" i="6"/>
  <c r="R29" i="6"/>
  <c r="P29" i="6"/>
  <c r="M29" i="6"/>
  <c r="K29" i="6"/>
  <c r="I29" i="6"/>
  <c r="G29" i="6"/>
  <c r="E29" i="6"/>
  <c r="C29" i="6"/>
  <c r="D28" i="6"/>
  <c r="F28" i="6"/>
  <c r="Y28" i="6"/>
  <c r="X28" i="6"/>
  <c r="W28" i="6"/>
  <c r="S28" i="6"/>
  <c r="Q28" i="6"/>
  <c r="N28" i="6"/>
  <c r="L28" i="6"/>
  <c r="J28" i="6"/>
  <c r="H28" i="6"/>
  <c r="D27" i="6"/>
  <c r="F27" i="6"/>
  <c r="Y27" i="6"/>
  <c r="X27" i="6"/>
  <c r="S27" i="6"/>
  <c r="Q27" i="6"/>
  <c r="N27" i="6"/>
  <c r="L27" i="6"/>
  <c r="J27" i="6"/>
  <c r="H27" i="6"/>
  <c r="D26" i="6"/>
  <c r="F26" i="6"/>
  <c r="Y26" i="6"/>
  <c r="X26" i="6"/>
  <c r="S26" i="6"/>
  <c r="Q26" i="6"/>
  <c r="N26" i="6"/>
  <c r="L26" i="6"/>
  <c r="J26" i="6"/>
  <c r="H26" i="6"/>
  <c r="D25" i="6"/>
  <c r="F25" i="6"/>
  <c r="Y25" i="6"/>
  <c r="X25" i="6"/>
  <c r="S25" i="6"/>
  <c r="Q25" i="6"/>
  <c r="N25" i="6"/>
  <c r="L25" i="6"/>
  <c r="J25" i="6"/>
  <c r="H25" i="6"/>
  <c r="D24" i="6"/>
  <c r="F24" i="6"/>
  <c r="Y24" i="6"/>
  <c r="X24" i="6"/>
  <c r="S24" i="6"/>
  <c r="Q24" i="6"/>
  <c r="N24" i="6"/>
  <c r="L24" i="6"/>
  <c r="J24" i="6"/>
  <c r="H24" i="6"/>
  <c r="D23" i="6"/>
  <c r="F23" i="6"/>
  <c r="Y23" i="6"/>
  <c r="X23" i="6"/>
  <c r="S23" i="6"/>
  <c r="Q23" i="6"/>
  <c r="N23" i="6"/>
  <c r="L23" i="6"/>
  <c r="J23" i="6"/>
  <c r="H23" i="6"/>
  <c r="D22" i="6"/>
  <c r="F22" i="6"/>
  <c r="Y22" i="6"/>
  <c r="X22" i="6"/>
  <c r="S22" i="6"/>
  <c r="Q22" i="6"/>
  <c r="N22" i="6"/>
  <c r="L22" i="6"/>
  <c r="J22" i="6"/>
  <c r="H22" i="6"/>
  <c r="D21" i="6"/>
  <c r="F21" i="6"/>
  <c r="Y21" i="6"/>
  <c r="X21" i="6"/>
  <c r="S21" i="6"/>
  <c r="Q21" i="6"/>
  <c r="N21" i="6"/>
  <c r="L21" i="6"/>
  <c r="J21" i="6"/>
  <c r="H21" i="6"/>
  <c r="D20" i="6"/>
  <c r="F20" i="6"/>
  <c r="Y20" i="6"/>
  <c r="X20" i="6"/>
  <c r="S20" i="6"/>
  <c r="Q20" i="6"/>
  <c r="N20" i="6"/>
  <c r="L20" i="6"/>
  <c r="J20" i="6"/>
  <c r="H20" i="6"/>
  <c r="D19" i="6"/>
  <c r="F19" i="6"/>
  <c r="Y19" i="6"/>
  <c r="X19" i="6"/>
  <c r="S19" i="6"/>
  <c r="Q19" i="6"/>
  <c r="N19" i="6"/>
  <c r="L19" i="6"/>
  <c r="J19" i="6"/>
  <c r="H19" i="6"/>
  <c r="D18" i="6"/>
  <c r="F18" i="6"/>
  <c r="Y18" i="6"/>
  <c r="X18" i="6"/>
  <c r="S18" i="6"/>
  <c r="Q18" i="6"/>
  <c r="N18" i="6"/>
  <c r="L18" i="6"/>
  <c r="J18" i="6"/>
  <c r="H18" i="6"/>
  <c r="D17" i="6"/>
  <c r="F17" i="6"/>
  <c r="Y17" i="6"/>
  <c r="X17" i="6"/>
  <c r="S17" i="6"/>
  <c r="Q17" i="6"/>
  <c r="N17" i="6"/>
  <c r="L17" i="6"/>
  <c r="J17" i="6"/>
  <c r="H17" i="6"/>
  <c r="D16" i="6"/>
  <c r="F16" i="6"/>
  <c r="Y16" i="6"/>
  <c r="X16" i="6"/>
  <c r="S16" i="6"/>
  <c r="Q16" i="6"/>
  <c r="N16" i="6"/>
  <c r="L16" i="6"/>
  <c r="J16" i="6"/>
  <c r="H16" i="6"/>
  <c r="D15" i="6"/>
  <c r="F15" i="6"/>
  <c r="Y15" i="6"/>
  <c r="X15" i="6"/>
  <c r="S15" i="6"/>
  <c r="Q15" i="6"/>
  <c r="N15" i="6"/>
  <c r="L15" i="6"/>
  <c r="J15" i="6"/>
  <c r="H15" i="6"/>
  <c r="D14" i="6"/>
  <c r="F14" i="6"/>
  <c r="Y14" i="6"/>
  <c r="X14" i="6"/>
  <c r="S14" i="6"/>
  <c r="Q14" i="6"/>
  <c r="N14" i="6"/>
  <c r="L14" i="6"/>
  <c r="J14" i="6"/>
  <c r="H14" i="6"/>
  <c r="D13" i="6"/>
  <c r="F13" i="6"/>
  <c r="Y13" i="6"/>
  <c r="X13" i="6"/>
  <c r="S13" i="6"/>
  <c r="Q13" i="6"/>
  <c r="N13" i="6"/>
  <c r="L13" i="6"/>
  <c r="J13" i="6"/>
  <c r="H13" i="6"/>
  <c r="D12" i="6"/>
  <c r="F12" i="6"/>
  <c r="Y12" i="6"/>
  <c r="X12" i="6"/>
  <c r="S12" i="6"/>
  <c r="Q12" i="6"/>
  <c r="N12" i="6"/>
  <c r="L12" i="6"/>
  <c r="J12" i="6"/>
  <c r="H12" i="6"/>
  <c r="D11" i="6"/>
  <c r="F11" i="6"/>
  <c r="Y11" i="6"/>
  <c r="X11" i="6"/>
  <c r="S11" i="6"/>
  <c r="Q11" i="6"/>
  <c r="N11" i="6"/>
  <c r="L11" i="6"/>
  <c r="J11" i="6"/>
  <c r="H11" i="6"/>
  <c r="D10" i="6"/>
  <c r="F10" i="6"/>
  <c r="Y10" i="6"/>
  <c r="X10" i="6"/>
  <c r="S10" i="6"/>
  <c r="Q10" i="6"/>
  <c r="N10" i="6"/>
  <c r="L10" i="6"/>
  <c r="J10" i="6"/>
  <c r="H10" i="6"/>
  <c r="D9" i="6"/>
  <c r="F9" i="6"/>
  <c r="Y9" i="6"/>
  <c r="X9" i="6"/>
  <c r="S9" i="6"/>
  <c r="Q9" i="6"/>
  <c r="N9" i="6"/>
  <c r="L9" i="6"/>
  <c r="J9" i="6"/>
  <c r="H9" i="6"/>
  <c r="D8" i="6"/>
  <c r="F8" i="6"/>
  <c r="Y8" i="6"/>
  <c r="X8" i="6"/>
  <c r="S8" i="6"/>
  <c r="Q8" i="6"/>
  <c r="N8" i="6"/>
  <c r="L8" i="6"/>
  <c r="J8" i="6"/>
  <c r="H8" i="6"/>
  <c r="JC204" i="4"/>
  <c r="JC223" i="4"/>
  <c r="JC143" i="4"/>
  <c r="JC159" i="4"/>
  <c r="JC164" i="4"/>
  <c r="JC225" i="4"/>
  <c r="JC229" i="4"/>
  <c r="JC16" i="4"/>
  <c r="JC30" i="4"/>
  <c r="JC79" i="4"/>
  <c r="JC93" i="4"/>
  <c r="JC103" i="4"/>
  <c r="JC234" i="4"/>
  <c r="JC241" i="4"/>
  <c r="IY196" i="4"/>
  <c r="JD196" i="4"/>
  <c r="IY203" i="4"/>
  <c r="JD203" i="4"/>
  <c r="JD204" i="4"/>
  <c r="IY210" i="4"/>
  <c r="JD210" i="4"/>
  <c r="IY217" i="4"/>
  <c r="JD217" i="4"/>
  <c r="JD218" i="4"/>
  <c r="JD223" i="4"/>
  <c r="IY135" i="4"/>
  <c r="JD135" i="4"/>
  <c r="IY142" i="4"/>
  <c r="JD142" i="4"/>
  <c r="JD143" i="4"/>
  <c r="IY150" i="4"/>
  <c r="JD150" i="4"/>
  <c r="IY158" i="4"/>
  <c r="JD158" i="4"/>
  <c r="JD159" i="4"/>
  <c r="JD164" i="4"/>
  <c r="JD225" i="4"/>
  <c r="JD229" i="4"/>
  <c r="IY7" i="4"/>
  <c r="JD7" i="4"/>
  <c r="IY14" i="4"/>
  <c r="JD14" i="4"/>
  <c r="JD16" i="4"/>
  <c r="IY21" i="4"/>
  <c r="JD21" i="4"/>
  <c r="IY29" i="4"/>
  <c r="JD29" i="4"/>
  <c r="JD30" i="4"/>
  <c r="JD64" i="4"/>
  <c r="IY70" i="4"/>
  <c r="JD70" i="4"/>
  <c r="IY78" i="4"/>
  <c r="JD78" i="4"/>
  <c r="JD79" i="4"/>
  <c r="IY85" i="4"/>
  <c r="JD85" i="4"/>
  <c r="IY92" i="4"/>
  <c r="JD92" i="4"/>
  <c r="JD93" i="4"/>
  <c r="JD97" i="4"/>
  <c r="JD103" i="4"/>
  <c r="JD234" i="4"/>
  <c r="JD241" i="4"/>
  <c r="JE241" i="4"/>
  <c r="JF241" i="4"/>
  <c r="IX135" i="4"/>
  <c r="IX142" i="4"/>
  <c r="IX143" i="4"/>
  <c r="IX150" i="4"/>
  <c r="IX158" i="4"/>
  <c r="IX159" i="4"/>
  <c r="IX162" i="4"/>
  <c r="IX196" i="4"/>
  <c r="IX203" i="4"/>
  <c r="IX204" i="4"/>
  <c r="IX210" i="4"/>
  <c r="IX217" i="4"/>
  <c r="IX218" i="4"/>
  <c r="IX221" i="4"/>
  <c r="IX229" i="4"/>
  <c r="IX7" i="4"/>
  <c r="IX14" i="4"/>
  <c r="IX16" i="4"/>
  <c r="IX21" i="4"/>
  <c r="IX29" i="4"/>
  <c r="IX30" i="4"/>
  <c r="IX70" i="4"/>
  <c r="IX78" i="4"/>
  <c r="IX79" i="4"/>
  <c r="IX85" i="4"/>
  <c r="IX92" i="4"/>
  <c r="IX93" i="4"/>
  <c r="IX103" i="4"/>
  <c r="IX234" i="4"/>
  <c r="IX241" i="4"/>
  <c r="IY143" i="4"/>
  <c r="IY159" i="4"/>
  <c r="IY162" i="4"/>
  <c r="IY204" i="4"/>
  <c r="IY218" i="4"/>
  <c r="IY221" i="4"/>
  <c r="IY229" i="4"/>
  <c r="IY16" i="4"/>
  <c r="IY30" i="4"/>
  <c r="IY79" i="4"/>
  <c r="IY93" i="4"/>
  <c r="IY103" i="4"/>
  <c r="IY234" i="4"/>
  <c r="IY241" i="4"/>
  <c r="IZ241" i="4"/>
  <c r="JA241" i="4"/>
  <c r="IS204" i="4"/>
  <c r="IS218" i="4"/>
  <c r="IS223" i="4"/>
  <c r="IS143" i="4"/>
  <c r="IS159" i="4"/>
  <c r="IS164" i="4"/>
  <c r="IS225" i="4"/>
  <c r="IS229" i="4"/>
  <c r="IS16" i="4"/>
  <c r="IS30" i="4"/>
  <c r="IS64" i="4"/>
  <c r="IS97" i="4"/>
  <c r="IS103" i="4"/>
  <c r="IS234" i="4"/>
  <c r="IS241" i="4"/>
  <c r="IT204" i="4"/>
  <c r="IT218" i="4"/>
  <c r="IT223" i="4"/>
  <c r="IT143" i="4"/>
  <c r="IT159" i="4"/>
  <c r="IT164" i="4"/>
  <c r="IT225" i="4"/>
  <c r="IT229" i="4"/>
  <c r="IT7" i="4"/>
  <c r="IT14" i="4"/>
  <c r="IT16" i="4"/>
  <c r="IT21" i="4"/>
  <c r="IT29" i="4"/>
  <c r="IT30" i="4"/>
  <c r="IT34" i="4"/>
  <c r="IT99" i="4"/>
  <c r="IT103" i="4"/>
  <c r="IT234" i="4"/>
  <c r="IT241" i="4"/>
  <c r="IU241" i="4"/>
  <c r="IV241" i="4"/>
  <c r="IJ204" i="4"/>
  <c r="IJ223" i="4"/>
  <c r="IJ143" i="4"/>
  <c r="IJ159" i="4"/>
  <c r="IJ164" i="4"/>
  <c r="IJ225" i="4"/>
  <c r="IJ229" i="4"/>
  <c r="IJ16" i="4"/>
  <c r="IJ30" i="4"/>
  <c r="IJ79" i="4"/>
  <c r="IJ93" i="4"/>
  <c r="IJ103" i="4"/>
  <c r="IJ234" i="4"/>
  <c r="IJ241" i="4"/>
  <c r="IK196" i="4"/>
  <c r="IK203" i="4"/>
  <c r="IK204" i="4"/>
  <c r="IK210" i="4"/>
  <c r="IK217" i="4"/>
  <c r="IK218" i="4"/>
  <c r="IK223" i="4"/>
  <c r="IK135" i="4"/>
  <c r="IK142" i="4"/>
  <c r="IK143" i="4"/>
  <c r="IK150" i="4"/>
  <c r="IK158" i="4"/>
  <c r="IK159" i="4"/>
  <c r="IK164" i="4"/>
  <c r="IK225" i="4"/>
  <c r="IK229" i="4"/>
  <c r="IK7" i="4"/>
  <c r="IK14" i="4"/>
  <c r="IK16" i="4"/>
  <c r="IK21" i="4"/>
  <c r="IK29" i="4"/>
  <c r="IK30" i="4"/>
  <c r="IK64" i="4"/>
  <c r="IK70" i="4"/>
  <c r="IK78" i="4"/>
  <c r="IK79" i="4"/>
  <c r="IK85" i="4"/>
  <c r="IK92" i="4"/>
  <c r="IK93" i="4"/>
  <c r="IK97" i="4"/>
  <c r="IK103" i="4"/>
  <c r="IK234" i="4"/>
  <c r="IK241" i="4"/>
  <c r="IL241" i="4"/>
  <c r="IM241" i="4"/>
  <c r="IE143" i="4"/>
  <c r="IE159" i="4"/>
  <c r="IE162" i="4"/>
  <c r="IE204" i="4"/>
  <c r="IE218" i="4"/>
  <c r="IE221" i="4"/>
  <c r="IE229" i="4"/>
  <c r="IE16" i="4"/>
  <c r="IE30" i="4"/>
  <c r="IE79" i="4"/>
  <c r="IE93" i="4"/>
  <c r="IE103" i="4"/>
  <c r="IE234" i="4"/>
  <c r="IE241" i="4"/>
  <c r="IF143" i="4"/>
  <c r="IF159" i="4"/>
  <c r="IF162" i="4"/>
  <c r="IF204" i="4"/>
  <c r="IF218" i="4"/>
  <c r="IF221" i="4"/>
  <c r="IF229" i="4"/>
  <c r="IF16" i="4"/>
  <c r="IF30" i="4"/>
  <c r="IF79" i="4"/>
  <c r="IF93" i="4"/>
  <c r="IF103" i="4"/>
  <c r="IF234" i="4"/>
  <c r="IF241" i="4"/>
  <c r="IG241" i="4"/>
  <c r="IH241" i="4"/>
  <c r="HZ204" i="4"/>
  <c r="HZ218" i="4"/>
  <c r="HZ223" i="4"/>
  <c r="HZ143" i="4"/>
  <c r="HZ159" i="4"/>
  <c r="HZ164" i="4"/>
  <c r="HZ225" i="4"/>
  <c r="HZ229" i="4"/>
  <c r="HZ16" i="4"/>
  <c r="HZ30" i="4"/>
  <c r="HZ64" i="4"/>
  <c r="HZ97" i="4"/>
  <c r="HZ103" i="4"/>
  <c r="HZ234" i="4"/>
  <c r="HZ241" i="4"/>
  <c r="IA204" i="4"/>
  <c r="IA218" i="4"/>
  <c r="IA223" i="4"/>
  <c r="IA143" i="4"/>
  <c r="IA159" i="4"/>
  <c r="IA164" i="4"/>
  <c r="IA225" i="4"/>
  <c r="IA229" i="4"/>
  <c r="IA7" i="4"/>
  <c r="IA14" i="4"/>
  <c r="IA16" i="4"/>
  <c r="IA21" i="4"/>
  <c r="IA29" i="4"/>
  <c r="IA30" i="4"/>
  <c r="IA34" i="4"/>
  <c r="IA99" i="4"/>
  <c r="IA103" i="4"/>
  <c r="IA234" i="4"/>
  <c r="IA241" i="4"/>
  <c r="IB241" i="4"/>
  <c r="IC241" i="4"/>
  <c r="HQ204" i="4"/>
  <c r="HQ223" i="4"/>
  <c r="HQ143" i="4"/>
  <c r="HQ159" i="4"/>
  <c r="HQ164" i="4"/>
  <c r="HQ225" i="4"/>
  <c r="HQ229" i="4"/>
  <c r="HQ16" i="4"/>
  <c r="HQ30" i="4"/>
  <c r="HQ79" i="4"/>
  <c r="HQ93" i="4"/>
  <c r="HQ103" i="4"/>
  <c r="HQ234" i="4"/>
  <c r="HQ241" i="4"/>
  <c r="HR196" i="4"/>
  <c r="HR203" i="4"/>
  <c r="HR204" i="4"/>
  <c r="HR210" i="4"/>
  <c r="HR217" i="4"/>
  <c r="HR218" i="4"/>
  <c r="HR223" i="4"/>
  <c r="HR135" i="4"/>
  <c r="HR142" i="4"/>
  <c r="HR143" i="4"/>
  <c r="HR150" i="4"/>
  <c r="HR158" i="4"/>
  <c r="HR159" i="4"/>
  <c r="HR164" i="4"/>
  <c r="HR225" i="4"/>
  <c r="HR229" i="4"/>
  <c r="HR7" i="4"/>
  <c r="HR14" i="4"/>
  <c r="HR16" i="4"/>
  <c r="HR21" i="4"/>
  <c r="HR29" i="4"/>
  <c r="HR30" i="4"/>
  <c r="HR64" i="4"/>
  <c r="HR70" i="4"/>
  <c r="HR78" i="4"/>
  <c r="HR79" i="4"/>
  <c r="HR85" i="4"/>
  <c r="HR92" i="4"/>
  <c r="HR93" i="4"/>
  <c r="HR97" i="4"/>
  <c r="HR103" i="4"/>
  <c r="HR234" i="4"/>
  <c r="HR241" i="4"/>
  <c r="HS241" i="4"/>
  <c r="HT241" i="4"/>
  <c r="HL143" i="4"/>
  <c r="HL159" i="4"/>
  <c r="HL162" i="4"/>
  <c r="HL204" i="4"/>
  <c r="HL218" i="4"/>
  <c r="HL221" i="4"/>
  <c r="HL229" i="4"/>
  <c r="HL16" i="4"/>
  <c r="HL30" i="4"/>
  <c r="HL79" i="4"/>
  <c r="HL93" i="4"/>
  <c r="HL103" i="4"/>
  <c r="HL234" i="4"/>
  <c r="HL241" i="4"/>
  <c r="HM143" i="4"/>
  <c r="HM159" i="4"/>
  <c r="HM162" i="4"/>
  <c r="HM204" i="4"/>
  <c r="HM218" i="4"/>
  <c r="HM221" i="4"/>
  <c r="HM229" i="4"/>
  <c r="HM16" i="4"/>
  <c r="HM30" i="4"/>
  <c r="HM79" i="4"/>
  <c r="HM93" i="4"/>
  <c r="HM103" i="4"/>
  <c r="HM234" i="4"/>
  <c r="HM241" i="4"/>
  <c r="HN241" i="4"/>
  <c r="HO241" i="4"/>
  <c r="HG204" i="4"/>
  <c r="HG218" i="4"/>
  <c r="HG223" i="4"/>
  <c r="HG143" i="4"/>
  <c r="HG159" i="4"/>
  <c r="HG164" i="4"/>
  <c r="HG225" i="4"/>
  <c r="HG229" i="4"/>
  <c r="HG16" i="4"/>
  <c r="HG30" i="4"/>
  <c r="HG64" i="4"/>
  <c r="HG97" i="4"/>
  <c r="HG103" i="4"/>
  <c r="HG234" i="4"/>
  <c r="HG241" i="4"/>
  <c r="HH204" i="4"/>
  <c r="HH218" i="4"/>
  <c r="HH223" i="4"/>
  <c r="HH143" i="4"/>
  <c r="HH159" i="4"/>
  <c r="HH164" i="4"/>
  <c r="HH225" i="4"/>
  <c r="HH229" i="4"/>
  <c r="HH7" i="4"/>
  <c r="HH14" i="4"/>
  <c r="HH16" i="4"/>
  <c r="HH21" i="4"/>
  <c r="HH29" i="4"/>
  <c r="HH30" i="4"/>
  <c r="HH34" i="4"/>
  <c r="HH99" i="4"/>
  <c r="HH103" i="4"/>
  <c r="HH234" i="4"/>
  <c r="HH241" i="4"/>
  <c r="HI241" i="4"/>
  <c r="HJ241" i="4"/>
  <c r="GX204" i="4"/>
  <c r="GX223" i="4"/>
  <c r="GX143" i="4"/>
  <c r="GX159" i="4"/>
  <c r="GX164" i="4"/>
  <c r="GX225" i="4"/>
  <c r="GX229" i="4"/>
  <c r="GX16" i="4"/>
  <c r="GX30" i="4"/>
  <c r="GX79" i="4"/>
  <c r="GX93" i="4"/>
  <c r="GX103" i="4"/>
  <c r="GX234" i="4"/>
  <c r="GX241" i="4"/>
  <c r="GY196" i="4"/>
  <c r="GY203" i="4"/>
  <c r="GY204" i="4"/>
  <c r="GY210" i="4"/>
  <c r="GY217" i="4"/>
  <c r="GY218" i="4"/>
  <c r="GY223" i="4"/>
  <c r="GY135" i="4"/>
  <c r="GY142" i="4"/>
  <c r="GY143" i="4"/>
  <c r="GY150" i="4"/>
  <c r="GY158" i="4"/>
  <c r="GY159" i="4"/>
  <c r="GY164" i="4"/>
  <c r="GY225" i="4"/>
  <c r="GY229" i="4"/>
  <c r="GY7" i="4"/>
  <c r="GY14" i="4"/>
  <c r="GY16" i="4"/>
  <c r="GY21" i="4"/>
  <c r="GY29" i="4"/>
  <c r="GY30" i="4"/>
  <c r="GY64" i="4"/>
  <c r="GY70" i="4"/>
  <c r="GY78" i="4"/>
  <c r="GY79" i="4"/>
  <c r="GY85" i="4"/>
  <c r="GY92" i="4"/>
  <c r="GY93" i="4"/>
  <c r="GY97" i="4"/>
  <c r="GY103" i="4"/>
  <c r="GY234" i="4"/>
  <c r="GY241" i="4"/>
  <c r="GZ241" i="4"/>
  <c r="HA241" i="4"/>
  <c r="GS143" i="4"/>
  <c r="GS159" i="4"/>
  <c r="GS162" i="4"/>
  <c r="GS204" i="4"/>
  <c r="GS218" i="4"/>
  <c r="GS221" i="4"/>
  <c r="GS229" i="4"/>
  <c r="GS16" i="4"/>
  <c r="GS30" i="4"/>
  <c r="GS79" i="4"/>
  <c r="GS93" i="4"/>
  <c r="GS103" i="4"/>
  <c r="GS234" i="4"/>
  <c r="GS241" i="4"/>
  <c r="GT143" i="4"/>
  <c r="GT159" i="4"/>
  <c r="GT162" i="4"/>
  <c r="GT204" i="4"/>
  <c r="GT218" i="4"/>
  <c r="GT221" i="4"/>
  <c r="GT229" i="4"/>
  <c r="GT16" i="4"/>
  <c r="GT30" i="4"/>
  <c r="GT79" i="4"/>
  <c r="GT93" i="4"/>
  <c r="GT103" i="4"/>
  <c r="GT234" i="4"/>
  <c r="GT241" i="4"/>
  <c r="GU241" i="4"/>
  <c r="GV241" i="4"/>
  <c r="GN204" i="4"/>
  <c r="GN218" i="4"/>
  <c r="GN223" i="4"/>
  <c r="GN143" i="4"/>
  <c r="GN159" i="4"/>
  <c r="GN164" i="4"/>
  <c r="GN225" i="4"/>
  <c r="GN229" i="4"/>
  <c r="GN16" i="4"/>
  <c r="GN30" i="4"/>
  <c r="GN64" i="4"/>
  <c r="GN97" i="4"/>
  <c r="GN103" i="4"/>
  <c r="GN234" i="4"/>
  <c r="GN241" i="4"/>
  <c r="GO204" i="4"/>
  <c r="GO218" i="4"/>
  <c r="GO223" i="4"/>
  <c r="GO143" i="4"/>
  <c r="GO159" i="4"/>
  <c r="GO164" i="4"/>
  <c r="GO225" i="4"/>
  <c r="GO229" i="4"/>
  <c r="GO7" i="4"/>
  <c r="GO14" i="4"/>
  <c r="GO16" i="4"/>
  <c r="GO21" i="4"/>
  <c r="GO29" i="4"/>
  <c r="GO30" i="4"/>
  <c r="GO34" i="4"/>
  <c r="GO99" i="4"/>
  <c r="GO103" i="4"/>
  <c r="GO234" i="4"/>
  <c r="GO241" i="4"/>
  <c r="GP241" i="4"/>
  <c r="GQ241" i="4"/>
  <c r="GE204" i="4"/>
  <c r="GE223" i="4"/>
  <c r="GE143" i="4"/>
  <c r="GE159" i="4"/>
  <c r="GE164" i="4"/>
  <c r="GE225" i="4"/>
  <c r="GE229" i="4"/>
  <c r="GE16" i="4"/>
  <c r="GE30" i="4"/>
  <c r="GE79" i="4"/>
  <c r="GE93" i="4"/>
  <c r="GE103" i="4"/>
  <c r="GE234" i="4"/>
  <c r="GE241" i="4"/>
  <c r="GF196" i="4"/>
  <c r="GF203" i="4"/>
  <c r="GF204" i="4"/>
  <c r="GF210" i="4"/>
  <c r="GF217" i="4"/>
  <c r="GF218" i="4"/>
  <c r="GF223" i="4"/>
  <c r="GF135" i="4"/>
  <c r="GF142" i="4"/>
  <c r="GF143" i="4"/>
  <c r="GF150" i="4"/>
  <c r="GF158" i="4"/>
  <c r="GF159" i="4"/>
  <c r="GF164" i="4"/>
  <c r="GF225" i="4"/>
  <c r="GF229" i="4"/>
  <c r="GF7" i="4"/>
  <c r="GF14" i="4"/>
  <c r="GF16" i="4"/>
  <c r="GF21" i="4"/>
  <c r="GF29" i="4"/>
  <c r="GF30" i="4"/>
  <c r="GF64" i="4"/>
  <c r="GF70" i="4"/>
  <c r="GF78" i="4"/>
  <c r="GF79" i="4"/>
  <c r="GF85" i="4"/>
  <c r="GF92" i="4"/>
  <c r="GF93" i="4"/>
  <c r="GF97" i="4"/>
  <c r="GF103" i="4"/>
  <c r="GF234" i="4"/>
  <c r="GF241" i="4"/>
  <c r="GG241" i="4"/>
  <c r="GH241" i="4"/>
  <c r="FZ143" i="4"/>
  <c r="FZ159" i="4"/>
  <c r="FZ162" i="4"/>
  <c r="FZ204" i="4"/>
  <c r="FZ218" i="4"/>
  <c r="FZ221" i="4"/>
  <c r="FZ229" i="4"/>
  <c r="FZ16" i="4"/>
  <c r="FZ30" i="4"/>
  <c r="FZ79" i="4"/>
  <c r="FZ93" i="4"/>
  <c r="FZ103" i="4"/>
  <c r="FZ234" i="4"/>
  <c r="FZ241" i="4"/>
  <c r="GA143" i="4"/>
  <c r="GA159" i="4"/>
  <c r="GA162" i="4"/>
  <c r="GA204" i="4"/>
  <c r="GA218" i="4"/>
  <c r="GA221" i="4"/>
  <c r="GA229" i="4"/>
  <c r="GA16" i="4"/>
  <c r="GA30" i="4"/>
  <c r="GA79" i="4"/>
  <c r="GA93" i="4"/>
  <c r="GA103" i="4"/>
  <c r="GA234" i="4"/>
  <c r="GA241" i="4"/>
  <c r="GB241" i="4"/>
  <c r="GC241" i="4"/>
  <c r="FU204" i="4"/>
  <c r="FU218" i="4"/>
  <c r="FU223" i="4"/>
  <c r="FU143" i="4"/>
  <c r="FU159" i="4"/>
  <c r="FU164" i="4"/>
  <c r="FU225" i="4"/>
  <c r="FU229" i="4"/>
  <c r="FU16" i="4"/>
  <c r="FU30" i="4"/>
  <c r="FU64" i="4"/>
  <c r="FU97" i="4"/>
  <c r="FU103" i="4"/>
  <c r="FU234" i="4"/>
  <c r="FU241" i="4"/>
  <c r="FV204" i="4"/>
  <c r="FV218" i="4"/>
  <c r="FV223" i="4"/>
  <c r="FV143" i="4"/>
  <c r="FV159" i="4"/>
  <c r="FV164" i="4"/>
  <c r="FV225" i="4"/>
  <c r="FV229" i="4"/>
  <c r="FV7" i="4"/>
  <c r="FV14" i="4"/>
  <c r="FV16" i="4"/>
  <c r="FV21" i="4"/>
  <c r="FV29" i="4"/>
  <c r="FV30" i="4"/>
  <c r="FV34" i="4"/>
  <c r="FV99" i="4"/>
  <c r="FV103" i="4"/>
  <c r="FV234" i="4"/>
  <c r="FV241" i="4"/>
  <c r="FW241" i="4"/>
  <c r="FX241" i="4"/>
  <c r="FL204" i="4"/>
  <c r="FL223" i="4"/>
  <c r="FL143" i="4"/>
  <c r="FL159" i="4"/>
  <c r="FL164" i="4"/>
  <c r="FL225" i="4"/>
  <c r="FL229" i="4"/>
  <c r="FL16" i="4"/>
  <c r="FL30" i="4"/>
  <c r="FL79" i="4"/>
  <c r="FL93" i="4"/>
  <c r="FL103" i="4"/>
  <c r="FL234" i="4"/>
  <c r="FL241" i="4"/>
  <c r="FM196" i="4"/>
  <c r="FM203" i="4"/>
  <c r="FM204" i="4"/>
  <c r="FM210" i="4"/>
  <c r="FM217" i="4"/>
  <c r="FM218" i="4"/>
  <c r="FM223" i="4"/>
  <c r="FM135" i="4"/>
  <c r="FM142" i="4"/>
  <c r="FM143" i="4"/>
  <c r="FM150" i="4"/>
  <c r="FM158" i="4"/>
  <c r="FM159" i="4"/>
  <c r="FM164" i="4"/>
  <c r="FM225" i="4"/>
  <c r="FM229" i="4"/>
  <c r="FM7" i="4"/>
  <c r="FM14" i="4"/>
  <c r="FM16" i="4"/>
  <c r="FM21" i="4"/>
  <c r="FM29" i="4"/>
  <c r="FM30" i="4"/>
  <c r="FM64" i="4"/>
  <c r="FM70" i="4"/>
  <c r="FM78" i="4"/>
  <c r="FM79" i="4"/>
  <c r="FM85" i="4"/>
  <c r="FM92" i="4"/>
  <c r="FM93" i="4"/>
  <c r="FM97" i="4"/>
  <c r="FM103" i="4"/>
  <c r="FM234" i="4"/>
  <c r="FM241" i="4"/>
  <c r="FN241" i="4"/>
  <c r="FO241" i="4"/>
  <c r="FG143" i="4"/>
  <c r="FG159" i="4"/>
  <c r="FG162" i="4"/>
  <c r="FG204" i="4"/>
  <c r="FG218" i="4"/>
  <c r="FG221" i="4"/>
  <c r="FG229" i="4"/>
  <c r="FG16" i="4"/>
  <c r="FG30" i="4"/>
  <c r="FG79" i="4"/>
  <c r="FG93" i="4"/>
  <c r="FG103" i="4"/>
  <c r="FG234" i="4"/>
  <c r="FG241" i="4"/>
  <c r="FH143" i="4"/>
  <c r="FH159" i="4"/>
  <c r="FH162" i="4"/>
  <c r="FH204" i="4"/>
  <c r="FH218" i="4"/>
  <c r="FH221" i="4"/>
  <c r="FH229" i="4"/>
  <c r="FH16" i="4"/>
  <c r="FH30" i="4"/>
  <c r="FH79" i="4"/>
  <c r="FH93" i="4"/>
  <c r="FH103" i="4"/>
  <c r="FH234" i="4"/>
  <c r="FH241" i="4"/>
  <c r="FI241" i="4"/>
  <c r="FJ241" i="4"/>
  <c r="FB204" i="4"/>
  <c r="FB218" i="4"/>
  <c r="FB223" i="4"/>
  <c r="FB143" i="4"/>
  <c r="FB159" i="4"/>
  <c r="FB164" i="4"/>
  <c r="FB225" i="4"/>
  <c r="FB229" i="4"/>
  <c r="FB16" i="4"/>
  <c r="FB30" i="4"/>
  <c r="FB64" i="4"/>
  <c r="FB97" i="4"/>
  <c r="FB103" i="4"/>
  <c r="FB234" i="4"/>
  <c r="FB241" i="4"/>
  <c r="FC204" i="4"/>
  <c r="FC218" i="4"/>
  <c r="FC223" i="4"/>
  <c r="FC143" i="4"/>
  <c r="FC159" i="4"/>
  <c r="FC164" i="4"/>
  <c r="FC225" i="4"/>
  <c r="FC229" i="4"/>
  <c r="FC7" i="4"/>
  <c r="FC14" i="4"/>
  <c r="FC16" i="4"/>
  <c r="FC21" i="4"/>
  <c r="FC29" i="4"/>
  <c r="FC30" i="4"/>
  <c r="FC34" i="4"/>
  <c r="FC99" i="4"/>
  <c r="FC103" i="4"/>
  <c r="FC234" i="4"/>
  <c r="FC241" i="4"/>
  <c r="FD241" i="4"/>
  <c r="FE241" i="4"/>
  <c r="ES204" i="4"/>
  <c r="ES223" i="4"/>
  <c r="ES143" i="4"/>
  <c r="ES159" i="4"/>
  <c r="ES164" i="4"/>
  <c r="ES225" i="4"/>
  <c r="ES229" i="4"/>
  <c r="ES16" i="4"/>
  <c r="ES30" i="4"/>
  <c r="ES79" i="4"/>
  <c r="ES93" i="4"/>
  <c r="ES103" i="4"/>
  <c r="ES234" i="4"/>
  <c r="ES241" i="4"/>
  <c r="ET196" i="4"/>
  <c r="ET203" i="4"/>
  <c r="ET204" i="4"/>
  <c r="ET210" i="4"/>
  <c r="ET217" i="4"/>
  <c r="ET218" i="4"/>
  <c r="ET223" i="4"/>
  <c r="ET135" i="4"/>
  <c r="ET142" i="4"/>
  <c r="ET143" i="4"/>
  <c r="ET150" i="4"/>
  <c r="ET158" i="4"/>
  <c r="ET159" i="4"/>
  <c r="ET164" i="4"/>
  <c r="ET225" i="4"/>
  <c r="ET229" i="4"/>
  <c r="ET7" i="4"/>
  <c r="ET14" i="4"/>
  <c r="ET16" i="4"/>
  <c r="ET21" i="4"/>
  <c r="ET29" i="4"/>
  <c r="ET30" i="4"/>
  <c r="ET64" i="4"/>
  <c r="ET70" i="4"/>
  <c r="ET78" i="4"/>
  <c r="ET79" i="4"/>
  <c r="ET85" i="4"/>
  <c r="ET92" i="4"/>
  <c r="ET93" i="4"/>
  <c r="ET97" i="4"/>
  <c r="ET103" i="4"/>
  <c r="ET234" i="4"/>
  <c r="ET241" i="4"/>
  <c r="EU241" i="4"/>
  <c r="EV241" i="4"/>
  <c r="EN143" i="4"/>
  <c r="EN159" i="4"/>
  <c r="EN162" i="4"/>
  <c r="EN204" i="4"/>
  <c r="EN218" i="4"/>
  <c r="EN221" i="4"/>
  <c r="EN229" i="4"/>
  <c r="EN16" i="4"/>
  <c r="EN30" i="4"/>
  <c r="EN79" i="4"/>
  <c r="EN93" i="4"/>
  <c r="EN103" i="4"/>
  <c r="EN234" i="4"/>
  <c r="EN241" i="4"/>
  <c r="EO143" i="4"/>
  <c r="EO159" i="4"/>
  <c r="EO162" i="4"/>
  <c r="EO204" i="4"/>
  <c r="EO218" i="4"/>
  <c r="EO221" i="4"/>
  <c r="EO229" i="4"/>
  <c r="EO16" i="4"/>
  <c r="EO30" i="4"/>
  <c r="EO79" i="4"/>
  <c r="EO93" i="4"/>
  <c r="EO103" i="4"/>
  <c r="EO234" i="4"/>
  <c r="EO241" i="4"/>
  <c r="EP241" i="4"/>
  <c r="EQ241" i="4"/>
  <c r="EI204" i="4"/>
  <c r="EI218" i="4"/>
  <c r="EI223" i="4"/>
  <c r="EI143" i="4"/>
  <c r="EI159" i="4"/>
  <c r="EI164" i="4"/>
  <c r="EI225" i="4"/>
  <c r="EI229" i="4"/>
  <c r="EI16" i="4"/>
  <c r="EI30" i="4"/>
  <c r="EI64" i="4"/>
  <c r="EI97" i="4"/>
  <c r="EI103" i="4"/>
  <c r="EI234" i="4"/>
  <c r="EI241" i="4"/>
  <c r="EJ204" i="4"/>
  <c r="EJ218" i="4"/>
  <c r="EJ223" i="4"/>
  <c r="EJ143" i="4"/>
  <c r="EJ159" i="4"/>
  <c r="EJ164" i="4"/>
  <c r="EJ225" i="4"/>
  <c r="EJ229" i="4"/>
  <c r="EJ7" i="4"/>
  <c r="EJ14" i="4"/>
  <c r="EJ16" i="4"/>
  <c r="EJ21" i="4"/>
  <c r="EJ29" i="4"/>
  <c r="EJ30" i="4"/>
  <c r="EJ34" i="4"/>
  <c r="EJ99" i="4"/>
  <c r="EJ103" i="4"/>
  <c r="EJ234" i="4"/>
  <c r="EJ241" i="4"/>
  <c r="EK241" i="4"/>
  <c r="EL241" i="4"/>
  <c r="DZ204" i="4"/>
  <c r="DZ223" i="4"/>
  <c r="DZ143" i="4"/>
  <c r="DZ159" i="4"/>
  <c r="DZ164" i="4"/>
  <c r="DZ225" i="4"/>
  <c r="DZ229" i="4"/>
  <c r="DZ16" i="4"/>
  <c r="DZ30" i="4"/>
  <c r="DZ79" i="4"/>
  <c r="DZ93" i="4"/>
  <c r="DZ103" i="4"/>
  <c r="DZ234" i="4"/>
  <c r="DZ241" i="4"/>
  <c r="EA196" i="4"/>
  <c r="EA203" i="4"/>
  <c r="EA204" i="4"/>
  <c r="EA210" i="4"/>
  <c r="EA217" i="4"/>
  <c r="EA218" i="4"/>
  <c r="EA223" i="4"/>
  <c r="EA135" i="4"/>
  <c r="EA142" i="4"/>
  <c r="EA143" i="4"/>
  <c r="EA150" i="4"/>
  <c r="EA158" i="4"/>
  <c r="EA159" i="4"/>
  <c r="EA164" i="4"/>
  <c r="EA225" i="4"/>
  <c r="EA229" i="4"/>
  <c r="EA7" i="4"/>
  <c r="EA14" i="4"/>
  <c r="EA16" i="4"/>
  <c r="EA21" i="4"/>
  <c r="EA29" i="4"/>
  <c r="EA30" i="4"/>
  <c r="EA64" i="4"/>
  <c r="EA70" i="4"/>
  <c r="EA78" i="4"/>
  <c r="EA79" i="4"/>
  <c r="EA85" i="4"/>
  <c r="EA92" i="4"/>
  <c r="EA93" i="4"/>
  <c r="EA97" i="4"/>
  <c r="EA103" i="4"/>
  <c r="EA234" i="4"/>
  <c r="EA241" i="4"/>
  <c r="EB241" i="4"/>
  <c r="EC241" i="4"/>
  <c r="DU143" i="4"/>
  <c r="DU159" i="4"/>
  <c r="DU162" i="4"/>
  <c r="DU204" i="4"/>
  <c r="DU218" i="4"/>
  <c r="DU221" i="4"/>
  <c r="DU229" i="4"/>
  <c r="DU16" i="4"/>
  <c r="DU30" i="4"/>
  <c r="DU79" i="4"/>
  <c r="DU93" i="4"/>
  <c r="DU103" i="4"/>
  <c r="DU234" i="4"/>
  <c r="DU241" i="4"/>
  <c r="DV143" i="4"/>
  <c r="DV159" i="4"/>
  <c r="DV162" i="4"/>
  <c r="DV204" i="4"/>
  <c r="DV218" i="4"/>
  <c r="DV221" i="4"/>
  <c r="DV229" i="4"/>
  <c r="DV16" i="4"/>
  <c r="DV30" i="4"/>
  <c r="DV79" i="4"/>
  <c r="DV93" i="4"/>
  <c r="DV103" i="4"/>
  <c r="DV234" i="4"/>
  <c r="DV241" i="4"/>
  <c r="DW241" i="4"/>
  <c r="DX241" i="4"/>
  <c r="DP204" i="4"/>
  <c r="DP218" i="4"/>
  <c r="DP223" i="4"/>
  <c r="DP143" i="4"/>
  <c r="DP159" i="4"/>
  <c r="DP164" i="4"/>
  <c r="DP225" i="4"/>
  <c r="DP229" i="4"/>
  <c r="DP16" i="4"/>
  <c r="DP30" i="4"/>
  <c r="DP64" i="4"/>
  <c r="DP97" i="4"/>
  <c r="DP103" i="4"/>
  <c r="DP234" i="4"/>
  <c r="DP241" i="4"/>
  <c r="DQ204" i="4"/>
  <c r="DQ218" i="4"/>
  <c r="DQ223" i="4"/>
  <c r="DQ143" i="4"/>
  <c r="DQ159" i="4"/>
  <c r="DQ164" i="4"/>
  <c r="DQ225" i="4"/>
  <c r="DQ229" i="4"/>
  <c r="DQ7" i="4"/>
  <c r="DQ14" i="4"/>
  <c r="DQ16" i="4"/>
  <c r="DQ21" i="4"/>
  <c r="DQ29" i="4"/>
  <c r="DQ30" i="4"/>
  <c r="DQ34" i="4"/>
  <c r="DQ99" i="4"/>
  <c r="DQ103" i="4"/>
  <c r="DQ234" i="4"/>
  <c r="DQ241" i="4"/>
  <c r="DR241" i="4"/>
  <c r="DS241" i="4"/>
  <c r="DG204" i="4"/>
  <c r="DG223" i="4"/>
  <c r="DG143" i="4"/>
  <c r="DG159" i="4"/>
  <c r="DG164" i="4"/>
  <c r="DG225" i="4"/>
  <c r="DG229" i="4"/>
  <c r="DG16" i="4"/>
  <c r="DG30" i="4"/>
  <c r="DG79" i="4"/>
  <c r="DG93" i="4"/>
  <c r="DG103" i="4"/>
  <c r="DG234" i="4"/>
  <c r="DG241" i="4"/>
  <c r="DH196" i="4"/>
  <c r="DH203" i="4"/>
  <c r="DH204" i="4"/>
  <c r="DH210" i="4"/>
  <c r="DH217" i="4"/>
  <c r="DH218" i="4"/>
  <c r="DH223" i="4"/>
  <c r="DH135" i="4"/>
  <c r="DH142" i="4"/>
  <c r="DH143" i="4"/>
  <c r="DH150" i="4"/>
  <c r="DH158" i="4"/>
  <c r="DH159" i="4"/>
  <c r="DH164" i="4"/>
  <c r="DH225" i="4"/>
  <c r="DH229" i="4"/>
  <c r="DH7" i="4"/>
  <c r="DH14" i="4"/>
  <c r="DH16" i="4"/>
  <c r="DH21" i="4"/>
  <c r="DH29" i="4"/>
  <c r="DH30" i="4"/>
  <c r="DH64" i="4"/>
  <c r="DH70" i="4"/>
  <c r="DH78" i="4"/>
  <c r="DH79" i="4"/>
  <c r="DH85" i="4"/>
  <c r="DH92" i="4"/>
  <c r="DH93" i="4"/>
  <c r="DH97" i="4"/>
  <c r="DH103" i="4"/>
  <c r="DH234" i="4"/>
  <c r="DH241" i="4"/>
  <c r="DI241" i="4"/>
  <c r="DJ241" i="4"/>
  <c r="DB143" i="4"/>
  <c r="DB159" i="4"/>
  <c r="DB162" i="4"/>
  <c r="DB204" i="4"/>
  <c r="DB218" i="4"/>
  <c r="DB221" i="4"/>
  <c r="DB229" i="4"/>
  <c r="DB16" i="4"/>
  <c r="DB30" i="4"/>
  <c r="DB79" i="4"/>
  <c r="DB93" i="4"/>
  <c r="DB103" i="4"/>
  <c r="DB234" i="4"/>
  <c r="DB241" i="4"/>
  <c r="DC143" i="4"/>
  <c r="DC159" i="4"/>
  <c r="DC162" i="4"/>
  <c r="DC204" i="4"/>
  <c r="DC218" i="4"/>
  <c r="DC221" i="4"/>
  <c r="DC229" i="4"/>
  <c r="DC16" i="4"/>
  <c r="DC30" i="4"/>
  <c r="DC79" i="4"/>
  <c r="DC93" i="4"/>
  <c r="DC103" i="4"/>
  <c r="DC234" i="4"/>
  <c r="DC241" i="4"/>
  <c r="DD241" i="4"/>
  <c r="DE241" i="4"/>
  <c r="CW204" i="4"/>
  <c r="CW218" i="4"/>
  <c r="CW223" i="4"/>
  <c r="CW143" i="4"/>
  <c r="CW159" i="4"/>
  <c r="CW164" i="4"/>
  <c r="CW225" i="4"/>
  <c r="CW229" i="4"/>
  <c r="CW16" i="4"/>
  <c r="CW30" i="4"/>
  <c r="CW64" i="4"/>
  <c r="CW97" i="4"/>
  <c r="CW103" i="4"/>
  <c r="CW234" i="4"/>
  <c r="CW241" i="4"/>
  <c r="CX204" i="4"/>
  <c r="CX218" i="4"/>
  <c r="CX223" i="4"/>
  <c r="CX143" i="4"/>
  <c r="CX159" i="4"/>
  <c r="CX164" i="4"/>
  <c r="CX225" i="4"/>
  <c r="CX229" i="4"/>
  <c r="CX7" i="4"/>
  <c r="CX14" i="4"/>
  <c r="CX16" i="4"/>
  <c r="CX21" i="4"/>
  <c r="CX29" i="4"/>
  <c r="CX30" i="4"/>
  <c r="CX34" i="4"/>
  <c r="CX99" i="4"/>
  <c r="CX103" i="4"/>
  <c r="CX234" i="4"/>
  <c r="CX241" i="4"/>
  <c r="CY241" i="4"/>
  <c r="CZ241" i="4"/>
  <c r="CN204" i="4"/>
  <c r="CN223" i="4"/>
  <c r="CN143" i="4"/>
  <c r="CN159" i="4"/>
  <c r="CN164" i="4"/>
  <c r="CN225" i="4"/>
  <c r="CN229" i="4"/>
  <c r="CN16" i="4"/>
  <c r="CN30" i="4"/>
  <c r="CN79" i="4"/>
  <c r="CN93" i="4"/>
  <c r="CN103" i="4"/>
  <c r="CN234" i="4"/>
  <c r="CN241" i="4"/>
  <c r="CO196" i="4"/>
  <c r="CO203" i="4"/>
  <c r="CO204" i="4"/>
  <c r="CO210" i="4"/>
  <c r="CO217" i="4"/>
  <c r="CO218" i="4"/>
  <c r="CO223" i="4"/>
  <c r="CO135" i="4"/>
  <c r="CO142" i="4"/>
  <c r="CO143" i="4"/>
  <c r="CO150" i="4"/>
  <c r="CO158" i="4"/>
  <c r="CO159" i="4"/>
  <c r="CO164" i="4"/>
  <c r="CO225" i="4"/>
  <c r="CO229" i="4"/>
  <c r="CO7" i="4"/>
  <c r="CO14" i="4"/>
  <c r="CO16" i="4"/>
  <c r="CO21" i="4"/>
  <c r="CO29" i="4"/>
  <c r="CO30" i="4"/>
  <c r="CO64" i="4"/>
  <c r="CO70" i="4"/>
  <c r="CO78" i="4"/>
  <c r="CO79" i="4"/>
  <c r="CO85" i="4"/>
  <c r="CO92" i="4"/>
  <c r="CO93" i="4"/>
  <c r="CO97" i="4"/>
  <c r="CO103" i="4"/>
  <c r="CO234" i="4"/>
  <c r="CO241" i="4"/>
  <c r="CP241" i="4"/>
  <c r="CQ241" i="4"/>
  <c r="CI143" i="4"/>
  <c r="CI159" i="4"/>
  <c r="CI162" i="4"/>
  <c r="CI204" i="4"/>
  <c r="CI218" i="4"/>
  <c r="CI221" i="4"/>
  <c r="CI229" i="4"/>
  <c r="CI16" i="4"/>
  <c r="CI30" i="4"/>
  <c r="CI79" i="4"/>
  <c r="CI93" i="4"/>
  <c r="CI103" i="4"/>
  <c r="CI234" i="4"/>
  <c r="CI241" i="4"/>
  <c r="CJ143" i="4"/>
  <c r="CJ159" i="4"/>
  <c r="CJ162" i="4"/>
  <c r="CJ204" i="4"/>
  <c r="CJ218" i="4"/>
  <c r="CJ221" i="4"/>
  <c r="CJ229" i="4"/>
  <c r="CJ16" i="4"/>
  <c r="CJ30" i="4"/>
  <c r="CJ79" i="4"/>
  <c r="CJ93" i="4"/>
  <c r="CJ103" i="4"/>
  <c r="CJ234" i="4"/>
  <c r="CJ241" i="4"/>
  <c r="CK241" i="4"/>
  <c r="CL241" i="4"/>
  <c r="CD204" i="4"/>
  <c r="CD218" i="4"/>
  <c r="CD223" i="4"/>
  <c r="CD143" i="4"/>
  <c r="CD159" i="4"/>
  <c r="CD164" i="4"/>
  <c r="CD225" i="4"/>
  <c r="CD229" i="4"/>
  <c r="CD16" i="4"/>
  <c r="CD30" i="4"/>
  <c r="CD64" i="4"/>
  <c r="CD97" i="4"/>
  <c r="CD103" i="4"/>
  <c r="CD234" i="4"/>
  <c r="CD241" i="4"/>
  <c r="CE204" i="4"/>
  <c r="CE218" i="4"/>
  <c r="CE223" i="4"/>
  <c r="CE143" i="4"/>
  <c r="CE159" i="4"/>
  <c r="CE164" i="4"/>
  <c r="CE225" i="4"/>
  <c r="CE229" i="4"/>
  <c r="CE7" i="4"/>
  <c r="CE14" i="4"/>
  <c r="CE16" i="4"/>
  <c r="CE21" i="4"/>
  <c r="CE29" i="4"/>
  <c r="CE30" i="4"/>
  <c r="CE34" i="4"/>
  <c r="CE99" i="4"/>
  <c r="CE103" i="4"/>
  <c r="CE234" i="4"/>
  <c r="CE241" i="4"/>
  <c r="CF241" i="4"/>
  <c r="CG241" i="4"/>
  <c r="BT204" i="4"/>
  <c r="BT223" i="4"/>
  <c r="BT143" i="4"/>
  <c r="BT159" i="4"/>
  <c r="BT164" i="4"/>
  <c r="BT225" i="4"/>
  <c r="BT229" i="4"/>
  <c r="BT16" i="4"/>
  <c r="BT30" i="4"/>
  <c r="BT79" i="4"/>
  <c r="BT93" i="4"/>
  <c r="BT103" i="4"/>
  <c r="BT234" i="4"/>
  <c r="BT241" i="4"/>
  <c r="BU196" i="4"/>
  <c r="BU203" i="4"/>
  <c r="BU204" i="4"/>
  <c r="BU210" i="4"/>
  <c r="BU217" i="4"/>
  <c r="BU218" i="4"/>
  <c r="BU223" i="4"/>
  <c r="BU135" i="4"/>
  <c r="BU142" i="4"/>
  <c r="BU143" i="4"/>
  <c r="BU150" i="4"/>
  <c r="BU158" i="4"/>
  <c r="BU159" i="4"/>
  <c r="BU164" i="4"/>
  <c r="BU225" i="4"/>
  <c r="BU229" i="4"/>
  <c r="BU7" i="4"/>
  <c r="BU14" i="4"/>
  <c r="BU16" i="4"/>
  <c r="BU21" i="4"/>
  <c r="BU29" i="4"/>
  <c r="BU30" i="4"/>
  <c r="BU64" i="4"/>
  <c r="BU70" i="4"/>
  <c r="BU78" i="4"/>
  <c r="BU79" i="4"/>
  <c r="BU85" i="4"/>
  <c r="BU92" i="4"/>
  <c r="BU93" i="4"/>
  <c r="BU97" i="4"/>
  <c r="BU103" i="4"/>
  <c r="BU234" i="4"/>
  <c r="BU241" i="4"/>
  <c r="BV241" i="4"/>
  <c r="BW241" i="4"/>
  <c r="BO143" i="4"/>
  <c r="BO159" i="4"/>
  <c r="BO162" i="4"/>
  <c r="BO204" i="4"/>
  <c r="BO218" i="4"/>
  <c r="BO221" i="4"/>
  <c r="BO229" i="4"/>
  <c r="BO16" i="4"/>
  <c r="BO30" i="4"/>
  <c r="BO79" i="4"/>
  <c r="BO93" i="4"/>
  <c r="BO103" i="4"/>
  <c r="BO234" i="4"/>
  <c r="BO241" i="4"/>
  <c r="BP143" i="4"/>
  <c r="BP159" i="4"/>
  <c r="BP162" i="4"/>
  <c r="BP204" i="4"/>
  <c r="BP218" i="4"/>
  <c r="BP221" i="4"/>
  <c r="BP229" i="4"/>
  <c r="BP16" i="4"/>
  <c r="BP30" i="4"/>
  <c r="BP79" i="4"/>
  <c r="BP93" i="4"/>
  <c r="BP103" i="4"/>
  <c r="BP234" i="4"/>
  <c r="BP241" i="4"/>
  <c r="BQ241" i="4"/>
  <c r="BR241" i="4"/>
  <c r="BJ204" i="4"/>
  <c r="BJ218" i="4"/>
  <c r="BJ223" i="4"/>
  <c r="BJ143" i="4"/>
  <c r="BJ159" i="4"/>
  <c r="BJ164" i="4"/>
  <c r="BJ225" i="4"/>
  <c r="BJ229" i="4"/>
  <c r="BJ16" i="4"/>
  <c r="BJ30" i="4"/>
  <c r="BJ64" i="4"/>
  <c r="BJ97" i="4"/>
  <c r="BJ103" i="4"/>
  <c r="BJ234" i="4"/>
  <c r="BJ241" i="4"/>
  <c r="BK204" i="4"/>
  <c r="BK218" i="4"/>
  <c r="BK223" i="4"/>
  <c r="BK143" i="4"/>
  <c r="BK159" i="4"/>
  <c r="BK164" i="4"/>
  <c r="BK225" i="4"/>
  <c r="BK229" i="4"/>
  <c r="BK7" i="4"/>
  <c r="BK14" i="4"/>
  <c r="BK16" i="4"/>
  <c r="BK21" i="4"/>
  <c r="BK29" i="4"/>
  <c r="BK30" i="4"/>
  <c r="BK34" i="4"/>
  <c r="BK99" i="4"/>
  <c r="BK103" i="4"/>
  <c r="BK234" i="4"/>
  <c r="BK241" i="4"/>
  <c r="BL241" i="4"/>
  <c r="BM241" i="4"/>
  <c r="AZ204" i="4"/>
  <c r="AZ223" i="4"/>
  <c r="AZ143" i="4"/>
  <c r="AZ159" i="4"/>
  <c r="AZ164" i="4"/>
  <c r="AZ225" i="4"/>
  <c r="AZ229" i="4"/>
  <c r="AZ16" i="4"/>
  <c r="AZ30" i="4"/>
  <c r="AZ79" i="4"/>
  <c r="AZ93" i="4"/>
  <c r="AZ103" i="4"/>
  <c r="AZ234" i="4"/>
  <c r="AZ241" i="4"/>
  <c r="BA196" i="4"/>
  <c r="BA203" i="4"/>
  <c r="BA204" i="4"/>
  <c r="BA210" i="4"/>
  <c r="BA217" i="4"/>
  <c r="BA218" i="4"/>
  <c r="BA223" i="4"/>
  <c r="BA135" i="4"/>
  <c r="BA142" i="4"/>
  <c r="BA143" i="4"/>
  <c r="BA150" i="4"/>
  <c r="BA158" i="4"/>
  <c r="BA159" i="4"/>
  <c r="BA164" i="4"/>
  <c r="BA225" i="4"/>
  <c r="BA229" i="4"/>
  <c r="BA7" i="4"/>
  <c r="BA14" i="4"/>
  <c r="BA16" i="4"/>
  <c r="BA21" i="4"/>
  <c r="BA29" i="4"/>
  <c r="BA30" i="4"/>
  <c r="BA64" i="4"/>
  <c r="BA70" i="4"/>
  <c r="BA78" i="4"/>
  <c r="BA79" i="4"/>
  <c r="BA85" i="4"/>
  <c r="BA92" i="4"/>
  <c r="BA93" i="4"/>
  <c r="BA97" i="4"/>
  <c r="BA103" i="4"/>
  <c r="BA234" i="4"/>
  <c r="BA241" i="4"/>
  <c r="BB241" i="4"/>
  <c r="BC241" i="4"/>
  <c r="AU143" i="4"/>
  <c r="AU159" i="4"/>
  <c r="AU162" i="4"/>
  <c r="AU204" i="4"/>
  <c r="AU218" i="4"/>
  <c r="AU221" i="4"/>
  <c r="AU229" i="4"/>
  <c r="AU16" i="4"/>
  <c r="AU30" i="4"/>
  <c r="AU79" i="4"/>
  <c r="AU93" i="4"/>
  <c r="AU103" i="4"/>
  <c r="AU234" i="4"/>
  <c r="AU241" i="4"/>
  <c r="AV143" i="4"/>
  <c r="AV159" i="4"/>
  <c r="AV162" i="4"/>
  <c r="AV204" i="4"/>
  <c r="AV218" i="4"/>
  <c r="AV221" i="4"/>
  <c r="AV229" i="4"/>
  <c r="AV16" i="4"/>
  <c r="AV30" i="4"/>
  <c r="AV79" i="4"/>
  <c r="AV93" i="4"/>
  <c r="AV103" i="4"/>
  <c r="AV234" i="4"/>
  <c r="AV241" i="4"/>
  <c r="AW241" i="4"/>
  <c r="AX241" i="4"/>
  <c r="AP204" i="4"/>
  <c r="AP218" i="4"/>
  <c r="AP223" i="4"/>
  <c r="AP143" i="4"/>
  <c r="AP159" i="4"/>
  <c r="AP164" i="4"/>
  <c r="AP225" i="4"/>
  <c r="AP229" i="4"/>
  <c r="AP16" i="4"/>
  <c r="AP30" i="4"/>
  <c r="AP64" i="4"/>
  <c r="AP97" i="4"/>
  <c r="AP103" i="4"/>
  <c r="AP234" i="4"/>
  <c r="AP241" i="4"/>
  <c r="AQ204" i="4"/>
  <c r="AQ218" i="4"/>
  <c r="AQ223" i="4"/>
  <c r="AQ143" i="4"/>
  <c r="AQ159" i="4"/>
  <c r="AQ164" i="4"/>
  <c r="AQ225" i="4"/>
  <c r="AQ229" i="4"/>
  <c r="AQ7" i="4"/>
  <c r="AQ14" i="4"/>
  <c r="AQ16" i="4"/>
  <c r="AQ21" i="4"/>
  <c r="AQ29" i="4"/>
  <c r="AQ30" i="4"/>
  <c r="AQ34" i="4"/>
  <c r="AQ99" i="4"/>
  <c r="AQ103" i="4"/>
  <c r="AQ234" i="4"/>
  <c r="AQ241" i="4"/>
  <c r="AR241" i="4"/>
  <c r="AS241" i="4"/>
  <c r="AG204" i="4"/>
  <c r="AG223" i="4"/>
  <c r="AG143" i="4"/>
  <c r="AG159" i="4"/>
  <c r="AG164" i="4"/>
  <c r="AG225" i="4"/>
  <c r="AG229" i="4"/>
  <c r="AG16" i="4"/>
  <c r="AG30" i="4"/>
  <c r="AG79" i="4"/>
  <c r="AG93" i="4"/>
  <c r="AG103" i="4"/>
  <c r="AG234" i="4"/>
  <c r="AG241" i="4"/>
  <c r="AH196" i="4"/>
  <c r="AH203" i="4"/>
  <c r="AH204" i="4"/>
  <c r="AH210" i="4"/>
  <c r="AH217" i="4"/>
  <c r="AH218" i="4"/>
  <c r="AH223" i="4"/>
  <c r="AH135" i="4"/>
  <c r="AH142" i="4"/>
  <c r="AH143" i="4"/>
  <c r="AH150" i="4"/>
  <c r="AH158" i="4"/>
  <c r="AH159" i="4"/>
  <c r="AH164" i="4"/>
  <c r="AH225" i="4"/>
  <c r="AH229" i="4"/>
  <c r="AH7" i="4"/>
  <c r="AH14" i="4"/>
  <c r="AH16" i="4"/>
  <c r="AH21" i="4"/>
  <c r="AH29" i="4"/>
  <c r="AH30" i="4"/>
  <c r="AH64" i="4"/>
  <c r="AH70" i="4"/>
  <c r="AH78" i="4"/>
  <c r="AH79" i="4"/>
  <c r="AH85" i="4"/>
  <c r="AH92" i="4"/>
  <c r="AH93" i="4"/>
  <c r="AH97" i="4"/>
  <c r="AH103" i="4"/>
  <c r="AH234" i="4"/>
  <c r="AH241" i="4"/>
  <c r="AI241" i="4"/>
  <c r="AJ241" i="4"/>
  <c r="AB143" i="4"/>
  <c r="AB159" i="4"/>
  <c r="AB162" i="4"/>
  <c r="AB204" i="4"/>
  <c r="AB218" i="4"/>
  <c r="AB221" i="4"/>
  <c r="AB229" i="4"/>
  <c r="AB16" i="4"/>
  <c r="AB30" i="4"/>
  <c r="AB79" i="4"/>
  <c r="AB93" i="4"/>
  <c r="AB103" i="4"/>
  <c r="AB234" i="4"/>
  <c r="AB241" i="4"/>
  <c r="AC143" i="4"/>
  <c r="AC159" i="4"/>
  <c r="AC162" i="4"/>
  <c r="AC204" i="4"/>
  <c r="AC218" i="4"/>
  <c r="AC221" i="4"/>
  <c r="AC229" i="4"/>
  <c r="AC16" i="4"/>
  <c r="AC30" i="4"/>
  <c r="AC79" i="4"/>
  <c r="AC93" i="4"/>
  <c r="AC103" i="4"/>
  <c r="AC234" i="4"/>
  <c r="AC241" i="4"/>
  <c r="AD241" i="4"/>
  <c r="AE241" i="4"/>
  <c r="W204" i="4"/>
  <c r="W218" i="4"/>
  <c r="W223" i="4"/>
  <c r="W143" i="4"/>
  <c r="W159" i="4"/>
  <c r="W164" i="4"/>
  <c r="W225" i="4"/>
  <c r="W229" i="4"/>
  <c r="W16" i="4"/>
  <c r="W30" i="4"/>
  <c r="W64" i="4"/>
  <c r="W97" i="4"/>
  <c r="W103" i="4"/>
  <c r="W234" i="4"/>
  <c r="W241" i="4"/>
  <c r="X204" i="4"/>
  <c r="X218" i="4"/>
  <c r="X223" i="4"/>
  <c r="X143" i="4"/>
  <c r="X159" i="4"/>
  <c r="X164" i="4"/>
  <c r="X225" i="4"/>
  <c r="X229" i="4"/>
  <c r="X7" i="4"/>
  <c r="X14" i="4"/>
  <c r="X16" i="4"/>
  <c r="X21" i="4"/>
  <c r="X29" i="4"/>
  <c r="X30" i="4"/>
  <c r="X34" i="4"/>
  <c r="X99" i="4"/>
  <c r="X103" i="4"/>
  <c r="X234" i="4"/>
  <c r="X241" i="4"/>
  <c r="Y241" i="4"/>
  <c r="Z241" i="4"/>
  <c r="M204" i="4"/>
  <c r="M223" i="4"/>
  <c r="M143" i="4"/>
  <c r="M159" i="4"/>
  <c r="M164" i="4"/>
  <c r="M225" i="4"/>
  <c r="M229" i="4"/>
  <c r="M234" i="4"/>
  <c r="M241" i="4"/>
  <c r="N196" i="4"/>
  <c r="N203" i="4"/>
  <c r="N204" i="4"/>
  <c r="N210" i="4"/>
  <c r="N217" i="4"/>
  <c r="N218" i="4"/>
  <c r="N223" i="4"/>
  <c r="N135" i="4"/>
  <c r="N142" i="4"/>
  <c r="N143" i="4"/>
  <c r="N150" i="4"/>
  <c r="N158" i="4"/>
  <c r="N159" i="4"/>
  <c r="N164" i="4"/>
  <c r="N225" i="4"/>
  <c r="N229" i="4"/>
  <c r="N234" i="4"/>
  <c r="N241" i="4"/>
  <c r="O241" i="4"/>
  <c r="P241" i="4"/>
  <c r="H143" i="4"/>
  <c r="H159" i="4"/>
  <c r="H162" i="4"/>
  <c r="H204" i="4"/>
  <c r="H218" i="4"/>
  <c r="H221" i="4"/>
  <c r="H229" i="4"/>
  <c r="H16" i="4"/>
  <c r="H30" i="4"/>
  <c r="H79" i="4"/>
  <c r="H93" i="4"/>
  <c r="H103" i="4"/>
  <c r="H234" i="4"/>
  <c r="H241" i="4"/>
  <c r="I143" i="4"/>
  <c r="I159" i="4"/>
  <c r="I162" i="4"/>
  <c r="I204" i="4"/>
  <c r="I218" i="4"/>
  <c r="I221" i="4"/>
  <c r="I229" i="4"/>
  <c r="I16" i="4"/>
  <c r="I30" i="4"/>
  <c r="I79" i="4"/>
  <c r="I93" i="4"/>
  <c r="I103" i="4"/>
  <c r="I234" i="4"/>
  <c r="I241" i="4"/>
  <c r="J241" i="4"/>
  <c r="K241" i="4"/>
  <c r="C204" i="4"/>
  <c r="C218" i="4"/>
  <c r="C223" i="4"/>
  <c r="C143" i="4"/>
  <c r="C159" i="4"/>
  <c r="C164" i="4"/>
  <c r="C225" i="4"/>
  <c r="C229" i="4"/>
  <c r="C234" i="4"/>
  <c r="C241" i="4"/>
  <c r="D204" i="4"/>
  <c r="D218" i="4"/>
  <c r="D223" i="4"/>
  <c r="D143" i="4"/>
  <c r="D159" i="4"/>
  <c r="D164" i="4"/>
  <c r="D225" i="4"/>
  <c r="D229" i="4"/>
  <c r="D234" i="4"/>
  <c r="D241" i="4"/>
  <c r="E241" i="4"/>
  <c r="F241" i="4"/>
  <c r="IY237" i="4"/>
  <c r="JA237" i="4"/>
  <c r="IX237" i="4"/>
  <c r="IZ237" i="4"/>
  <c r="IT237" i="4"/>
  <c r="IV237" i="4"/>
  <c r="IS237" i="4"/>
  <c r="IF237" i="4"/>
  <c r="IH237" i="4"/>
  <c r="IE237" i="4"/>
  <c r="IG237" i="4"/>
  <c r="IA237" i="4"/>
  <c r="IC237" i="4"/>
  <c r="HZ237" i="4"/>
  <c r="HM237" i="4"/>
  <c r="HO237" i="4"/>
  <c r="HL237" i="4"/>
  <c r="HN237" i="4"/>
  <c r="HH237" i="4"/>
  <c r="HJ237" i="4"/>
  <c r="HG237" i="4"/>
  <c r="GT237" i="4"/>
  <c r="GV237" i="4"/>
  <c r="GS237" i="4"/>
  <c r="GU237" i="4"/>
  <c r="GO237" i="4"/>
  <c r="GQ237" i="4"/>
  <c r="GN237" i="4"/>
  <c r="GA237" i="4"/>
  <c r="GC237" i="4"/>
  <c r="FZ237" i="4"/>
  <c r="GB237" i="4"/>
  <c r="FV237" i="4"/>
  <c r="FX237" i="4"/>
  <c r="FU237" i="4"/>
  <c r="FH237" i="4"/>
  <c r="FJ237" i="4"/>
  <c r="FG237" i="4"/>
  <c r="FI237" i="4"/>
  <c r="FC237" i="4"/>
  <c r="FE237" i="4"/>
  <c r="FB237" i="4"/>
  <c r="EO237" i="4"/>
  <c r="EQ237" i="4"/>
  <c r="EN237" i="4"/>
  <c r="EP237" i="4"/>
  <c r="EJ237" i="4"/>
  <c r="EL237" i="4"/>
  <c r="EI237" i="4"/>
  <c r="DV237" i="4"/>
  <c r="DX237" i="4"/>
  <c r="DU237" i="4"/>
  <c r="DW237" i="4"/>
  <c r="DQ237" i="4"/>
  <c r="DS237" i="4"/>
  <c r="DP237" i="4"/>
  <c r="DC237" i="4"/>
  <c r="DE237" i="4"/>
  <c r="DB237" i="4"/>
  <c r="DD237" i="4"/>
  <c r="CX237" i="4"/>
  <c r="CZ237" i="4"/>
  <c r="CW237" i="4"/>
  <c r="CJ237" i="4"/>
  <c r="CL237" i="4"/>
  <c r="CI237" i="4"/>
  <c r="CK237" i="4"/>
  <c r="CE237" i="4"/>
  <c r="CG237" i="4"/>
  <c r="CD237" i="4"/>
  <c r="BP237" i="4"/>
  <c r="BR237" i="4"/>
  <c r="BO237" i="4"/>
  <c r="BQ237" i="4"/>
  <c r="BK237" i="4"/>
  <c r="BM237" i="4"/>
  <c r="BJ237" i="4"/>
  <c r="AV237" i="4"/>
  <c r="AX237" i="4"/>
  <c r="AU237" i="4"/>
  <c r="AW237" i="4"/>
  <c r="AQ237" i="4"/>
  <c r="AS237" i="4"/>
  <c r="AP237" i="4"/>
  <c r="AC237" i="4"/>
  <c r="AE237" i="4"/>
  <c r="AB237" i="4"/>
  <c r="AD237" i="4"/>
  <c r="X237" i="4"/>
  <c r="Z237" i="4"/>
  <c r="W237" i="4"/>
  <c r="K237" i="4"/>
  <c r="J237" i="4"/>
  <c r="D109" i="4"/>
  <c r="D237" i="4"/>
  <c r="F237" i="4"/>
  <c r="C109" i="4"/>
  <c r="C237" i="4"/>
  <c r="IY236" i="4"/>
  <c r="JA236" i="4"/>
  <c r="IX236" i="4"/>
  <c r="IZ236" i="4"/>
  <c r="IT236" i="4"/>
  <c r="IV236" i="4"/>
  <c r="IS236" i="4"/>
  <c r="IF236" i="4"/>
  <c r="IH236" i="4"/>
  <c r="IE236" i="4"/>
  <c r="IG236" i="4"/>
  <c r="IA236" i="4"/>
  <c r="IC236" i="4"/>
  <c r="HZ236" i="4"/>
  <c r="HM236" i="4"/>
  <c r="HO236" i="4"/>
  <c r="HL236" i="4"/>
  <c r="HN236" i="4"/>
  <c r="HH236" i="4"/>
  <c r="HJ236" i="4"/>
  <c r="HG236" i="4"/>
  <c r="GT236" i="4"/>
  <c r="GV236" i="4"/>
  <c r="GS236" i="4"/>
  <c r="GU236" i="4"/>
  <c r="GO236" i="4"/>
  <c r="GQ236" i="4"/>
  <c r="GN236" i="4"/>
  <c r="GA236" i="4"/>
  <c r="GC236" i="4"/>
  <c r="FZ236" i="4"/>
  <c r="GB236" i="4"/>
  <c r="FV236" i="4"/>
  <c r="FX236" i="4"/>
  <c r="FU236" i="4"/>
  <c r="FH236" i="4"/>
  <c r="FJ236" i="4"/>
  <c r="FG236" i="4"/>
  <c r="FI236" i="4"/>
  <c r="FC236" i="4"/>
  <c r="FE236" i="4"/>
  <c r="FB236" i="4"/>
  <c r="EO236" i="4"/>
  <c r="EQ236" i="4"/>
  <c r="EN236" i="4"/>
  <c r="EP236" i="4"/>
  <c r="EJ236" i="4"/>
  <c r="EL236" i="4"/>
  <c r="EI236" i="4"/>
  <c r="DV236" i="4"/>
  <c r="DX236" i="4"/>
  <c r="DU236" i="4"/>
  <c r="DW236" i="4"/>
  <c r="DQ236" i="4"/>
  <c r="DS236" i="4"/>
  <c r="DP236" i="4"/>
  <c r="DC236" i="4"/>
  <c r="DE236" i="4"/>
  <c r="DB236" i="4"/>
  <c r="DD236" i="4"/>
  <c r="CX236" i="4"/>
  <c r="CZ236" i="4"/>
  <c r="CW236" i="4"/>
  <c r="CJ236" i="4"/>
  <c r="CL236" i="4"/>
  <c r="CI236" i="4"/>
  <c r="CK236" i="4"/>
  <c r="CE236" i="4"/>
  <c r="CG236" i="4"/>
  <c r="CD236" i="4"/>
  <c r="BP236" i="4"/>
  <c r="BR236" i="4"/>
  <c r="BO236" i="4"/>
  <c r="BQ236" i="4"/>
  <c r="BK236" i="4"/>
  <c r="BM236" i="4"/>
  <c r="BJ236" i="4"/>
  <c r="AV236" i="4"/>
  <c r="AX236" i="4"/>
  <c r="AU236" i="4"/>
  <c r="AW236" i="4"/>
  <c r="AQ236" i="4"/>
  <c r="AS236" i="4"/>
  <c r="AP236" i="4"/>
  <c r="AC236" i="4"/>
  <c r="AE236" i="4"/>
  <c r="AB236" i="4"/>
  <c r="AD236" i="4"/>
  <c r="X236" i="4"/>
  <c r="Z236" i="4"/>
  <c r="W236" i="4"/>
  <c r="K236" i="4"/>
  <c r="J236" i="4"/>
  <c r="D236" i="4"/>
  <c r="F236" i="4"/>
  <c r="C236" i="4"/>
  <c r="JE235" i="4"/>
  <c r="JF235" i="4"/>
  <c r="IX106" i="4"/>
  <c r="IX235" i="4"/>
  <c r="IY106" i="4"/>
  <c r="IY235" i="4"/>
  <c r="IZ235" i="4"/>
  <c r="JA235" i="4"/>
  <c r="IS106" i="4"/>
  <c r="IS235" i="4"/>
  <c r="IT78" i="4"/>
  <c r="IT92" i="4"/>
  <c r="IT106" i="4"/>
  <c r="IT235" i="4"/>
  <c r="IU235" i="4"/>
  <c r="IV235" i="4"/>
  <c r="IL235" i="4"/>
  <c r="IM235" i="4"/>
  <c r="IE106" i="4"/>
  <c r="IE235" i="4"/>
  <c r="IF106" i="4"/>
  <c r="IF235" i="4"/>
  <c r="IG235" i="4"/>
  <c r="IH235" i="4"/>
  <c r="HZ106" i="4"/>
  <c r="HZ235" i="4"/>
  <c r="IA78" i="4"/>
  <c r="IA92" i="4"/>
  <c r="IA106" i="4"/>
  <c r="IA235" i="4"/>
  <c r="IB235" i="4"/>
  <c r="IC235" i="4"/>
  <c r="HS235" i="4"/>
  <c r="HT235" i="4"/>
  <c r="HL106" i="4"/>
  <c r="HL235" i="4"/>
  <c r="HM106" i="4"/>
  <c r="HM235" i="4"/>
  <c r="HN235" i="4"/>
  <c r="HO235" i="4"/>
  <c r="HG106" i="4"/>
  <c r="HG235" i="4"/>
  <c r="HH78" i="4"/>
  <c r="HH92" i="4"/>
  <c r="HH106" i="4"/>
  <c r="HH235" i="4"/>
  <c r="HI235" i="4"/>
  <c r="HJ235" i="4"/>
  <c r="GZ235" i="4"/>
  <c r="HA235" i="4"/>
  <c r="GS106" i="4"/>
  <c r="GS235" i="4"/>
  <c r="GT106" i="4"/>
  <c r="GT235" i="4"/>
  <c r="GU235" i="4"/>
  <c r="GV235" i="4"/>
  <c r="GN106" i="4"/>
  <c r="GN235" i="4"/>
  <c r="GO78" i="4"/>
  <c r="GO92" i="4"/>
  <c r="GO106" i="4"/>
  <c r="GO235" i="4"/>
  <c r="GP235" i="4"/>
  <c r="GQ235" i="4"/>
  <c r="GG235" i="4"/>
  <c r="GH235" i="4"/>
  <c r="FZ106" i="4"/>
  <c r="FZ235" i="4"/>
  <c r="GA106" i="4"/>
  <c r="GA235" i="4"/>
  <c r="GB235" i="4"/>
  <c r="GC235" i="4"/>
  <c r="FU106" i="4"/>
  <c r="FU235" i="4"/>
  <c r="FV78" i="4"/>
  <c r="FV92" i="4"/>
  <c r="FV106" i="4"/>
  <c r="FV235" i="4"/>
  <c r="FW235" i="4"/>
  <c r="FX235" i="4"/>
  <c r="FN235" i="4"/>
  <c r="FO235" i="4"/>
  <c r="FG106" i="4"/>
  <c r="FG235" i="4"/>
  <c r="FH106" i="4"/>
  <c r="FH235" i="4"/>
  <c r="FI235" i="4"/>
  <c r="FJ235" i="4"/>
  <c r="FB106" i="4"/>
  <c r="FB235" i="4"/>
  <c r="FC78" i="4"/>
  <c r="FC92" i="4"/>
  <c r="FC106" i="4"/>
  <c r="FC235" i="4"/>
  <c r="FD235" i="4"/>
  <c r="FE235" i="4"/>
  <c r="EU235" i="4"/>
  <c r="EV235" i="4"/>
  <c r="EN106" i="4"/>
  <c r="EN235" i="4"/>
  <c r="EO106" i="4"/>
  <c r="EO235" i="4"/>
  <c r="EP235" i="4"/>
  <c r="EQ235" i="4"/>
  <c r="EI106" i="4"/>
  <c r="EI235" i="4"/>
  <c r="EJ78" i="4"/>
  <c r="EJ92" i="4"/>
  <c r="EJ106" i="4"/>
  <c r="EJ235" i="4"/>
  <c r="EK235" i="4"/>
  <c r="EL235" i="4"/>
  <c r="EB235" i="4"/>
  <c r="EC235" i="4"/>
  <c r="DU106" i="4"/>
  <c r="DU235" i="4"/>
  <c r="DV106" i="4"/>
  <c r="DV235" i="4"/>
  <c r="DW235" i="4"/>
  <c r="DX235" i="4"/>
  <c r="DP106" i="4"/>
  <c r="DP235" i="4"/>
  <c r="DQ78" i="4"/>
  <c r="DQ92" i="4"/>
  <c r="DQ106" i="4"/>
  <c r="DQ235" i="4"/>
  <c r="DR235" i="4"/>
  <c r="DS235" i="4"/>
  <c r="DI235" i="4"/>
  <c r="DJ235" i="4"/>
  <c r="DB106" i="4"/>
  <c r="DB235" i="4"/>
  <c r="DC106" i="4"/>
  <c r="DC235" i="4"/>
  <c r="DD235" i="4"/>
  <c r="DE235" i="4"/>
  <c r="CW106" i="4"/>
  <c r="CW235" i="4"/>
  <c r="CX78" i="4"/>
  <c r="CX92" i="4"/>
  <c r="CX106" i="4"/>
  <c r="CX235" i="4"/>
  <c r="CY235" i="4"/>
  <c r="CZ235" i="4"/>
  <c r="CP235" i="4"/>
  <c r="CQ235" i="4"/>
  <c r="CI106" i="4"/>
  <c r="CI235" i="4"/>
  <c r="CJ106" i="4"/>
  <c r="CJ235" i="4"/>
  <c r="CK235" i="4"/>
  <c r="CL235" i="4"/>
  <c r="CD106" i="4"/>
  <c r="CD235" i="4"/>
  <c r="CE78" i="4"/>
  <c r="CE92" i="4"/>
  <c r="CE106" i="4"/>
  <c r="CE235" i="4"/>
  <c r="CF235" i="4"/>
  <c r="CG235" i="4"/>
  <c r="BV235" i="4"/>
  <c r="BW235" i="4"/>
  <c r="BO106" i="4"/>
  <c r="BO235" i="4"/>
  <c r="BP106" i="4"/>
  <c r="BP235" i="4"/>
  <c r="BQ235" i="4"/>
  <c r="BR235" i="4"/>
  <c r="BJ106" i="4"/>
  <c r="BJ235" i="4"/>
  <c r="BK78" i="4"/>
  <c r="BK92" i="4"/>
  <c r="BK106" i="4"/>
  <c r="BK235" i="4"/>
  <c r="BL235" i="4"/>
  <c r="BM235" i="4"/>
  <c r="BB235" i="4"/>
  <c r="BC235" i="4"/>
  <c r="AU106" i="4"/>
  <c r="AU235" i="4"/>
  <c r="AV106" i="4"/>
  <c r="AV235" i="4"/>
  <c r="AW235" i="4"/>
  <c r="AX235" i="4"/>
  <c r="AP106" i="4"/>
  <c r="AP235" i="4"/>
  <c r="AQ78" i="4"/>
  <c r="AQ92" i="4"/>
  <c r="AQ106" i="4"/>
  <c r="AQ235" i="4"/>
  <c r="AR235" i="4"/>
  <c r="AS235" i="4"/>
  <c r="AI235" i="4"/>
  <c r="AJ235" i="4"/>
  <c r="AB106" i="4"/>
  <c r="AB235" i="4"/>
  <c r="AC106" i="4"/>
  <c r="AC235" i="4"/>
  <c r="AD235" i="4"/>
  <c r="AE235" i="4"/>
  <c r="W106" i="4"/>
  <c r="W235" i="4"/>
  <c r="X78" i="4"/>
  <c r="X92" i="4"/>
  <c r="X106" i="4"/>
  <c r="X235" i="4"/>
  <c r="Y235" i="4"/>
  <c r="Z235" i="4"/>
  <c r="O235" i="4"/>
  <c r="P235" i="4"/>
  <c r="H106" i="4"/>
  <c r="H235" i="4"/>
  <c r="I106" i="4"/>
  <c r="I235" i="4"/>
  <c r="J235" i="4"/>
  <c r="K235" i="4"/>
  <c r="C235" i="4"/>
  <c r="D235" i="4"/>
  <c r="E235" i="4"/>
  <c r="F235" i="4"/>
  <c r="JE234" i="4"/>
  <c r="JF234" i="4"/>
  <c r="IZ234" i="4"/>
  <c r="JA234" i="4"/>
  <c r="IU234" i="4"/>
  <c r="IV234" i="4"/>
  <c r="IL234" i="4"/>
  <c r="IM234" i="4"/>
  <c r="IG234" i="4"/>
  <c r="IH234" i="4"/>
  <c r="IB234" i="4"/>
  <c r="IC234" i="4"/>
  <c r="HS234" i="4"/>
  <c r="HT234" i="4"/>
  <c r="HN234" i="4"/>
  <c r="HO234" i="4"/>
  <c r="HI234" i="4"/>
  <c r="HJ234" i="4"/>
  <c r="GZ234" i="4"/>
  <c r="HA234" i="4"/>
  <c r="GU234" i="4"/>
  <c r="GV234" i="4"/>
  <c r="GP234" i="4"/>
  <c r="GQ234" i="4"/>
  <c r="GG234" i="4"/>
  <c r="GH234" i="4"/>
  <c r="GB234" i="4"/>
  <c r="GC234" i="4"/>
  <c r="FW234" i="4"/>
  <c r="FX234" i="4"/>
  <c r="FN234" i="4"/>
  <c r="FO234" i="4"/>
  <c r="FI234" i="4"/>
  <c r="FJ234" i="4"/>
  <c r="FD234" i="4"/>
  <c r="FE234" i="4"/>
  <c r="EU234" i="4"/>
  <c r="EV234" i="4"/>
  <c r="EP234" i="4"/>
  <c r="EQ234" i="4"/>
  <c r="EK234" i="4"/>
  <c r="EL234" i="4"/>
  <c r="EB234" i="4"/>
  <c r="EC234" i="4"/>
  <c r="DW234" i="4"/>
  <c r="DX234" i="4"/>
  <c r="DR234" i="4"/>
  <c r="DS234" i="4"/>
  <c r="DI234" i="4"/>
  <c r="DJ234" i="4"/>
  <c r="DD234" i="4"/>
  <c r="DE234" i="4"/>
  <c r="CY234" i="4"/>
  <c r="CZ234" i="4"/>
  <c r="CP234" i="4"/>
  <c r="CQ234" i="4"/>
  <c r="CK234" i="4"/>
  <c r="CL234" i="4"/>
  <c r="CF234" i="4"/>
  <c r="CG234" i="4"/>
  <c r="BV234" i="4"/>
  <c r="BW234" i="4"/>
  <c r="BQ234" i="4"/>
  <c r="BR234" i="4"/>
  <c r="BL234" i="4"/>
  <c r="BM234" i="4"/>
  <c r="BB234" i="4"/>
  <c r="BC234" i="4"/>
  <c r="AW234" i="4"/>
  <c r="AX234" i="4"/>
  <c r="AR234" i="4"/>
  <c r="AS234" i="4"/>
  <c r="AI234" i="4"/>
  <c r="AJ234" i="4"/>
  <c r="AD234" i="4"/>
  <c r="AE234" i="4"/>
  <c r="Y234" i="4"/>
  <c r="Z234" i="4"/>
  <c r="O234" i="4"/>
  <c r="P234" i="4"/>
  <c r="J234" i="4"/>
  <c r="K234" i="4"/>
  <c r="E234" i="4"/>
  <c r="F234" i="4"/>
  <c r="IY232" i="4"/>
  <c r="JA232" i="4"/>
  <c r="IX232" i="4"/>
  <c r="IZ232" i="4"/>
  <c r="IV232" i="4"/>
  <c r="IH232" i="4"/>
  <c r="IG232" i="4"/>
  <c r="IC232" i="4"/>
  <c r="HO232" i="4"/>
  <c r="HN232" i="4"/>
  <c r="HJ232" i="4"/>
  <c r="GV232" i="4"/>
  <c r="GU232" i="4"/>
  <c r="GQ232" i="4"/>
  <c r="GC232" i="4"/>
  <c r="GB232" i="4"/>
  <c r="FX232" i="4"/>
  <c r="FJ232" i="4"/>
  <c r="FI232" i="4"/>
  <c r="FE232" i="4"/>
  <c r="EQ232" i="4"/>
  <c r="EP232" i="4"/>
  <c r="EL232" i="4"/>
  <c r="DX232" i="4"/>
  <c r="DW232" i="4"/>
  <c r="DS232" i="4"/>
  <c r="DE232" i="4"/>
  <c r="DD232" i="4"/>
  <c r="CZ232" i="4"/>
  <c r="CL232" i="4"/>
  <c r="CK232" i="4"/>
  <c r="CG232" i="4"/>
  <c r="BR232" i="4"/>
  <c r="BQ232" i="4"/>
  <c r="BM232" i="4"/>
  <c r="AX232" i="4"/>
  <c r="AW232" i="4"/>
  <c r="AS232" i="4"/>
  <c r="AE232" i="4"/>
  <c r="AD232" i="4"/>
  <c r="Z232" i="4"/>
  <c r="K232" i="4"/>
  <c r="J232" i="4"/>
  <c r="F232" i="4"/>
  <c r="IY231" i="4"/>
  <c r="JA231" i="4"/>
  <c r="IX231" i="4"/>
  <c r="IZ231" i="4"/>
  <c r="IV231" i="4"/>
  <c r="IH231" i="4"/>
  <c r="IG231" i="4"/>
  <c r="IC231" i="4"/>
  <c r="HO231" i="4"/>
  <c r="HN231" i="4"/>
  <c r="HJ231" i="4"/>
  <c r="GV231" i="4"/>
  <c r="GU231" i="4"/>
  <c r="GQ231" i="4"/>
  <c r="GC231" i="4"/>
  <c r="GB231" i="4"/>
  <c r="FX231" i="4"/>
  <c r="FJ231" i="4"/>
  <c r="FI231" i="4"/>
  <c r="FE231" i="4"/>
  <c r="EQ231" i="4"/>
  <c r="EP231" i="4"/>
  <c r="EL231" i="4"/>
  <c r="DX231" i="4"/>
  <c r="DW231" i="4"/>
  <c r="DS231" i="4"/>
  <c r="DE231" i="4"/>
  <c r="DD231" i="4"/>
  <c r="CZ231" i="4"/>
  <c r="CL231" i="4"/>
  <c r="CK231" i="4"/>
  <c r="CG231" i="4"/>
  <c r="BR231" i="4"/>
  <c r="BQ231" i="4"/>
  <c r="BM231" i="4"/>
  <c r="AX231" i="4"/>
  <c r="AW231" i="4"/>
  <c r="AS231" i="4"/>
  <c r="AE231" i="4"/>
  <c r="AD231" i="4"/>
  <c r="Z231" i="4"/>
  <c r="K231" i="4"/>
  <c r="J231" i="4"/>
  <c r="F231" i="4"/>
  <c r="JC230" i="4"/>
  <c r="JD230" i="4"/>
  <c r="JE230" i="4"/>
  <c r="JF230" i="4"/>
  <c r="IX230" i="4"/>
  <c r="IY230" i="4"/>
  <c r="IZ230" i="4"/>
  <c r="JA230" i="4"/>
  <c r="IS230" i="4"/>
  <c r="IT230" i="4"/>
  <c r="IU230" i="4"/>
  <c r="IV230" i="4"/>
  <c r="IJ230" i="4"/>
  <c r="IK230" i="4"/>
  <c r="IL230" i="4"/>
  <c r="IM230" i="4"/>
  <c r="IE230" i="4"/>
  <c r="IF230" i="4"/>
  <c r="IG230" i="4"/>
  <c r="IH230" i="4"/>
  <c r="HZ230" i="4"/>
  <c r="IA230" i="4"/>
  <c r="IB230" i="4"/>
  <c r="IC230" i="4"/>
  <c r="HQ230" i="4"/>
  <c r="HR230" i="4"/>
  <c r="HS230" i="4"/>
  <c r="HT230" i="4"/>
  <c r="HL230" i="4"/>
  <c r="HM230" i="4"/>
  <c r="HN230" i="4"/>
  <c r="HO230" i="4"/>
  <c r="HG230" i="4"/>
  <c r="HH230" i="4"/>
  <c r="HI230" i="4"/>
  <c r="HJ230" i="4"/>
  <c r="GX230" i="4"/>
  <c r="GY230" i="4"/>
  <c r="GZ230" i="4"/>
  <c r="HA230" i="4"/>
  <c r="GS230" i="4"/>
  <c r="GT230" i="4"/>
  <c r="GU230" i="4"/>
  <c r="GV230" i="4"/>
  <c r="GN230" i="4"/>
  <c r="GO230" i="4"/>
  <c r="GP230" i="4"/>
  <c r="GQ230" i="4"/>
  <c r="GE230" i="4"/>
  <c r="GF230" i="4"/>
  <c r="GG230" i="4"/>
  <c r="GH230" i="4"/>
  <c r="FZ230" i="4"/>
  <c r="GA230" i="4"/>
  <c r="GB230" i="4"/>
  <c r="GC230" i="4"/>
  <c r="FU230" i="4"/>
  <c r="FV230" i="4"/>
  <c r="FW230" i="4"/>
  <c r="FX230" i="4"/>
  <c r="FL230" i="4"/>
  <c r="FM230" i="4"/>
  <c r="FN230" i="4"/>
  <c r="FO230" i="4"/>
  <c r="FG230" i="4"/>
  <c r="FH230" i="4"/>
  <c r="FI230" i="4"/>
  <c r="FJ230" i="4"/>
  <c r="FB230" i="4"/>
  <c r="FC230" i="4"/>
  <c r="FD230" i="4"/>
  <c r="FE230" i="4"/>
  <c r="ES230" i="4"/>
  <c r="ET230" i="4"/>
  <c r="EU230" i="4"/>
  <c r="EV230" i="4"/>
  <c r="EN230" i="4"/>
  <c r="EO230" i="4"/>
  <c r="EP230" i="4"/>
  <c r="EQ230" i="4"/>
  <c r="EI230" i="4"/>
  <c r="EJ230" i="4"/>
  <c r="EK230" i="4"/>
  <c r="EL230" i="4"/>
  <c r="DZ230" i="4"/>
  <c r="EA230" i="4"/>
  <c r="EB230" i="4"/>
  <c r="EC230" i="4"/>
  <c r="DU230" i="4"/>
  <c r="DV230" i="4"/>
  <c r="DW230" i="4"/>
  <c r="DX230" i="4"/>
  <c r="DP230" i="4"/>
  <c r="DQ230" i="4"/>
  <c r="DR230" i="4"/>
  <c r="DS230" i="4"/>
  <c r="DG230" i="4"/>
  <c r="DH230" i="4"/>
  <c r="DI230" i="4"/>
  <c r="DJ230" i="4"/>
  <c r="DB230" i="4"/>
  <c r="DC230" i="4"/>
  <c r="DD230" i="4"/>
  <c r="DE230" i="4"/>
  <c r="CW230" i="4"/>
  <c r="CX230" i="4"/>
  <c r="CY230" i="4"/>
  <c r="CZ230" i="4"/>
  <c r="CN230" i="4"/>
  <c r="CO230" i="4"/>
  <c r="CP230" i="4"/>
  <c r="CQ230" i="4"/>
  <c r="CI230" i="4"/>
  <c r="CJ230" i="4"/>
  <c r="CK230" i="4"/>
  <c r="CL230" i="4"/>
  <c r="CD230" i="4"/>
  <c r="CE230" i="4"/>
  <c r="CF230" i="4"/>
  <c r="CG230" i="4"/>
  <c r="BT230" i="4"/>
  <c r="BU230" i="4"/>
  <c r="BV230" i="4"/>
  <c r="BW230" i="4"/>
  <c r="BO230" i="4"/>
  <c r="BP230" i="4"/>
  <c r="BQ230" i="4"/>
  <c r="BR230" i="4"/>
  <c r="BJ230" i="4"/>
  <c r="BK230" i="4"/>
  <c r="BL230" i="4"/>
  <c r="BM230" i="4"/>
  <c r="AZ230" i="4"/>
  <c r="BA230" i="4"/>
  <c r="BB230" i="4"/>
  <c r="BC230" i="4"/>
  <c r="AU230" i="4"/>
  <c r="AV230" i="4"/>
  <c r="AW230" i="4"/>
  <c r="AX230" i="4"/>
  <c r="AP230" i="4"/>
  <c r="AQ230" i="4"/>
  <c r="AR230" i="4"/>
  <c r="AS230" i="4"/>
  <c r="AG230" i="4"/>
  <c r="AH230" i="4"/>
  <c r="AI230" i="4"/>
  <c r="AJ230" i="4"/>
  <c r="AB230" i="4"/>
  <c r="AC230" i="4"/>
  <c r="AD230" i="4"/>
  <c r="AE230" i="4"/>
  <c r="W230" i="4"/>
  <c r="X230" i="4"/>
  <c r="Y230" i="4"/>
  <c r="Z230" i="4"/>
  <c r="M230" i="4"/>
  <c r="N230" i="4"/>
  <c r="O230" i="4"/>
  <c r="P230" i="4"/>
  <c r="H230" i="4"/>
  <c r="I230" i="4"/>
  <c r="J230" i="4"/>
  <c r="K230" i="4"/>
  <c r="C230" i="4"/>
  <c r="D230" i="4"/>
  <c r="E230" i="4"/>
  <c r="F230" i="4"/>
  <c r="JE229" i="4"/>
  <c r="JF229" i="4"/>
  <c r="IZ229" i="4"/>
  <c r="JA229" i="4"/>
  <c r="IU229" i="4"/>
  <c r="IV229" i="4"/>
  <c r="IL229" i="4"/>
  <c r="IM229" i="4"/>
  <c r="IG229" i="4"/>
  <c r="IH229" i="4"/>
  <c r="IB229" i="4"/>
  <c r="IC229" i="4"/>
  <c r="HS229" i="4"/>
  <c r="HT229" i="4"/>
  <c r="HN229" i="4"/>
  <c r="HO229" i="4"/>
  <c r="HI229" i="4"/>
  <c r="HJ229" i="4"/>
  <c r="GZ229" i="4"/>
  <c r="HA229" i="4"/>
  <c r="GU229" i="4"/>
  <c r="GV229" i="4"/>
  <c r="GP229" i="4"/>
  <c r="GQ229" i="4"/>
  <c r="GG229" i="4"/>
  <c r="GH229" i="4"/>
  <c r="GB229" i="4"/>
  <c r="GC229" i="4"/>
  <c r="FW229" i="4"/>
  <c r="FX229" i="4"/>
  <c r="FN229" i="4"/>
  <c r="FO229" i="4"/>
  <c r="FI229" i="4"/>
  <c r="FJ229" i="4"/>
  <c r="FD229" i="4"/>
  <c r="FE229" i="4"/>
  <c r="EU229" i="4"/>
  <c r="EV229" i="4"/>
  <c r="EP229" i="4"/>
  <c r="EQ229" i="4"/>
  <c r="EK229" i="4"/>
  <c r="EL229" i="4"/>
  <c r="EB229" i="4"/>
  <c r="EC229" i="4"/>
  <c r="DW229" i="4"/>
  <c r="DX229" i="4"/>
  <c r="DR229" i="4"/>
  <c r="DS229" i="4"/>
  <c r="DI229" i="4"/>
  <c r="DJ229" i="4"/>
  <c r="DD229" i="4"/>
  <c r="DE229" i="4"/>
  <c r="CY229" i="4"/>
  <c r="CZ229" i="4"/>
  <c r="CP229" i="4"/>
  <c r="CQ229" i="4"/>
  <c r="CK229" i="4"/>
  <c r="CL229" i="4"/>
  <c r="CF229" i="4"/>
  <c r="CG229" i="4"/>
  <c r="BV229" i="4"/>
  <c r="BW229" i="4"/>
  <c r="BQ229" i="4"/>
  <c r="BR229" i="4"/>
  <c r="BL229" i="4"/>
  <c r="BM229" i="4"/>
  <c r="BB229" i="4"/>
  <c r="BC229" i="4"/>
  <c r="AW229" i="4"/>
  <c r="AX229" i="4"/>
  <c r="AR229" i="4"/>
  <c r="AS229" i="4"/>
  <c r="AI229" i="4"/>
  <c r="AJ229" i="4"/>
  <c r="AD229" i="4"/>
  <c r="AE229" i="4"/>
  <c r="Y229" i="4"/>
  <c r="Z229" i="4"/>
  <c r="O229" i="4"/>
  <c r="P229" i="4"/>
  <c r="J229" i="4"/>
  <c r="K229" i="4"/>
  <c r="E229" i="4"/>
  <c r="F229" i="4"/>
  <c r="JC221" i="4"/>
  <c r="JC227" i="4"/>
  <c r="JD227" i="4"/>
  <c r="JE227" i="4"/>
  <c r="JF227" i="4"/>
  <c r="IY227" i="4"/>
  <c r="IZ227" i="4"/>
  <c r="JA227" i="4"/>
  <c r="IJ221" i="4"/>
  <c r="IJ227" i="4"/>
  <c r="IK227" i="4"/>
  <c r="IL227" i="4"/>
  <c r="IM227" i="4"/>
  <c r="IF227" i="4"/>
  <c r="IG227" i="4"/>
  <c r="IH227" i="4"/>
  <c r="HQ221" i="4"/>
  <c r="HQ227" i="4"/>
  <c r="HR227" i="4"/>
  <c r="HS227" i="4"/>
  <c r="HT227" i="4"/>
  <c r="HM227" i="4"/>
  <c r="HN227" i="4"/>
  <c r="HO227" i="4"/>
  <c r="GX221" i="4"/>
  <c r="GX227" i="4"/>
  <c r="GY227" i="4"/>
  <c r="GZ227" i="4"/>
  <c r="HA227" i="4"/>
  <c r="GT227" i="4"/>
  <c r="GU227" i="4"/>
  <c r="GV227" i="4"/>
  <c r="GE221" i="4"/>
  <c r="GE227" i="4"/>
  <c r="GF227" i="4"/>
  <c r="GG227" i="4"/>
  <c r="GH227" i="4"/>
  <c r="GA227" i="4"/>
  <c r="GB227" i="4"/>
  <c r="GC227" i="4"/>
  <c r="FL221" i="4"/>
  <c r="FL227" i="4"/>
  <c r="FM227" i="4"/>
  <c r="FN227" i="4"/>
  <c r="FO227" i="4"/>
  <c r="FH227" i="4"/>
  <c r="FI227" i="4"/>
  <c r="FJ227" i="4"/>
  <c r="ES221" i="4"/>
  <c r="ES227" i="4"/>
  <c r="ET227" i="4"/>
  <c r="EU227" i="4"/>
  <c r="EV227" i="4"/>
  <c r="EO227" i="4"/>
  <c r="EP227" i="4"/>
  <c r="EQ227" i="4"/>
  <c r="DZ221" i="4"/>
  <c r="DZ227" i="4"/>
  <c r="EA227" i="4"/>
  <c r="EB227" i="4"/>
  <c r="EC227" i="4"/>
  <c r="DV227" i="4"/>
  <c r="DW227" i="4"/>
  <c r="DX227" i="4"/>
  <c r="DG221" i="4"/>
  <c r="DG227" i="4"/>
  <c r="DH227" i="4"/>
  <c r="DI227" i="4"/>
  <c r="DJ227" i="4"/>
  <c r="DC227" i="4"/>
  <c r="DD227" i="4"/>
  <c r="DE227" i="4"/>
  <c r="CN221" i="4"/>
  <c r="CN227" i="4"/>
  <c r="CO227" i="4"/>
  <c r="CP227" i="4"/>
  <c r="CQ227" i="4"/>
  <c r="CJ227" i="4"/>
  <c r="CK227" i="4"/>
  <c r="CL227" i="4"/>
  <c r="BT221" i="4"/>
  <c r="BT227" i="4"/>
  <c r="BU227" i="4"/>
  <c r="BV227" i="4"/>
  <c r="BW227" i="4"/>
  <c r="BP227" i="4"/>
  <c r="BQ227" i="4"/>
  <c r="BR227" i="4"/>
  <c r="AZ221" i="4"/>
  <c r="AZ227" i="4"/>
  <c r="BA227" i="4"/>
  <c r="BB227" i="4"/>
  <c r="BC227" i="4"/>
  <c r="AV227" i="4"/>
  <c r="AW227" i="4"/>
  <c r="AX227" i="4"/>
  <c r="AG221" i="4"/>
  <c r="AG227" i="4"/>
  <c r="AH227" i="4"/>
  <c r="AI227" i="4"/>
  <c r="AJ227" i="4"/>
  <c r="AC227" i="4"/>
  <c r="AD227" i="4"/>
  <c r="AE227" i="4"/>
  <c r="M221" i="4"/>
  <c r="M227" i="4"/>
  <c r="N227" i="4"/>
  <c r="O227" i="4"/>
  <c r="P227" i="4"/>
  <c r="H227" i="4"/>
  <c r="I227" i="4"/>
  <c r="J227" i="4"/>
  <c r="K227" i="4"/>
  <c r="JE225" i="4"/>
  <c r="JF225" i="4"/>
  <c r="IX164" i="4"/>
  <c r="IX225" i="4"/>
  <c r="IY164" i="4"/>
  <c r="IY225" i="4"/>
  <c r="IZ225" i="4"/>
  <c r="JA225" i="4"/>
  <c r="IU225" i="4"/>
  <c r="IV225" i="4"/>
  <c r="IL225" i="4"/>
  <c r="IM225" i="4"/>
  <c r="IE164" i="4"/>
  <c r="IE225" i="4"/>
  <c r="IF164" i="4"/>
  <c r="IF225" i="4"/>
  <c r="IG225" i="4"/>
  <c r="IH225" i="4"/>
  <c r="IB225" i="4"/>
  <c r="IC225" i="4"/>
  <c r="HS225" i="4"/>
  <c r="HT225" i="4"/>
  <c r="HL164" i="4"/>
  <c r="HL225" i="4"/>
  <c r="HM164" i="4"/>
  <c r="HM225" i="4"/>
  <c r="HN225" i="4"/>
  <c r="HO225" i="4"/>
  <c r="HI225" i="4"/>
  <c r="HJ225" i="4"/>
  <c r="GZ225" i="4"/>
  <c r="HA225" i="4"/>
  <c r="GS164" i="4"/>
  <c r="GS225" i="4"/>
  <c r="GT164" i="4"/>
  <c r="GT225" i="4"/>
  <c r="GU225" i="4"/>
  <c r="GV225" i="4"/>
  <c r="GP225" i="4"/>
  <c r="GQ225" i="4"/>
  <c r="GG225" i="4"/>
  <c r="GH225" i="4"/>
  <c r="FZ164" i="4"/>
  <c r="FZ225" i="4"/>
  <c r="GA164" i="4"/>
  <c r="GA225" i="4"/>
  <c r="GB225" i="4"/>
  <c r="GC225" i="4"/>
  <c r="FW225" i="4"/>
  <c r="FX225" i="4"/>
  <c r="FN225" i="4"/>
  <c r="FO225" i="4"/>
  <c r="FG164" i="4"/>
  <c r="FG225" i="4"/>
  <c r="FH164" i="4"/>
  <c r="FH225" i="4"/>
  <c r="FI225" i="4"/>
  <c r="FJ225" i="4"/>
  <c r="FD225" i="4"/>
  <c r="FE225" i="4"/>
  <c r="EU225" i="4"/>
  <c r="EV225" i="4"/>
  <c r="EN164" i="4"/>
  <c r="EN225" i="4"/>
  <c r="EO164" i="4"/>
  <c r="EO225" i="4"/>
  <c r="EP225" i="4"/>
  <c r="EQ225" i="4"/>
  <c r="EK225" i="4"/>
  <c r="EL225" i="4"/>
  <c r="EB225" i="4"/>
  <c r="EC225" i="4"/>
  <c r="DU164" i="4"/>
  <c r="DU225" i="4"/>
  <c r="DV164" i="4"/>
  <c r="DV225" i="4"/>
  <c r="DW225" i="4"/>
  <c r="DX225" i="4"/>
  <c r="DR225" i="4"/>
  <c r="DS225" i="4"/>
  <c r="DI225" i="4"/>
  <c r="DJ225" i="4"/>
  <c r="DB164" i="4"/>
  <c r="DB225" i="4"/>
  <c r="DC164" i="4"/>
  <c r="DC225" i="4"/>
  <c r="DD225" i="4"/>
  <c r="DE225" i="4"/>
  <c r="CY225" i="4"/>
  <c r="CZ225" i="4"/>
  <c r="CP225" i="4"/>
  <c r="CQ225" i="4"/>
  <c r="CI164" i="4"/>
  <c r="CI225" i="4"/>
  <c r="CJ164" i="4"/>
  <c r="CJ225" i="4"/>
  <c r="CK225" i="4"/>
  <c r="CL225" i="4"/>
  <c r="CF225" i="4"/>
  <c r="CG225" i="4"/>
  <c r="BV225" i="4"/>
  <c r="BW225" i="4"/>
  <c r="BO164" i="4"/>
  <c r="BO225" i="4"/>
  <c r="BP164" i="4"/>
  <c r="BP225" i="4"/>
  <c r="BQ225" i="4"/>
  <c r="BR225" i="4"/>
  <c r="BL225" i="4"/>
  <c r="BM225" i="4"/>
  <c r="BB225" i="4"/>
  <c r="BC225" i="4"/>
  <c r="AU164" i="4"/>
  <c r="AU225" i="4"/>
  <c r="AV164" i="4"/>
  <c r="AV225" i="4"/>
  <c r="AW225" i="4"/>
  <c r="AX225" i="4"/>
  <c r="AR225" i="4"/>
  <c r="AS225" i="4"/>
  <c r="AI225" i="4"/>
  <c r="AJ225" i="4"/>
  <c r="AB164" i="4"/>
  <c r="AB225" i="4"/>
  <c r="AC164" i="4"/>
  <c r="AC225" i="4"/>
  <c r="AD225" i="4"/>
  <c r="AE225" i="4"/>
  <c r="Y225" i="4"/>
  <c r="Z225" i="4"/>
  <c r="O225" i="4"/>
  <c r="P225" i="4"/>
  <c r="H225" i="4"/>
  <c r="I225" i="4"/>
  <c r="J225" i="4"/>
  <c r="K225" i="4"/>
  <c r="E225" i="4"/>
  <c r="F225" i="4"/>
  <c r="JE223" i="4"/>
  <c r="JF223" i="4"/>
  <c r="IX223" i="4"/>
  <c r="IY223" i="4"/>
  <c r="IZ223" i="4"/>
  <c r="JA223" i="4"/>
  <c r="IU223" i="4"/>
  <c r="IV223" i="4"/>
  <c r="IL223" i="4"/>
  <c r="IM223" i="4"/>
  <c r="IE223" i="4"/>
  <c r="IF223" i="4"/>
  <c r="IG223" i="4"/>
  <c r="IH223" i="4"/>
  <c r="IB223" i="4"/>
  <c r="IC223" i="4"/>
  <c r="HS223" i="4"/>
  <c r="HT223" i="4"/>
  <c r="HL223" i="4"/>
  <c r="HM223" i="4"/>
  <c r="HN223" i="4"/>
  <c r="HO223" i="4"/>
  <c r="HI223" i="4"/>
  <c r="HJ223" i="4"/>
  <c r="GZ223" i="4"/>
  <c r="HA223" i="4"/>
  <c r="GS223" i="4"/>
  <c r="GT223" i="4"/>
  <c r="GU223" i="4"/>
  <c r="GV223" i="4"/>
  <c r="GP223" i="4"/>
  <c r="GQ223" i="4"/>
  <c r="GG223" i="4"/>
  <c r="GH223" i="4"/>
  <c r="FZ223" i="4"/>
  <c r="GA223" i="4"/>
  <c r="GB223" i="4"/>
  <c r="GC223" i="4"/>
  <c r="FW223" i="4"/>
  <c r="FX223" i="4"/>
  <c r="FN223" i="4"/>
  <c r="FO223" i="4"/>
  <c r="FG223" i="4"/>
  <c r="FH223" i="4"/>
  <c r="FI223" i="4"/>
  <c r="FJ223" i="4"/>
  <c r="FD223" i="4"/>
  <c r="FE223" i="4"/>
  <c r="EU223" i="4"/>
  <c r="EV223" i="4"/>
  <c r="EN223" i="4"/>
  <c r="EO223" i="4"/>
  <c r="EP223" i="4"/>
  <c r="EQ223" i="4"/>
  <c r="EK223" i="4"/>
  <c r="EL223" i="4"/>
  <c r="EB223" i="4"/>
  <c r="EC223" i="4"/>
  <c r="DU223" i="4"/>
  <c r="DV223" i="4"/>
  <c r="DW223" i="4"/>
  <c r="DX223" i="4"/>
  <c r="DR223" i="4"/>
  <c r="DS223" i="4"/>
  <c r="DI223" i="4"/>
  <c r="DJ223" i="4"/>
  <c r="DB223" i="4"/>
  <c r="DC223" i="4"/>
  <c r="DD223" i="4"/>
  <c r="DE223" i="4"/>
  <c r="CY223" i="4"/>
  <c r="CZ223" i="4"/>
  <c r="CP223" i="4"/>
  <c r="CQ223" i="4"/>
  <c r="CI223" i="4"/>
  <c r="CJ223" i="4"/>
  <c r="CK223" i="4"/>
  <c r="CL223" i="4"/>
  <c r="CF223" i="4"/>
  <c r="CG223" i="4"/>
  <c r="BV223" i="4"/>
  <c r="BW223" i="4"/>
  <c r="BO223" i="4"/>
  <c r="BP223" i="4"/>
  <c r="BQ223" i="4"/>
  <c r="BR223" i="4"/>
  <c r="BL223" i="4"/>
  <c r="BM223" i="4"/>
  <c r="BB223" i="4"/>
  <c r="BC223" i="4"/>
  <c r="AU223" i="4"/>
  <c r="AV223" i="4"/>
  <c r="AW223" i="4"/>
  <c r="AX223" i="4"/>
  <c r="AR223" i="4"/>
  <c r="AS223" i="4"/>
  <c r="AI223" i="4"/>
  <c r="AJ223" i="4"/>
  <c r="AB223" i="4"/>
  <c r="AC223" i="4"/>
  <c r="AD223" i="4"/>
  <c r="AE223" i="4"/>
  <c r="Y223" i="4"/>
  <c r="Z223" i="4"/>
  <c r="O223" i="4"/>
  <c r="P223" i="4"/>
  <c r="H223" i="4"/>
  <c r="I223" i="4"/>
  <c r="J223" i="4"/>
  <c r="K223" i="4"/>
  <c r="E223" i="4"/>
  <c r="F223" i="4"/>
  <c r="JD221" i="4"/>
  <c r="JE221" i="4"/>
  <c r="JF221" i="4"/>
  <c r="IZ221" i="4"/>
  <c r="JA221" i="4"/>
  <c r="IS221" i="4"/>
  <c r="IT221" i="4"/>
  <c r="IU221" i="4"/>
  <c r="IV221" i="4"/>
  <c r="IK221" i="4"/>
  <c r="IL221" i="4"/>
  <c r="IM221" i="4"/>
  <c r="IG221" i="4"/>
  <c r="IH221" i="4"/>
  <c r="HZ221" i="4"/>
  <c r="IA221" i="4"/>
  <c r="IB221" i="4"/>
  <c r="IC221" i="4"/>
  <c r="HR221" i="4"/>
  <c r="HS221" i="4"/>
  <c r="HT221" i="4"/>
  <c r="HN221" i="4"/>
  <c r="HO221" i="4"/>
  <c r="HG221" i="4"/>
  <c r="HH221" i="4"/>
  <c r="HI221" i="4"/>
  <c r="HJ221" i="4"/>
  <c r="GY221" i="4"/>
  <c r="GZ221" i="4"/>
  <c r="HA221" i="4"/>
  <c r="GU221" i="4"/>
  <c r="GV221" i="4"/>
  <c r="GN221" i="4"/>
  <c r="GO221" i="4"/>
  <c r="GP221" i="4"/>
  <c r="GQ221" i="4"/>
  <c r="GF221" i="4"/>
  <c r="GG221" i="4"/>
  <c r="GH221" i="4"/>
  <c r="GB221" i="4"/>
  <c r="GC221" i="4"/>
  <c r="FU221" i="4"/>
  <c r="FV221" i="4"/>
  <c r="FW221" i="4"/>
  <c r="FX221" i="4"/>
  <c r="FM221" i="4"/>
  <c r="FN221" i="4"/>
  <c r="FO221" i="4"/>
  <c r="FI221" i="4"/>
  <c r="FJ221" i="4"/>
  <c r="FB221" i="4"/>
  <c r="FC221" i="4"/>
  <c r="FD221" i="4"/>
  <c r="FE221" i="4"/>
  <c r="ET221" i="4"/>
  <c r="EU221" i="4"/>
  <c r="EV221" i="4"/>
  <c r="EP221" i="4"/>
  <c r="EQ221" i="4"/>
  <c r="EI221" i="4"/>
  <c r="EJ221" i="4"/>
  <c r="EK221" i="4"/>
  <c r="EL221" i="4"/>
  <c r="EA221" i="4"/>
  <c r="EB221" i="4"/>
  <c r="EC221" i="4"/>
  <c r="DW221" i="4"/>
  <c r="DX221" i="4"/>
  <c r="DP221" i="4"/>
  <c r="DQ221" i="4"/>
  <c r="DR221" i="4"/>
  <c r="DS221" i="4"/>
  <c r="DH221" i="4"/>
  <c r="DI221" i="4"/>
  <c r="DJ221" i="4"/>
  <c r="DD221" i="4"/>
  <c r="DE221" i="4"/>
  <c r="CW221" i="4"/>
  <c r="CX221" i="4"/>
  <c r="CY221" i="4"/>
  <c r="CZ221" i="4"/>
  <c r="CO221" i="4"/>
  <c r="CP221" i="4"/>
  <c r="CQ221" i="4"/>
  <c r="CK221" i="4"/>
  <c r="CL221" i="4"/>
  <c r="CD221" i="4"/>
  <c r="CE221" i="4"/>
  <c r="CF221" i="4"/>
  <c r="CG221" i="4"/>
  <c r="BU221" i="4"/>
  <c r="BV221" i="4"/>
  <c r="BW221" i="4"/>
  <c r="BQ221" i="4"/>
  <c r="BR221" i="4"/>
  <c r="BJ221" i="4"/>
  <c r="BK221" i="4"/>
  <c r="BL221" i="4"/>
  <c r="BM221" i="4"/>
  <c r="BA221" i="4"/>
  <c r="BB221" i="4"/>
  <c r="BC221" i="4"/>
  <c r="AW221" i="4"/>
  <c r="AX221" i="4"/>
  <c r="AP221" i="4"/>
  <c r="AQ221" i="4"/>
  <c r="AR221" i="4"/>
  <c r="AS221" i="4"/>
  <c r="AH221" i="4"/>
  <c r="AI221" i="4"/>
  <c r="AJ221" i="4"/>
  <c r="AD221" i="4"/>
  <c r="AE221" i="4"/>
  <c r="W221" i="4"/>
  <c r="X221" i="4"/>
  <c r="Y221" i="4"/>
  <c r="Z221" i="4"/>
  <c r="N221" i="4"/>
  <c r="O221" i="4"/>
  <c r="P221" i="4"/>
  <c r="J221" i="4"/>
  <c r="K221" i="4"/>
  <c r="C221" i="4"/>
  <c r="D221" i="4"/>
  <c r="E221" i="4"/>
  <c r="F221" i="4"/>
  <c r="JE218" i="4"/>
  <c r="JF218" i="4"/>
  <c r="IZ218" i="4"/>
  <c r="JA218" i="4"/>
  <c r="IU218" i="4"/>
  <c r="IV218" i="4"/>
  <c r="IL218" i="4"/>
  <c r="IM218" i="4"/>
  <c r="IG218" i="4"/>
  <c r="IH218" i="4"/>
  <c r="IB218" i="4"/>
  <c r="IC218" i="4"/>
  <c r="HS218" i="4"/>
  <c r="HT218" i="4"/>
  <c r="HN218" i="4"/>
  <c r="HO218" i="4"/>
  <c r="HI218" i="4"/>
  <c r="HJ218" i="4"/>
  <c r="GZ218" i="4"/>
  <c r="HA218" i="4"/>
  <c r="GU218" i="4"/>
  <c r="GV218" i="4"/>
  <c r="GP218" i="4"/>
  <c r="GQ218" i="4"/>
  <c r="GG218" i="4"/>
  <c r="GH218" i="4"/>
  <c r="GB218" i="4"/>
  <c r="GC218" i="4"/>
  <c r="FW218" i="4"/>
  <c r="FX218" i="4"/>
  <c r="FN218" i="4"/>
  <c r="FO218" i="4"/>
  <c r="FI218" i="4"/>
  <c r="FJ218" i="4"/>
  <c r="FD218" i="4"/>
  <c r="FE218" i="4"/>
  <c r="EU218" i="4"/>
  <c r="EV218" i="4"/>
  <c r="EP218" i="4"/>
  <c r="EQ218" i="4"/>
  <c r="EK218" i="4"/>
  <c r="EL218" i="4"/>
  <c r="EB218" i="4"/>
  <c r="EC218" i="4"/>
  <c r="DW218" i="4"/>
  <c r="DX218" i="4"/>
  <c r="DR218" i="4"/>
  <c r="DS218" i="4"/>
  <c r="DI218" i="4"/>
  <c r="DJ218" i="4"/>
  <c r="DD218" i="4"/>
  <c r="DE218" i="4"/>
  <c r="CY218" i="4"/>
  <c r="CZ218" i="4"/>
  <c r="CP218" i="4"/>
  <c r="CQ218" i="4"/>
  <c r="CK218" i="4"/>
  <c r="CL218" i="4"/>
  <c r="CF218" i="4"/>
  <c r="CG218" i="4"/>
  <c r="BV218" i="4"/>
  <c r="BW218" i="4"/>
  <c r="BQ218" i="4"/>
  <c r="BR218" i="4"/>
  <c r="BL218" i="4"/>
  <c r="BM218" i="4"/>
  <c r="BB218" i="4"/>
  <c r="BC218" i="4"/>
  <c r="AW218" i="4"/>
  <c r="AX218" i="4"/>
  <c r="AR218" i="4"/>
  <c r="AS218" i="4"/>
  <c r="AI218" i="4"/>
  <c r="AJ218" i="4"/>
  <c r="AD218" i="4"/>
  <c r="AE218" i="4"/>
  <c r="Y218" i="4"/>
  <c r="Z218" i="4"/>
  <c r="O218" i="4"/>
  <c r="P218" i="4"/>
  <c r="J218" i="4"/>
  <c r="K218" i="4"/>
  <c r="E218" i="4"/>
  <c r="F218" i="4"/>
  <c r="JE217" i="4"/>
  <c r="JF217" i="4"/>
  <c r="IZ217" i="4"/>
  <c r="JA217" i="4"/>
  <c r="IL217" i="4"/>
  <c r="IM217" i="4"/>
  <c r="IG217" i="4"/>
  <c r="IH217" i="4"/>
  <c r="HS217" i="4"/>
  <c r="HT217" i="4"/>
  <c r="HN217" i="4"/>
  <c r="HO217" i="4"/>
  <c r="GZ217" i="4"/>
  <c r="HA217" i="4"/>
  <c r="GU217" i="4"/>
  <c r="GV217" i="4"/>
  <c r="GG217" i="4"/>
  <c r="GH217" i="4"/>
  <c r="GB217" i="4"/>
  <c r="GC217" i="4"/>
  <c r="FN217" i="4"/>
  <c r="FO217" i="4"/>
  <c r="FI217" i="4"/>
  <c r="FJ217" i="4"/>
  <c r="EU217" i="4"/>
  <c r="EV217" i="4"/>
  <c r="EP217" i="4"/>
  <c r="EQ217" i="4"/>
  <c r="EB217" i="4"/>
  <c r="EC217" i="4"/>
  <c r="DW217" i="4"/>
  <c r="DX217" i="4"/>
  <c r="DI217" i="4"/>
  <c r="DJ217" i="4"/>
  <c r="DD217" i="4"/>
  <c r="DE217" i="4"/>
  <c r="CP217" i="4"/>
  <c r="CQ217" i="4"/>
  <c r="CK217" i="4"/>
  <c r="CL217" i="4"/>
  <c r="BV217" i="4"/>
  <c r="BW217" i="4"/>
  <c r="BQ217" i="4"/>
  <c r="BR217" i="4"/>
  <c r="BB217" i="4"/>
  <c r="BC217" i="4"/>
  <c r="AW217" i="4"/>
  <c r="AX217" i="4"/>
  <c r="AI217" i="4"/>
  <c r="AJ217" i="4"/>
  <c r="AD217" i="4"/>
  <c r="AE217" i="4"/>
  <c r="O217" i="4"/>
  <c r="P217" i="4"/>
  <c r="J217" i="4"/>
  <c r="K217" i="4"/>
  <c r="IY212" i="4"/>
  <c r="JA212" i="4"/>
  <c r="IX212" i="4"/>
  <c r="IZ212" i="4"/>
  <c r="IV212" i="4"/>
  <c r="IH212" i="4"/>
  <c r="IG212" i="4"/>
  <c r="IC212" i="4"/>
  <c r="HO212" i="4"/>
  <c r="HN212" i="4"/>
  <c r="HJ212" i="4"/>
  <c r="GV212" i="4"/>
  <c r="GU212" i="4"/>
  <c r="GQ212" i="4"/>
  <c r="GC212" i="4"/>
  <c r="GB212" i="4"/>
  <c r="FX212" i="4"/>
  <c r="FJ212" i="4"/>
  <c r="FI212" i="4"/>
  <c r="FE212" i="4"/>
  <c r="EQ212" i="4"/>
  <c r="EP212" i="4"/>
  <c r="EL212" i="4"/>
  <c r="DX212" i="4"/>
  <c r="DW212" i="4"/>
  <c r="DS212" i="4"/>
  <c r="DE212" i="4"/>
  <c r="DD212" i="4"/>
  <c r="CZ212" i="4"/>
  <c r="CL212" i="4"/>
  <c r="CK212" i="4"/>
  <c r="CG212" i="4"/>
  <c r="BR212" i="4"/>
  <c r="BQ212" i="4"/>
  <c r="BM212" i="4"/>
  <c r="AX212" i="4"/>
  <c r="AW212" i="4"/>
  <c r="AS212" i="4"/>
  <c r="AE212" i="4"/>
  <c r="AD212" i="4"/>
  <c r="Z212" i="4"/>
  <c r="K212" i="4"/>
  <c r="J212" i="4"/>
  <c r="F212" i="4"/>
  <c r="IY211" i="4"/>
  <c r="JH211" i="4"/>
  <c r="JA211" i="4"/>
  <c r="IX211" i="4"/>
  <c r="IZ211" i="4"/>
  <c r="IV211" i="4"/>
  <c r="IO211" i="4"/>
  <c r="IH211" i="4"/>
  <c r="IG211" i="4"/>
  <c r="IC211" i="4"/>
  <c r="HV211" i="4"/>
  <c r="HO211" i="4"/>
  <c r="HN211" i="4"/>
  <c r="HJ211" i="4"/>
  <c r="HC211" i="4"/>
  <c r="GV211" i="4"/>
  <c r="GU211" i="4"/>
  <c r="GQ211" i="4"/>
  <c r="GJ211" i="4"/>
  <c r="GC211" i="4"/>
  <c r="GB211" i="4"/>
  <c r="FX211" i="4"/>
  <c r="FQ211" i="4"/>
  <c r="FJ211" i="4"/>
  <c r="FI211" i="4"/>
  <c r="FE211" i="4"/>
  <c r="EX211" i="4"/>
  <c r="EQ211" i="4"/>
  <c r="EP211" i="4"/>
  <c r="EL211" i="4"/>
  <c r="EE211" i="4"/>
  <c r="DX211" i="4"/>
  <c r="DW211" i="4"/>
  <c r="DS211" i="4"/>
  <c r="DL211" i="4"/>
  <c r="DE211" i="4"/>
  <c r="DD211" i="4"/>
  <c r="CZ211" i="4"/>
  <c r="CS211" i="4"/>
  <c r="CL211" i="4"/>
  <c r="CK211" i="4"/>
  <c r="CG211" i="4"/>
  <c r="BY211" i="4"/>
  <c r="BR211" i="4"/>
  <c r="BQ211" i="4"/>
  <c r="BM211" i="4"/>
  <c r="BE211" i="4"/>
  <c r="AX211" i="4"/>
  <c r="AW211" i="4"/>
  <c r="AS211" i="4"/>
  <c r="AL211" i="4"/>
  <c r="AE211" i="4"/>
  <c r="AD211" i="4"/>
  <c r="Z211" i="4"/>
  <c r="R211" i="4"/>
  <c r="K211" i="4"/>
  <c r="J211" i="4"/>
  <c r="F211" i="4"/>
  <c r="JH210" i="4"/>
  <c r="JE210" i="4"/>
  <c r="JF210" i="4"/>
  <c r="IZ210" i="4"/>
  <c r="JA210" i="4"/>
  <c r="IU210" i="4"/>
  <c r="IV210" i="4"/>
  <c r="IO210" i="4"/>
  <c r="IL210" i="4"/>
  <c r="IM210" i="4"/>
  <c r="IG210" i="4"/>
  <c r="IH210" i="4"/>
  <c r="IB210" i="4"/>
  <c r="IC210" i="4"/>
  <c r="HV210" i="4"/>
  <c r="HS210" i="4"/>
  <c r="HT210" i="4"/>
  <c r="HN210" i="4"/>
  <c r="HO210" i="4"/>
  <c r="HI210" i="4"/>
  <c r="HJ210" i="4"/>
  <c r="HC210" i="4"/>
  <c r="GZ210" i="4"/>
  <c r="HA210" i="4"/>
  <c r="GU210" i="4"/>
  <c r="GV210" i="4"/>
  <c r="GP210" i="4"/>
  <c r="GQ210" i="4"/>
  <c r="GJ210" i="4"/>
  <c r="GG210" i="4"/>
  <c r="GH210" i="4"/>
  <c r="GB210" i="4"/>
  <c r="GC210" i="4"/>
  <c r="FW210" i="4"/>
  <c r="FX210" i="4"/>
  <c r="FQ210" i="4"/>
  <c r="FN210" i="4"/>
  <c r="FO210" i="4"/>
  <c r="FI210" i="4"/>
  <c r="FJ210" i="4"/>
  <c r="FD210" i="4"/>
  <c r="FE210" i="4"/>
  <c r="EX210" i="4"/>
  <c r="EU210" i="4"/>
  <c r="EV210" i="4"/>
  <c r="EP210" i="4"/>
  <c r="EQ210" i="4"/>
  <c r="EK210" i="4"/>
  <c r="EL210" i="4"/>
  <c r="EE210" i="4"/>
  <c r="EB210" i="4"/>
  <c r="EC210" i="4"/>
  <c r="DW210" i="4"/>
  <c r="DX210" i="4"/>
  <c r="DR210" i="4"/>
  <c r="DS210" i="4"/>
  <c r="DL210" i="4"/>
  <c r="DI210" i="4"/>
  <c r="DJ210" i="4"/>
  <c r="DD210" i="4"/>
  <c r="DE210" i="4"/>
  <c r="CY210" i="4"/>
  <c r="CZ210" i="4"/>
  <c r="CS210" i="4"/>
  <c r="CP210" i="4"/>
  <c r="CQ210" i="4"/>
  <c r="CK210" i="4"/>
  <c r="CL210" i="4"/>
  <c r="CF210" i="4"/>
  <c r="CG210" i="4"/>
  <c r="BY210" i="4"/>
  <c r="BV210" i="4"/>
  <c r="BW210" i="4"/>
  <c r="BQ210" i="4"/>
  <c r="BR210" i="4"/>
  <c r="BL210" i="4"/>
  <c r="BM210" i="4"/>
  <c r="BE210" i="4"/>
  <c r="BB210" i="4"/>
  <c r="BC210" i="4"/>
  <c r="AW210" i="4"/>
  <c r="AX210" i="4"/>
  <c r="AR210" i="4"/>
  <c r="AS210" i="4"/>
  <c r="AL210" i="4"/>
  <c r="AI210" i="4"/>
  <c r="AJ210" i="4"/>
  <c r="AD210" i="4"/>
  <c r="AE210" i="4"/>
  <c r="Y210" i="4"/>
  <c r="Z210" i="4"/>
  <c r="R210" i="4"/>
  <c r="O210" i="4"/>
  <c r="P210" i="4"/>
  <c r="J210" i="4"/>
  <c r="K210" i="4"/>
  <c r="E210" i="4"/>
  <c r="F210" i="4"/>
  <c r="JE209" i="4"/>
  <c r="JF209" i="4"/>
  <c r="IZ209" i="4"/>
  <c r="JA209" i="4"/>
  <c r="IU209" i="4"/>
  <c r="IV209" i="4"/>
  <c r="IL209" i="4"/>
  <c r="IM209" i="4"/>
  <c r="IG209" i="4"/>
  <c r="IH209" i="4"/>
  <c r="IB209" i="4"/>
  <c r="IC209" i="4"/>
  <c r="HS209" i="4"/>
  <c r="HT209" i="4"/>
  <c r="HN209" i="4"/>
  <c r="HO209" i="4"/>
  <c r="HI209" i="4"/>
  <c r="HJ209" i="4"/>
  <c r="GZ209" i="4"/>
  <c r="HA209" i="4"/>
  <c r="GU209" i="4"/>
  <c r="GV209" i="4"/>
  <c r="GP209" i="4"/>
  <c r="GQ209" i="4"/>
  <c r="GG209" i="4"/>
  <c r="GH209" i="4"/>
  <c r="GB209" i="4"/>
  <c r="GC209" i="4"/>
  <c r="FW209" i="4"/>
  <c r="FX209" i="4"/>
  <c r="FN209" i="4"/>
  <c r="FO209" i="4"/>
  <c r="FI209" i="4"/>
  <c r="FJ209" i="4"/>
  <c r="FD209" i="4"/>
  <c r="FE209" i="4"/>
  <c r="EU209" i="4"/>
  <c r="EV209" i="4"/>
  <c r="EP209" i="4"/>
  <c r="EQ209" i="4"/>
  <c r="EK209" i="4"/>
  <c r="EL209" i="4"/>
  <c r="EB209" i="4"/>
  <c r="EC209" i="4"/>
  <c r="DW209" i="4"/>
  <c r="DX209" i="4"/>
  <c r="DR209" i="4"/>
  <c r="DS209" i="4"/>
  <c r="DI209" i="4"/>
  <c r="DJ209" i="4"/>
  <c r="DD209" i="4"/>
  <c r="DE209" i="4"/>
  <c r="CY209" i="4"/>
  <c r="CZ209" i="4"/>
  <c r="CP209" i="4"/>
  <c r="CQ209" i="4"/>
  <c r="CK209" i="4"/>
  <c r="CL209" i="4"/>
  <c r="CF209" i="4"/>
  <c r="CG209" i="4"/>
  <c r="BV209" i="4"/>
  <c r="BW209" i="4"/>
  <c r="BQ209" i="4"/>
  <c r="BR209" i="4"/>
  <c r="BL209" i="4"/>
  <c r="BM209" i="4"/>
  <c r="BB209" i="4"/>
  <c r="BC209" i="4"/>
  <c r="AW209" i="4"/>
  <c r="AX209" i="4"/>
  <c r="AR209" i="4"/>
  <c r="AS209" i="4"/>
  <c r="AI209" i="4"/>
  <c r="AJ209" i="4"/>
  <c r="AD209" i="4"/>
  <c r="AE209" i="4"/>
  <c r="Y209" i="4"/>
  <c r="Z209" i="4"/>
  <c r="O209" i="4"/>
  <c r="P209" i="4"/>
  <c r="J209" i="4"/>
  <c r="K209" i="4"/>
  <c r="E209" i="4"/>
  <c r="F209" i="4"/>
  <c r="JE208" i="4"/>
  <c r="JF208" i="4"/>
  <c r="IZ208" i="4"/>
  <c r="JA208" i="4"/>
  <c r="IU208" i="4"/>
  <c r="IV208" i="4"/>
  <c r="IL208" i="4"/>
  <c r="IM208" i="4"/>
  <c r="IG208" i="4"/>
  <c r="IH208" i="4"/>
  <c r="IB208" i="4"/>
  <c r="IC208" i="4"/>
  <c r="HS208" i="4"/>
  <c r="HT208" i="4"/>
  <c r="HN208" i="4"/>
  <c r="HO208" i="4"/>
  <c r="HI208" i="4"/>
  <c r="HJ208" i="4"/>
  <c r="GZ208" i="4"/>
  <c r="HA208" i="4"/>
  <c r="GU208" i="4"/>
  <c r="GV208" i="4"/>
  <c r="GP208" i="4"/>
  <c r="GQ208" i="4"/>
  <c r="GG208" i="4"/>
  <c r="GH208" i="4"/>
  <c r="GB208" i="4"/>
  <c r="GC208" i="4"/>
  <c r="FW208" i="4"/>
  <c r="FX208" i="4"/>
  <c r="FN208" i="4"/>
  <c r="FO208" i="4"/>
  <c r="FI208" i="4"/>
  <c r="FJ208" i="4"/>
  <c r="FD208" i="4"/>
  <c r="FE208" i="4"/>
  <c r="EU208" i="4"/>
  <c r="EV208" i="4"/>
  <c r="EP208" i="4"/>
  <c r="EQ208" i="4"/>
  <c r="EK208" i="4"/>
  <c r="EL208" i="4"/>
  <c r="EB208" i="4"/>
  <c r="EC208" i="4"/>
  <c r="DW208" i="4"/>
  <c r="DX208" i="4"/>
  <c r="DR208" i="4"/>
  <c r="DS208" i="4"/>
  <c r="DI208" i="4"/>
  <c r="DJ208" i="4"/>
  <c r="DD208" i="4"/>
  <c r="DE208" i="4"/>
  <c r="CY208" i="4"/>
  <c r="CZ208" i="4"/>
  <c r="CP208" i="4"/>
  <c r="CQ208" i="4"/>
  <c r="CK208" i="4"/>
  <c r="CL208" i="4"/>
  <c r="CF208" i="4"/>
  <c r="CG208" i="4"/>
  <c r="BV208" i="4"/>
  <c r="BW208" i="4"/>
  <c r="BQ208" i="4"/>
  <c r="BR208" i="4"/>
  <c r="BL208" i="4"/>
  <c r="BM208" i="4"/>
  <c r="BB208" i="4"/>
  <c r="BC208" i="4"/>
  <c r="AW208" i="4"/>
  <c r="AX208" i="4"/>
  <c r="AR208" i="4"/>
  <c r="AS208" i="4"/>
  <c r="AI208" i="4"/>
  <c r="AJ208" i="4"/>
  <c r="AD208" i="4"/>
  <c r="AE208" i="4"/>
  <c r="Y208" i="4"/>
  <c r="Z208" i="4"/>
  <c r="O208" i="4"/>
  <c r="P208" i="4"/>
  <c r="J208" i="4"/>
  <c r="K208" i="4"/>
  <c r="E208" i="4"/>
  <c r="F208" i="4"/>
  <c r="JE204" i="4"/>
  <c r="JF204" i="4"/>
  <c r="IZ204" i="4"/>
  <c r="JA204" i="4"/>
  <c r="IU204" i="4"/>
  <c r="IV204" i="4"/>
  <c r="IL204" i="4"/>
  <c r="IM204" i="4"/>
  <c r="IG204" i="4"/>
  <c r="IH204" i="4"/>
  <c r="IB204" i="4"/>
  <c r="IC204" i="4"/>
  <c r="HS204" i="4"/>
  <c r="HT204" i="4"/>
  <c r="HN204" i="4"/>
  <c r="HO204" i="4"/>
  <c r="HI204" i="4"/>
  <c r="HJ204" i="4"/>
  <c r="GZ204" i="4"/>
  <c r="HA204" i="4"/>
  <c r="GU204" i="4"/>
  <c r="GV204" i="4"/>
  <c r="GP204" i="4"/>
  <c r="GQ204" i="4"/>
  <c r="GG204" i="4"/>
  <c r="GH204" i="4"/>
  <c r="GB204" i="4"/>
  <c r="GC204" i="4"/>
  <c r="FW204" i="4"/>
  <c r="FX204" i="4"/>
  <c r="FN204" i="4"/>
  <c r="FO204" i="4"/>
  <c r="FI204" i="4"/>
  <c r="FJ204" i="4"/>
  <c r="FD204" i="4"/>
  <c r="FE204" i="4"/>
  <c r="EU204" i="4"/>
  <c r="EV204" i="4"/>
  <c r="EP204" i="4"/>
  <c r="EQ204" i="4"/>
  <c r="EK204" i="4"/>
  <c r="EL204" i="4"/>
  <c r="EB204" i="4"/>
  <c r="EC204" i="4"/>
  <c r="DW204" i="4"/>
  <c r="DX204" i="4"/>
  <c r="DR204" i="4"/>
  <c r="DS204" i="4"/>
  <c r="DI204" i="4"/>
  <c r="DJ204" i="4"/>
  <c r="DD204" i="4"/>
  <c r="DE204" i="4"/>
  <c r="CY204" i="4"/>
  <c r="CZ204" i="4"/>
  <c r="CP204" i="4"/>
  <c r="CQ204" i="4"/>
  <c r="CK204" i="4"/>
  <c r="CL204" i="4"/>
  <c r="CF204" i="4"/>
  <c r="CG204" i="4"/>
  <c r="BV204" i="4"/>
  <c r="BW204" i="4"/>
  <c r="BQ204" i="4"/>
  <c r="BR204" i="4"/>
  <c r="BL204" i="4"/>
  <c r="BM204" i="4"/>
  <c r="BB204" i="4"/>
  <c r="BC204" i="4"/>
  <c r="AW204" i="4"/>
  <c r="AX204" i="4"/>
  <c r="AR204" i="4"/>
  <c r="AS204" i="4"/>
  <c r="AI204" i="4"/>
  <c r="AJ204" i="4"/>
  <c r="AD204" i="4"/>
  <c r="AE204" i="4"/>
  <c r="Y204" i="4"/>
  <c r="Z204" i="4"/>
  <c r="O204" i="4"/>
  <c r="P204" i="4"/>
  <c r="J204" i="4"/>
  <c r="K204" i="4"/>
  <c r="E204" i="4"/>
  <c r="F204" i="4"/>
  <c r="JE203" i="4"/>
  <c r="JF203" i="4"/>
  <c r="IZ203" i="4"/>
  <c r="JA203" i="4"/>
  <c r="IL203" i="4"/>
  <c r="IM203" i="4"/>
  <c r="IG203" i="4"/>
  <c r="IH203" i="4"/>
  <c r="HS203" i="4"/>
  <c r="HT203" i="4"/>
  <c r="HN203" i="4"/>
  <c r="HO203" i="4"/>
  <c r="GZ203" i="4"/>
  <c r="HA203" i="4"/>
  <c r="GU203" i="4"/>
  <c r="GV203" i="4"/>
  <c r="GG203" i="4"/>
  <c r="GH203" i="4"/>
  <c r="GB203" i="4"/>
  <c r="GC203" i="4"/>
  <c r="FN203" i="4"/>
  <c r="FO203" i="4"/>
  <c r="FI203" i="4"/>
  <c r="FJ203" i="4"/>
  <c r="EU203" i="4"/>
  <c r="EV203" i="4"/>
  <c r="EP203" i="4"/>
  <c r="EQ203" i="4"/>
  <c r="EB203" i="4"/>
  <c r="EC203" i="4"/>
  <c r="DW203" i="4"/>
  <c r="DX203" i="4"/>
  <c r="DI203" i="4"/>
  <c r="DJ203" i="4"/>
  <c r="DD203" i="4"/>
  <c r="DE203" i="4"/>
  <c r="CP203" i="4"/>
  <c r="CQ203" i="4"/>
  <c r="CK203" i="4"/>
  <c r="CL203" i="4"/>
  <c r="BV203" i="4"/>
  <c r="BW203" i="4"/>
  <c r="BQ203" i="4"/>
  <c r="BR203" i="4"/>
  <c r="BB203" i="4"/>
  <c r="BC203" i="4"/>
  <c r="AW203" i="4"/>
  <c r="AX203" i="4"/>
  <c r="AI203" i="4"/>
  <c r="AJ203" i="4"/>
  <c r="AD203" i="4"/>
  <c r="AE203" i="4"/>
  <c r="O203" i="4"/>
  <c r="P203" i="4"/>
  <c r="J203" i="4"/>
  <c r="K203" i="4"/>
  <c r="JE202" i="4"/>
  <c r="IL202" i="4"/>
  <c r="HS202" i="4"/>
  <c r="GZ202" i="4"/>
  <c r="GG202" i="4"/>
  <c r="FN202" i="4"/>
  <c r="EU202" i="4"/>
  <c r="EB202" i="4"/>
  <c r="DI202" i="4"/>
  <c r="CP202" i="4"/>
  <c r="BV202" i="4"/>
  <c r="BB202" i="4"/>
  <c r="AI202" i="4"/>
  <c r="O202" i="4"/>
  <c r="JE201" i="4"/>
  <c r="IL201" i="4"/>
  <c r="HS201" i="4"/>
  <c r="GZ201" i="4"/>
  <c r="GG201" i="4"/>
  <c r="FN201" i="4"/>
  <c r="EU201" i="4"/>
  <c r="EB201" i="4"/>
  <c r="DI201" i="4"/>
  <c r="CP201" i="4"/>
  <c r="BV201" i="4"/>
  <c r="BB201" i="4"/>
  <c r="AI201" i="4"/>
  <c r="O201" i="4"/>
  <c r="IY198" i="4"/>
  <c r="JA198" i="4"/>
  <c r="IX198" i="4"/>
  <c r="IZ198" i="4"/>
  <c r="IV198" i="4"/>
  <c r="IH198" i="4"/>
  <c r="IG198" i="4"/>
  <c r="IC198" i="4"/>
  <c r="HO198" i="4"/>
  <c r="HN198" i="4"/>
  <c r="HJ198" i="4"/>
  <c r="GV198" i="4"/>
  <c r="GU198" i="4"/>
  <c r="GQ198" i="4"/>
  <c r="GC198" i="4"/>
  <c r="GB198" i="4"/>
  <c r="FX198" i="4"/>
  <c r="FJ198" i="4"/>
  <c r="FI198" i="4"/>
  <c r="FE198" i="4"/>
  <c r="EQ198" i="4"/>
  <c r="EP198" i="4"/>
  <c r="EL198" i="4"/>
  <c r="DX198" i="4"/>
  <c r="DW198" i="4"/>
  <c r="DS198" i="4"/>
  <c r="DE198" i="4"/>
  <c r="DD198" i="4"/>
  <c r="CZ198" i="4"/>
  <c r="CL198" i="4"/>
  <c r="CK198" i="4"/>
  <c r="CG198" i="4"/>
  <c r="BR198" i="4"/>
  <c r="BQ198" i="4"/>
  <c r="BM198" i="4"/>
  <c r="AX198" i="4"/>
  <c r="AW198" i="4"/>
  <c r="AS198" i="4"/>
  <c r="AE198" i="4"/>
  <c r="AD198" i="4"/>
  <c r="Z198" i="4"/>
  <c r="K198" i="4"/>
  <c r="J198" i="4"/>
  <c r="F198" i="4"/>
  <c r="IY197" i="4"/>
  <c r="JH197" i="4"/>
  <c r="JA197" i="4"/>
  <c r="IX197" i="4"/>
  <c r="IZ197" i="4"/>
  <c r="IV197" i="4"/>
  <c r="IO197" i="4"/>
  <c r="IH197" i="4"/>
  <c r="IG197" i="4"/>
  <c r="IC197" i="4"/>
  <c r="HV197" i="4"/>
  <c r="HO197" i="4"/>
  <c r="HN197" i="4"/>
  <c r="HJ197" i="4"/>
  <c r="HC197" i="4"/>
  <c r="GV197" i="4"/>
  <c r="GU197" i="4"/>
  <c r="GQ197" i="4"/>
  <c r="GJ197" i="4"/>
  <c r="GC197" i="4"/>
  <c r="GB197" i="4"/>
  <c r="FX197" i="4"/>
  <c r="FQ197" i="4"/>
  <c r="FJ197" i="4"/>
  <c r="FI197" i="4"/>
  <c r="FE197" i="4"/>
  <c r="EX197" i="4"/>
  <c r="EQ197" i="4"/>
  <c r="EP197" i="4"/>
  <c r="EL197" i="4"/>
  <c r="EE197" i="4"/>
  <c r="DX197" i="4"/>
  <c r="DW197" i="4"/>
  <c r="DS197" i="4"/>
  <c r="DL197" i="4"/>
  <c r="DE197" i="4"/>
  <c r="DD197" i="4"/>
  <c r="CZ197" i="4"/>
  <c r="CS197" i="4"/>
  <c r="CL197" i="4"/>
  <c r="CK197" i="4"/>
  <c r="CG197" i="4"/>
  <c r="BY197" i="4"/>
  <c r="BR197" i="4"/>
  <c r="BQ197" i="4"/>
  <c r="BM197" i="4"/>
  <c r="BE197" i="4"/>
  <c r="AX197" i="4"/>
  <c r="AW197" i="4"/>
  <c r="AS197" i="4"/>
  <c r="AL197" i="4"/>
  <c r="AE197" i="4"/>
  <c r="AD197" i="4"/>
  <c r="Z197" i="4"/>
  <c r="R197" i="4"/>
  <c r="K197" i="4"/>
  <c r="J197" i="4"/>
  <c r="F197" i="4"/>
  <c r="JH196" i="4"/>
  <c r="JE196" i="4"/>
  <c r="JF196" i="4"/>
  <c r="IZ196" i="4"/>
  <c r="JA196" i="4"/>
  <c r="IU196" i="4"/>
  <c r="IV196" i="4"/>
  <c r="IO196" i="4"/>
  <c r="IL196" i="4"/>
  <c r="IM196" i="4"/>
  <c r="IG196" i="4"/>
  <c r="IH196" i="4"/>
  <c r="IB196" i="4"/>
  <c r="IC196" i="4"/>
  <c r="HV196" i="4"/>
  <c r="HS196" i="4"/>
  <c r="HT196" i="4"/>
  <c r="HN196" i="4"/>
  <c r="HO196" i="4"/>
  <c r="HI196" i="4"/>
  <c r="HJ196" i="4"/>
  <c r="HC196" i="4"/>
  <c r="GZ196" i="4"/>
  <c r="HA196" i="4"/>
  <c r="GU196" i="4"/>
  <c r="GV196" i="4"/>
  <c r="GP196" i="4"/>
  <c r="GQ196" i="4"/>
  <c r="GJ196" i="4"/>
  <c r="GG196" i="4"/>
  <c r="GH196" i="4"/>
  <c r="GB196" i="4"/>
  <c r="GC196" i="4"/>
  <c r="FW196" i="4"/>
  <c r="FX196" i="4"/>
  <c r="FQ196" i="4"/>
  <c r="FN196" i="4"/>
  <c r="FO196" i="4"/>
  <c r="FI196" i="4"/>
  <c r="FJ196" i="4"/>
  <c r="FD196" i="4"/>
  <c r="FE196" i="4"/>
  <c r="EX196" i="4"/>
  <c r="EU196" i="4"/>
  <c r="EV196" i="4"/>
  <c r="EP196" i="4"/>
  <c r="EQ196" i="4"/>
  <c r="EK196" i="4"/>
  <c r="EL196" i="4"/>
  <c r="EE196" i="4"/>
  <c r="EB196" i="4"/>
  <c r="EC196" i="4"/>
  <c r="DW196" i="4"/>
  <c r="DX196" i="4"/>
  <c r="DR196" i="4"/>
  <c r="DS196" i="4"/>
  <c r="DL196" i="4"/>
  <c r="DI196" i="4"/>
  <c r="DJ196" i="4"/>
  <c r="DD196" i="4"/>
  <c r="DE196" i="4"/>
  <c r="CY196" i="4"/>
  <c r="CZ196" i="4"/>
  <c r="CS196" i="4"/>
  <c r="CP196" i="4"/>
  <c r="CQ196" i="4"/>
  <c r="CK196" i="4"/>
  <c r="CL196" i="4"/>
  <c r="CF196" i="4"/>
  <c r="CG196" i="4"/>
  <c r="BY196" i="4"/>
  <c r="BV196" i="4"/>
  <c r="BW196" i="4"/>
  <c r="BQ196" i="4"/>
  <c r="BR196" i="4"/>
  <c r="BL196" i="4"/>
  <c r="BM196" i="4"/>
  <c r="BE196" i="4"/>
  <c r="BB196" i="4"/>
  <c r="BC196" i="4"/>
  <c r="AW196" i="4"/>
  <c r="AX196" i="4"/>
  <c r="AR196" i="4"/>
  <c r="AS196" i="4"/>
  <c r="AL196" i="4"/>
  <c r="AI196" i="4"/>
  <c r="AJ196" i="4"/>
  <c r="AD196" i="4"/>
  <c r="AE196" i="4"/>
  <c r="Y196" i="4"/>
  <c r="Z196" i="4"/>
  <c r="R196" i="4"/>
  <c r="O196" i="4"/>
  <c r="P196" i="4"/>
  <c r="J196" i="4"/>
  <c r="K196" i="4"/>
  <c r="E196" i="4"/>
  <c r="F196" i="4"/>
  <c r="JC162" i="4"/>
  <c r="JC194" i="4"/>
  <c r="JD194" i="4"/>
  <c r="JE194" i="4"/>
  <c r="JF194" i="4"/>
  <c r="IY194" i="4"/>
  <c r="IZ194" i="4"/>
  <c r="JA194" i="4"/>
  <c r="IJ162" i="4"/>
  <c r="IJ194" i="4"/>
  <c r="IK194" i="4"/>
  <c r="IL194" i="4"/>
  <c r="IM194" i="4"/>
  <c r="IF194" i="4"/>
  <c r="IG194" i="4"/>
  <c r="IH194" i="4"/>
  <c r="HQ162" i="4"/>
  <c r="HQ194" i="4"/>
  <c r="HR194" i="4"/>
  <c r="HS194" i="4"/>
  <c r="HT194" i="4"/>
  <c r="HL194" i="4"/>
  <c r="HM194" i="4"/>
  <c r="HN194" i="4"/>
  <c r="HO194" i="4"/>
  <c r="GX162" i="4"/>
  <c r="GX194" i="4"/>
  <c r="GY194" i="4"/>
  <c r="GZ194" i="4"/>
  <c r="HA194" i="4"/>
  <c r="GT194" i="4"/>
  <c r="GU194" i="4"/>
  <c r="GV194" i="4"/>
  <c r="GE162" i="4"/>
  <c r="GE194" i="4"/>
  <c r="GF194" i="4"/>
  <c r="GG194" i="4"/>
  <c r="GH194" i="4"/>
  <c r="GA194" i="4"/>
  <c r="GB194" i="4"/>
  <c r="GC194" i="4"/>
  <c r="FL162" i="4"/>
  <c r="FL194" i="4"/>
  <c r="FM194" i="4"/>
  <c r="FN194" i="4"/>
  <c r="FO194" i="4"/>
  <c r="FH194" i="4"/>
  <c r="FI194" i="4"/>
  <c r="FJ194" i="4"/>
  <c r="ES162" i="4"/>
  <c r="ES194" i="4"/>
  <c r="ET194" i="4"/>
  <c r="EU194" i="4"/>
  <c r="EV194" i="4"/>
  <c r="EO194" i="4"/>
  <c r="EP194" i="4"/>
  <c r="EQ194" i="4"/>
  <c r="DZ162" i="4"/>
  <c r="DZ194" i="4"/>
  <c r="EA194" i="4"/>
  <c r="EB194" i="4"/>
  <c r="EC194" i="4"/>
  <c r="DV194" i="4"/>
  <c r="DW194" i="4"/>
  <c r="DX194" i="4"/>
  <c r="DG162" i="4"/>
  <c r="DG194" i="4"/>
  <c r="DH194" i="4"/>
  <c r="DI194" i="4"/>
  <c r="DJ194" i="4"/>
  <c r="DC194" i="4"/>
  <c r="DD194" i="4"/>
  <c r="DE194" i="4"/>
  <c r="CN162" i="4"/>
  <c r="CN194" i="4"/>
  <c r="CO194" i="4"/>
  <c r="CP194" i="4"/>
  <c r="CQ194" i="4"/>
  <c r="CJ194" i="4"/>
  <c r="CK194" i="4"/>
  <c r="CL194" i="4"/>
  <c r="BT162" i="4"/>
  <c r="BT194" i="4"/>
  <c r="BU194" i="4"/>
  <c r="BV194" i="4"/>
  <c r="BW194" i="4"/>
  <c r="BP194" i="4"/>
  <c r="BQ194" i="4"/>
  <c r="BR194" i="4"/>
  <c r="AZ162" i="4"/>
  <c r="AZ194" i="4"/>
  <c r="BA194" i="4"/>
  <c r="BB194" i="4"/>
  <c r="BC194" i="4"/>
  <c r="AV194" i="4"/>
  <c r="AW194" i="4"/>
  <c r="AX194" i="4"/>
  <c r="AG162" i="4"/>
  <c r="AG194" i="4"/>
  <c r="AH194" i="4"/>
  <c r="AI194" i="4"/>
  <c r="AJ194" i="4"/>
  <c r="AC194" i="4"/>
  <c r="AD194" i="4"/>
  <c r="AE194" i="4"/>
  <c r="M162" i="4"/>
  <c r="M194" i="4"/>
  <c r="N194" i="4"/>
  <c r="O194" i="4"/>
  <c r="P194" i="4"/>
  <c r="I194" i="4"/>
  <c r="J194" i="4"/>
  <c r="K194" i="4"/>
  <c r="JE193" i="4"/>
  <c r="JF193" i="4"/>
  <c r="IZ193" i="4"/>
  <c r="JA193" i="4"/>
  <c r="IU193" i="4"/>
  <c r="IV193" i="4"/>
  <c r="IL193" i="4"/>
  <c r="IM193" i="4"/>
  <c r="IG193" i="4"/>
  <c r="IH193" i="4"/>
  <c r="IB193" i="4"/>
  <c r="IC193" i="4"/>
  <c r="HS193" i="4"/>
  <c r="HT193" i="4"/>
  <c r="HN193" i="4"/>
  <c r="HO193" i="4"/>
  <c r="HI193" i="4"/>
  <c r="HJ193" i="4"/>
  <c r="GZ193" i="4"/>
  <c r="HA193" i="4"/>
  <c r="GU193" i="4"/>
  <c r="GV193" i="4"/>
  <c r="GP193" i="4"/>
  <c r="GQ193" i="4"/>
  <c r="GG193" i="4"/>
  <c r="GH193" i="4"/>
  <c r="GB193" i="4"/>
  <c r="GC193" i="4"/>
  <c r="FW193" i="4"/>
  <c r="FX193" i="4"/>
  <c r="FN193" i="4"/>
  <c r="FO193" i="4"/>
  <c r="FI193" i="4"/>
  <c r="FJ193" i="4"/>
  <c r="FD193" i="4"/>
  <c r="FE193" i="4"/>
  <c r="EU193" i="4"/>
  <c r="EV193" i="4"/>
  <c r="EP193" i="4"/>
  <c r="EQ193" i="4"/>
  <c r="EK193" i="4"/>
  <c r="EL193" i="4"/>
  <c r="EB193" i="4"/>
  <c r="EC193" i="4"/>
  <c r="DW193" i="4"/>
  <c r="DX193" i="4"/>
  <c r="DR193" i="4"/>
  <c r="DS193" i="4"/>
  <c r="DI193" i="4"/>
  <c r="DJ193" i="4"/>
  <c r="DD193" i="4"/>
  <c r="DE193" i="4"/>
  <c r="CY193" i="4"/>
  <c r="CZ193" i="4"/>
  <c r="CP193" i="4"/>
  <c r="CQ193" i="4"/>
  <c r="CK193" i="4"/>
  <c r="CL193" i="4"/>
  <c r="CF193" i="4"/>
  <c r="CG193" i="4"/>
  <c r="BV193" i="4"/>
  <c r="BW193" i="4"/>
  <c r="BQ193" i="4"/>
  <c r="BR193" i="4"/>
  <c r="BL193" i="4"/>
  <c r="BM193" i="4"/>
  <c r="BB193" i="4"/>
  <c r="BC193" i="4"/>
  <c r="AW193" i="4"/>
  <c r="AX193" i="4"/>
  <c r="AR193" i="4"/>
  <c r="AS193" i="4"/>
  <c r="AI193" i="4"/>
  <c r="AJ193" i="4"/>
  <c r="AD193" i="4"/>
  <c r="AE193" i="4"/>
  <c r="Y193" i="4"/>
  <c r="Z193" i="4"/>
  <c r="O193" i="4"/>
  <c r="P193" i="4"/>
  <c r="J193" i="4"/>
  <c r="K193" i="4"/>
  <c r="E193" i="4"/>
  <c r="F193" i="4"/>
  <c r="I192" i="4"/>
  <c r="H192" i="4"/>
  <c r="JC166" i="4"/>
  <c r="JC168" i="4"/>
  <c r="JC170" i="4"/>
  <c r="JC172" i="4"/>
  <c r="JC178" i="4"/>
  <c r="JC184" i="4"/>
  <c r="JD166" i="4"/>
  <c r="JD168" i="4"/>
  <c r="JD170" i="4"/>
  <c r="JD172" i="4"/>
  <c r="JD178" i="4"/>
  <c r="JD184" i="4"/>
  <c r="JE184" i="4"/>
  <c r="JF184" i="4"/>
  <c r="IX166" i="4"/>
  <c r="IX168" i="4"/>
  <c r="IX73" i="4"/>
  <c r="IX170" i="4"/>
  <c r="IX172" i="4"/>
  <c r="IX178" i="4"/>
  <c r="IX184" i="4"/>
  <c r="IY166" i="4"/>
  <c r="IY168" i="4"/>
  <c r="IY73" i="4"/>
  <c r="IY170" i="4"/>
  <c r="IY172" i="4"/>
  <c r="IY178" i="4"/>
  <c r="IY184" i="4"/>
  <c r="IZ184" i="4"/>
  <c r="JA184" i="4"/>
  <c r="IT166" i="4"/>
  <c r="IT168" i="4"/>
  <c r="IT170" i="4"/>
  <c r="IT172" i="4"/>
  <c r="IT178" i="4"/>
  <c r="IT184" i="4"/>
  <c r="IU184" i="4"/>
  <c r="IV184" i="4"/>
  <c r="IJ166" i="4"/>
  <c r="IJ168" i="4"/>
  <c r="IJ170" i="4"/>
  <c r="IJ172" i="4"/>
  <c r="IJ178" i="4"/>
  <c r="IJ184" i="4"/>
  <c r="IK166" i="4"/>
  <c r="IK168" i="4"/>
  <c r="IK170" i="4"/>
  <c r="IK172" i="4"/>
  <c r="IK178" i="4"/>
  <c r="IK184" i="4"/>
  <c r="IL184" i="4"/>
  <c r="IM184" i="4"/>
  <c r="IE166" i="4"/>
  <c r="IE168" i="4"/>
  <c r="IE170" i="4"/>
  <c r="IE172" i="4"/>
  <c r="IE178" i="4"/>
  <c r="IE184" i="4"/>
  <c r="IF166" i="4"/>
  <c r="IF168" i="4"/>
  <c r="IF170" i="4"/>
  <c r="IF172" i="4"/>
  <c r="IF178" i="4"/>
  <c r="IF184" i="4"/>
  <c r="IG184" i="4"/>
  <c r="IH184" i="4"/>
  <c r="IA166" i="4"/>
  <c r="IA168" i="4"/>
  <c r="IA170" i="4"/>
  <c r="IA172" i="4"/>
  <c r="IA178" i="4"/>
  <c r="IA184" i="4"/>
  <c r="IB184" i="4"/>
  <c r="IC184" i="4"/>
  <c r="HQ166" i="4"/>
  <c r="HQ168" i="4"/>
  <c r="HQ170" i="4"/>
  <c r="HQ172" i="4"/>
  <c r="HQ178" i="4"/>
  <c r="HQ184" i="4"/>
  <c r="HR166" i="4"/>
  <c r="HR168" i="4"/>
  <c r="HR170" i="4"/>
  <c r="HR172" i="4"/>
  <c r="HR178" i="4"/>
  <c r="HR184" i="4"/>
  <c r="HS184" i="4"/>
  <c r="HT184" i="4"/>
  <c r="HL166" i="4"/>
  <c r="HL168" i="4"/>
  <c r="HL170" i="4"/>
  <c r="HL172" i="4"/>
  <c r="HL178" i="4"/>
  <c r="HL184" i="4"/>
  <c r="HM166" i="4"/>
  <c r="HM168" i="4"/>
  <c r="HM170" i="4"/>
  <c r="HM172" i="4"/>
  <c r="HM178" i="4"/>
  <c r="HM184" i="4"/>
  <c r="HN184" i="4"/>
  <c r="HO184" i="4"/>
  <c r="HH166" i="4"/>
  <c r="HH168" i="4"/>
  <c r="HH170" i="4"/>
  <c r="HH172" i="4"/>
  <c r="HH178" i="4"/>
  <c r="HH184" i="4"/>
  <c r="HI184" i="4"/>
  <c r="HJ184" i="4"/>
  <c r="GX166" i="4"/>
  <c r="GX168" i="4"/>
  <c r="GX170" i="4"/>
  <c r="GX172" i="4"/>
  <c r="GX178" i="4"/>
  <c r="GX184" i="4"/>
  <c r="GY166" i="4"/>
  <c r="GY168" i="4"/>
  <c r="GY170" i="4"/>
  <c r="GY172" i="4"/>
  <c r="GY178" i="4"/>
  <c r="GY184" i="4"/>
  <c r="GZ184" i="4"/>
  <c r="HA184" i="4"/>
  <c r="GS166" i="4"/>
  <c r="GS168" i="4"/>
  <c r="GS170" i="4"/>
  <c r="GS172" i="4"/>
  <c r="GS178" i="4"/>
  <c r="GS184" i="4"/>
  <c r="GT166" i="4"/>
  <c r="GT168" i="4"/>
  <c r="GT170" i="4"/>
  <c r="GT172" i="4"/>
  <c r="GT178" i="4"/>
  <c r="GT184" i="4"/>
  <c r="GU184" i="4"/>
  <c r="GV184" i="4"/>
  <c r="GO166" i="4"/>
  <c r="GO168" i="4"/>
  <c r="GO170" i="4"/>
  <c r="GO172" i="4"/>
  <c r="GO178" i="4"/>
  <c r="GO184" i="4"/>
  <c r="GP184" i="4"/>
  <c r="GQ184" i="4"/>
  <c r="GE166" i="4"/>
  <c r="GE168" i="4"/>
  <c r="GE170" i="4"/>
  <c r="GE172" i="4"/>
  <c r="GE178" i="4"/>
  <c r="GE184" i="4"/>
  <c r="GF166" i="4"/>
  <c r="GF168" i="4"/>
  <c r="GF170" i="4"/>
  <c r="GF172" i="4"/>
  <c r="GF178" i="4"/>
  <c r="GF184" i="4"/>
  <c r="GG184" i="4"/>
  <c r="GH184" i="4"/>
  <c r="FZ166" i="4"/>
  <c r="FZ168" i="4"/>
  <c r="FZ170" i="4"/>
  <c r="FZ172" i="4"/>
  <c r="FZ178" i="4"/>
  <c r="FZ184" i="4"/>
  <c r="GA166" i="4"/>
  <c r="GA168" i="4"/>
  <c r="GA170" i="4"/>
  <c r="GA172" i="4"/>
  <c r="GA178" i="4"/>
  <c r="GA184" i="4"/>
  <c r="GB184" i="4"/>
  <c r="GC184" i="4"/>
  <c r="FV166" i="4"/>
  <c r="FV168" i="4"/>
  <c r="FV170" i="4"/>
  <c r="FV172" i="4"/>
  <c r="FV178" i="4"/>
  <c r="FV184" i="4"/>
  <c r="FW184" i="4"/>
  <c r="FX184" i="4"/>
  <c r="FL166" i="4"/>
  <c r="FL168" i="4"/>
  <c r="FL170" i="4"/>
  <c r="FL172" i="4"/>
  <c r="FL178" i="4"/>
  <c r="FL184" i="4"/>
  <c r="FM166" i="4"/>
  <c r="FM168" i="4"/>
  <c r="FM170" i="4"/>
  <c r="FM172" i="4"/>
  <c r="FM178" i="4"/>
  <c r="FM184" i="4"/>
  <c r="FN184" i="4"/>
  <c r="FO184" i="4"/>
  <c r="FG166" i="4"/>
  <c r="FG168" i="4"/>
  <c r="FG170" i="4"/>
  <c r="FG172" i="4"/>
  <c r="FG178" i="4"/>
  <c r="FG184" i="4"/>
  <c r="FH166" i="4"/>
  <c r="FH168" i="4"/>
  <c r="FH170" i="4"/>
  <c r="FH172" i="4"/>
  <c r="FH178" i="4"/>
  <c r="FH184" i="4"/>
  <c r="FI184" i="4"/>
  <c r="FJ184" i="4"/>
  <c r="FC166" i="4"/>
  <c r="FC168" i="4"/>
  <c r="FC170" i="4"/>
  <c r="FC172" i="4"/>
  <c r="FC178" i="4"/>
  <c r="FC184" i="4"/>
  <c r="FD184" i="4"/>
  <c r="FE184" i="4"/>
  <c r="ES166" i="4"/>
  <c r="ES168" i="4"/>
  <c r="ES170" i="4"/>
  <c r="ES172" i="4"/>
  <c r="ES178" i="4"/>
  <c r="ES184" i="4"/>
  <c r="ET166" i="4"/>
  <c r="ET168" i="4"/>
  <c r="ET170" i="4"/>
  <c r="ET172" i="4"/>
  <c r="ET178" i="4"/>
  <c r="ET184" i="4"/>
  <c r="EU184" i="4"/>
  <c r="EV184" i="4"/>
  <c r="EN166" i="4"/>
  <c r="EN168" i="4"/>
  <c r="EN170" i="4"/>
  <c r="EN172" i="4"/>
  <c r="EN178" i="4"/>
  <c r="EN184" i="4"/>
  <c r="EO166" i="4"/>
  <c r="EO168" i="4"/>
  <c r="EO170" i="4"/>
  <c r="EO172" i="4"/>
  <c r="EO178" i="4"/>
  <c r="EO184" i="4"/>
  <c r="EP184" i="4"/>
  <c r="EQ184" i="4"/>
  <c r="EJ166" i="4"/>
  <c r="EJ168" i="4"/>
  <c r="EJ170" i="4"/>
  <c r="EJ172" i="4"/>
  <c r="EJ178" i="4"/>
  <c r="EJ184" i="4"/>
  <c r="EK184" i="4"/>
  <c r="EL184" i="4"/>
  <c r="DZ166" i="4"/>
  <c r="DZ168" i="4"/>
  <c r="DZ170" i="4"/>
  <c r="DZ172" i="4"/>
  <c r="DZ178" i="4"/>
  <c r="DZ184" i="4"/>
  <c r="EA166" i="4"/>
  <c r="EA168" i="4"/>
  <c r="EA170" i="4"/>
  <c r="EA172" i="4"/>
  <c r="EA178" i="4"/>
  <c r="EA184" i="4"/>
  <c r="EB184" i="4"/>
  <c r="EC184" i="4"/>
  <c r="DU166" i="4"/>
  <c r="DU168" i="4"/>
  <c r="DU170" i="4"/>
  <c r="DU172" i="4"/>
  <c r="DU178" i="4"/>
  <c r="DU184" i="4"/>
  <c r="DV166" i="4"/>
  <c r="DV168" i="4"/>
  <c r="DV170" i="4"/>
  <c r="DV172" i="4"/>
  <c r="DV178" i="4"/>
  <c r="DV184" i="4"/>
  <c r="DW184" i="4"/>
  <c r="DX184" i="4"/>
  <c r="DQ166" i="4"/>
  <c r="DQ168" i="4"/>
  <c r="DQ170" i="4"/>
  <c r="DQ172" i="4"/>
  <c r="DQ178" i="4"/>
  <c r="DQ184" i="4"/>
  <c r="DR184" i="4"/>
  <c r="DS184" i="4"/>
  <c r="DG166" i="4"/>
  <c r="DG168" i="4"/>
  <c r="DG170" i="4"/>
  <c r="DG172" i="4"/>
  <c r="DG178" i="4"/>
  <c r="DG184" i="4"/>
  <c r="DH166" i="4"/>
  <c r="DH168" i="4"/>
  <c r="DH170" i="4"/>
  <c r="DH172" i="4"/>
  <c r="DH178" i="4"/>
  <c r="DH184" i="4"/>
  <c r="DI184" i="4"/>
  <c r="DJ184" i="4"/>
  <c r="DB166" i="4"/>
  <c r="DB168" i="4"/>
  <c r="DB170" i="4"/>
  <c r="DB172" i="4"/>
  <c r="DB178" i="4"/>
  <c r="DB184" i="4"/>
  <c r="DC166" i="4"/>
  <c r="DC168" i="4"/>
  <c r="DC170" i="4"/>
  <c r="DC172" i="4"/>
  <c r="DC178" i="4"/>
  <c r="DC184" i="4"/>
  <c r="DD184" i="4"/>
  <c r="DE184" i="4"/>
  <c r="CX166" i="4"/>
  <c r="CX168" i="4"/>
  <c r="CX170" i="4"/>
  <c r="CX172" i="4"/>
  <c r="CX178" i="4"/>
  <c r="CX184" i="4"/>
  <c r="CY184" i="4"/>
  <c r="CZ184" i="4"/>
  <c r="CN166" i="4"/>
  <c r="CN168" i="4"/>
  <c r="CN170" i="4"/>
  <c r="CN172" i="4"/>
  <c r="CN178" i="4"/>
  <c r="CN184" i="4"/>
  <c r="CO166" i="4"/>
  <c r="CO168" i="4"/>
  <c r="CO170" i="4"/>
  <c r="CO172" i="4"/>
  <c r="CO178" i="4"/>
  <c r="CO184" i="4"/>
  <c r="CP184" i="4"/>
  <c r="CQ184" i="4"/>
  <c r="CI166" i="4"/>
  <c r="CI168" i="4"/>
  <c r="CI170" i="4"/>
  <c r="CI172" i="4"/>
  <c r="CI178" i="4"/>
  <c r="CI184" i="4"/>
  <c r="CJ166" i="4"/>
  <c r="CJ168" i="4"/>
  <c r="CJ170" i="4"/>
  <c r="CJ172" i="4"/>
  <c r="CJ178" i="4"/>
  <c r="CJ184" i="4"/>
  <c r="CK184" i="4"/>
  <c r="CL184" i="4"/>
  <c r="CE166" i="4"/>
  <c r="CE168" i="4"/>
  <c r="CE170" i="4"/>
  <c r="CE172" i="4"/>
  <c r="CE178" i="4"/>
  <c r="CE184" i="4"/>
  <c r="CF184" i="4"/>
  <c r="CG184" i="4"/>
  <c r="BT166" i="4"/>
  <c r="BT168" i="4"/>
  <c r="BT170" i="4"/>
  <c r="BT172" i="4"/>
  <c r="BT178" i="4"/>
  <c r="BT184" i="4"/>
  <c r="BU166" i="4"/>
  <c r="BU168" i="4"/>
  <c r="BU170" i="4"/>
  <c r="BU172" i="4"/>
  <c r="BU178" i="4"/>
  <c r="BU184" i="4"/>
  <c r="BV184" i="4"/>
  <c r="BW184" i="4"/>
  <c r="BO166" i="4"/>
  <c r="BO168" i="4"/>
  <c r="BO170" i="4"/>
  <c r="BO172" i="4"/>
  <c r="BO178" i="4"/>
  <c r="BO184" i="4"/>
  <c r="BP166" i="4"/>
  <c r="BP168" i="4"/>
  <c r="BP170" i="4"/>
  <c r="BP172" i="4"/>
  <c r="BP178" i="4"/>
  <c r="BP184" i="4"/>
  <c r="BQ184" i="4"/>
  <c r="BR184" i="4"/>
  <c r="BK166" i="4"/>
  <c r="BK168" i="4"/>
  <c r="BK170" i="4"/>
  <c r="BK172" i="4"/>
  <c r="BK178" i="4"/>
  <c r="BK184" i="4"/>
  <c r="BL184" i="4"/>
  <c r="BM184" i="4"/>
  <c r="AZ166" i="4"/>
  <c r="AZ168" i="4"/>
  <c r="AZ170" i="4"/>
  <c r="AZ172" i="4"/>
  <c r="AZ178" i="4"/>
  <c r="AZ184" i="4"/>
  <c r="BA166" i="4"/>
  <c r="BA168" i="4"/>
  <c r="BA170" i="4"/>
  <c r="BA172" i="4"/>
  <c r="BA178" i="4"/>
  <c r="BA184" i="4"/>
  <c r="BB184" i="4"/>
  <c r="BC184" i="4"/>
  <c r="AU166" i="4"/>
  <c r="AU168" i="4"/>
  <c r="AU170" i="4"/>
  <c r="AU172" i="4"/>
  <c r="AU178" i="4"/>
  <c r="AU184" i="4"/>
  <c r="AV166" i="4"/>
  <c r="AV168" i="4"/>
  <c r="AV170" i="4"/>
  <c r="AV172" i="4"/>
  <c r="AV178" i="4"/>
  <c r="AV184" i="4"/>
  <c r="AW184" i="4"/>
  <c r="AX184" i="4"/>
  <c r="AQ166" i="4"/>
  <c r="AQ168" i="4"/>
  <c r="AQ170" i="4"/>
  <c r="AQ172" i="4"/>
  <c r="AQ178" i="4"/>
  <c r="AQ184" i="4"/>
  <c r="AR184" i="4"/>
  <c r="AS184" i="4"/>
  <c r="AG166" i="4"/>
  <c r="AG168" i="4"/>
  <c r="AG170" i="4"/>
  <c r="AG172" i="4"/>
  <c r="AG178" i="4"/>
  <c r="AG184" i="4"/>
  <c r="AH166" i="4"/>
  <c r="AH168" i="4"/>
  <c r="AH170" i="4"/>
  <c r="AH172" i="4"/>
  <c r="AH178" i="4"/>
  <c r="AH184" i="4"/>
  <c r="AI184" i="4"/>
  <c r="AJ184" i="4"/>
  <c r="AB166" i="4"/>
  <c r="AB168" i="4"/>
  <c r="AB170" i="4"/>
  <c r="AB172" i="4"/>
  <c r="AB178" i="4"/>
  <c r="AB184" i="4"/>
  <c r="AC166" i="4"/>
  <c r="AC168" i="4"/>
  <c r="AC170" i="4"/>
  <c r="AC172" i="4"/>
  <c r="AC178" i="4"/>
  <c r="AC184" i="4"/>
  <c r="AD184" i="4"/>
  <c r="AE184" i="4"/>
  <c r="X166" i="4"/>
  <c r="X168" i="4"/>
  <c r="X170" i="4"/>
  <c r="X172" i="4"/>
  <c r="X178" i="4"/>
  <c r="X184" i="4"/>
  <c r="Y184" i="4"/>
  <c r="Z184" i="4"/>
  <c r="M166" i="4"/>
  <c r="M168" i="4"/>
  <c r="M170" i="4"/>
  <c r="M172" i="4"/>
  <c r="M178" i="4"/>
  <c r="M184" i="4"/>
  <c r="N166" i="4"/>
  <c r="N168" i="4"/>
  <c r="N170" i="4"/>
  <c r="N172" i="4"/>
  <c r="N178" i="4"/>
  <c r="N184" i="4"/>
  <c r="O184" i="4"/>
  <c r="P184" i="4"/>
  <c r="J184" i="4"/>
  <c r="K184" i="4"/>
  <c r="D166" i="4"/>
  <c r="D168" i="4"/>
  <c r="D170" i="4"/>
  <c r="D172" i="4"/>
  <c r="D178" i="4"/>
  <c r="D184" i="4"/>
  <c r="E184" i="4"/>
  <c r="F184" i="4"/>
  <c r="JE178" i="4"/>
  <c r="JF178" i="4"/>
  <c r="IZ178" i="4"/>
  <c r="JA178" i="4"/>
  <c r="IS166" i="4"/>
  <c r="IS168" i="4"/>
  <c r="IS170" i="4"/>
  <c r="IS172" i="4"/>
  <c r="IS178" i="4"/>
  <c r="IU178" i="4"/>
  <c r="IV178" i="4"/>
  <c r="IL178" i="4"/>
  <c r="IM178" i="4"/>
  <c r="IG178" i="4"/>
  <c r="IH178" i="4"/>
  <c r="HZ166" i="4"/>
  <c r="HZ168" i="4"/>
  <c r="HZ170" i="4"/>
  <c r="HZ172" i="4"/>
  <c r="HZ178" i="4"/>
  <c r="IB178" i="4"/>
  <c r="IC178" i="4"/>
  <c r="HS178" i="4"/>
  <c r="HT178" i="4"/>
  <c r="HN178" i="4"/>
  <c r="HO178" i="4"/>
  <c r="HG166" i="4"/>
  <c r="HG168" i="4"/>
  <c r="HG170" i="4"/>
  <c r="HG172" i="4"/>
  <c r="HG178" i="4"/>
  <c r="HI178" i="4"/>
  <c r="HJ178" i="4"/>
  <c r="GZ178" i="4"/>
  <c r="HA178" i="4"/>
  <c r="GU178" i="4"/>
  <c r="GV178" i="4"/>
  <c r="GN166" i="4"/>
  <c r="GN168" i="4"/>
  <c r="GN170" i="4"/>
  <c r="GN172" i="4"/>
  <c r="GN178" i="4"/>
  <c r="GP178" i="4"/>
  <c r="GQ178" i="4"/>
  <c r="GG178" i="4"/>
  <c r="GH178" i="4"/>
  <c r="GB178" i="4"/>
  <c r="GC178" i="4"/>
  <c r="FU166" i="4"/>
  <c r="FU168" i="4"/>
  <c r="FU170" i="4"/>
  <c r="FU172" i="4"/>
  <c r="FU178" i="4"/>
  <c r="FW178" i="4"/>
  <c r="FX178" i="4"/>
  <c r="FN178" i="4"/>
  <c r="FO178" i="4"/>
  <c r="FI178" i="4"/>
  <c r="FJ178" i="4"/>
  <c r="FB166" i="4"/>
  <c r="FB168" i="4"/>
  <c r="FB170" i="4"/>
  <c r="FB172" i="4"/>
  <c r="FB178" i="4"/>
  <c r="FD178" i="4"/>
  <c r="FE178" i="4"/>
  <c r="EU178" i="4"/>
  <c r="EV178" i="4"/>
  <c r="EP178" i="4"/>
  <c r="EQ178" i="4"/>
  <c r="EI166" i="4"/>
  <c r="EI168" i="4"/>
  <c r="EI170" i="4"/>
  <c r="EI172" i="4"/>
  <c r="EI178" i="4"/>
  <c r="EK178" i="4"/>
  <c r="EL178" i="4"/>
  <c r="EB178" i="4"/>
  <c r="EC178" i="4"/>
  <c r="DW178" i="4"/>
  <c r="DX178" i="4"/>
  <c r="DP166" i="4"/>
  <c r="DP168" i="4"/>
  <c r="DP170" i="4"/>
  <c r="DP172" i="4"/>
  <c r="DP178" i="4"/>
  <c r="DR178" i="4"/>
  <c r="DS178" i="4"/>
  <c r="DI178" i="4"/>
  <c r="DJ178" i="4"/>
  <c r="DD178" i="4"/>
  <c r="DE178" i="4"/>
  <c r="CW166" i="4"/>
  <c r="CW168" i="4"/>
  <c r="CW170" i="4"/>
  <c r="CW172" i="4"/>
  <c r="CW178" i="4"/>
  <c r="CY178" i="4"/>
  <c r="CZ178" i="4"/>
  <c r="CP178" i="4"/>
  <c r="CQ178" i="4"/>
  <c r="CK178" i="4"/>
  <c r="CL178" i="4"/>
  <c r="CD166" i="4"/>
  <c r="CD168" i="4"/>
  <c r="CD170" i="4"/>
  <c r="CD172" i="4"/>
  <c r="CD178" i="4"/>
  <c r="CF178" i="4"/>
  <c r="CG178" i="4"/>
  <c r="BV178" i="4"/>
  <c r="BW178" i="4"/>
  <c r="BQ178" i="4"/>
  <c r="BR178" i="4"/>
  <c r="BJ166" i="4"/>
  <c r="BJ168" i="4"/>
  <c r="BJ170" i="4"/>
  <c r="BJ172" i="4"/>
  <c r="BJ178" i="4"/>
  <c r="BL178" i="4"/>
  <c r="BM178" i="4"/>
  <c r="BB178" i="4"/>
  <c r="BC178" i="4"/>
  <c r="AW178" i="4"/>
  <c r="AX178" i="4"/>
  <c r="AP166" i="4"/>
  <c r="AP168" i="4"/>
  <c r="AP170" i="4"/>
  <c r="AP172" i="4"/>
  <c r="AP178" i="4"/>
  <c r="AR178" i="4"/>
  <c r="AS178" i="4"/>
  <c r="AI178" i="4"/>
  <c r="AJ178" i="4"/>
  <c r="AD178" i="4"/>
  <c r="AE178" i="4"/>
  <c r="W166" i="4"/>
  <c r="W168" i="4"/>
  <c r="W170" i="4"/>
  <c r="W172" i="4"/>
  <c r="W178" i="4"/>
  <c r="Y178" i="4"/>
  <c r="Z178" i="4"/>
  <c r="O178" i="4"/>
  <c r="P178" i="4"/>
  <c r="J178" i="4"/>
  <c r="K178" i="4"/>
  <c r="C166" i="4"/>
  <c r="C168" i="4"/>
  <c r="C170" i="4"/>
  <c r="C172" i="4"/>
  <c r="C178" i="4"/>
  <c r="E178" i="4"/>
  <c r="F178" i="4"/>
  <c r="H177" i="4"/>
  <c r="I177" i="4"/>
  <c r="J177" i="4"/>
  <c r="K177" i="4"/>
  <c r="JE172" i="4"/>
  <c r="JF172" i="4"/>
  <c r="IZ172" i="4"/>
  <c r="JA172" i="4"/>
  <c r="IU172" i="4"/>
  <c r="IV172" i="4"/>
  <c r="IL172" i="4"/>
  <c r="IM172" i="4"/>
  <c r="IG172" i="4"/>
  <c r="IH172" i="4"/>
  <c r="IB172" i="4"/>
  <c r="IC172" i="4"/>
  <c r="HS172" i="4"/>
  <c r="HT172" i="4"/>
  <c r="HN172" i="4"/>
  <c r="HO172" i="4"/>
  <c r="HI172" i="4"/>
  <c r="HJ172" i="4"/>
  <c r="GZ172" i="4"/>
  <c r="HA172" i="4"/>
  <c r="GU172" i="4"/>
  <c r="GV172" i="4"/>
  <c r="GP172" i="4"/>
  <c r="GQ172" i="4"/>
  <c r="GG172" i="4"/>
  <c r="GH172" i="4"/>
  <c r="GB172" i="4"/>
  <c r="GC172" i="4"/>
  <c r="FW172" i="4"/>
  <c r="FX172" i="4"/>
  <c r="FN172" i="4"/>
  <c r="FO172" i="4"/>
  <c r="FI172" i="4"/>
  <c r="FJ172" i="4"/>
  <c r="FD172" i="4"/>
  <c r="FE172" i="4"/>
  <c r="EU172" i="4"/>
  <c r="EV172" i="4"/>
  <c r="EP172" i="4"/>
  <c r="EQ172" i="4"/>
  <c r="EK172" i="4"/>
  <c r="EL172" i="4"/>
  <c r="EB172" i="4"/>
  <c r="EC172" i="4"/>
  <c r="DW172" i="4"/>
  <c r="DX172" i="4"/>
  <c r="DR172" i="4"/>
  <c r="DS172" i="4"/>
  <c r="DI172" i="4"/>
  <c r="DJ172" i="4"/>
  <c r="DD172" i="4"/>
  <c r="DE172" i="4"/>
  <c r="CY172" i="4"/>
  <c r="CZ172" i="4"/>
  <c r="CP172" i="4"/>
  <c r="CQ172" i="4"/>
  <c r="CK172" i="4"/>
  <c r="CL172" i="4"/>
  <c r="CF172" i="4"/>
  <c r="CG172" i="4"/>
  <c r="BV172" i="4"/>
  <c r="BW172" i="4"/>
  <c r="BQ172" i="4"/>
  <c r="BR172" i="4"/>
  <c r="BL172" i="4"/>
  <c r="BM172" i="4"/>
  <c r="BB172" i="4"/>
  <c r="BC172" i="4"/>
  <c r="AW172" i="4"/>
  <c r="AX172" i="4"/>
  <c r="AR172" i="4"/>
  <c r="AS172" i="4"/>
  <c r="AI172" i="4"/>
  <c r="AJ172" i="4"/>
  <c r="AD172" i="4"/>
  <c r="AE172" i="4"/>
  <c r="Y172" i="4"/>
  <c r="Z172" i="4"/>
  <c r="O172" i="4"/>
  <c r="P172" i="4"/>
  <c r="H164" i="4"/>
  <c r="H166" i="4"/>
  <c r="H168" i="4"/>
  <c r="H170" i="4"/>
  <c r="H172" i="4"/>
  <c r="I164" i="4"/>
  <c r="I166" i="4"/>
  <c r="I168" i="4"/>
  <c r="I170" i="4"/>
  <c r="I172" i="4"/>
  <c r="J172" i="4"/>
  <c r="K172" i="4"/>
  <c r="E172" i="4"/>
  <c r="F172" i="4"/>
  <c r="JE170" i="4"/>
  <c r="JF170" i="4"/>
  <c r="IZ170" i="4"/>
  <c r="JA170" i="4"/>
  <c r="IU170" i="4"/>
  <c r="IV170" i="4"/>
  <c r="IL170" i="4"/>
  <c r="IM170" i="4"/>
  <c r="IG170" i="4"/>
  <c r="IH170" i="4"/>
  <c r="IB170" i="4"/>
  <c r="IC170" i="4"/>
  <c r="HS170" i="4"/>
  <c r="HT170" i="4"/>
  <c r="HN170" i="4"/>
  <c r="HO170" i="4"/>
  <c r="HI170" i="4"/>
  <c r="HJ170" i="4"/>
  <c r="GZ170" i="4"/>
  <c r="HA170" i="4"/>
  <c r="GU170" i="4"/>
  <c r="GV170" i="4"/>
  <c r="GP170" i="4"/>
  <c r="GQ170" i="4"/>
  <c r="GG170" i="4"/>
  <c r="GH170" i="4"/>
  <c r="GB170" i="4"/>
  <c r="GC170" i="4"/>
  <c r="FW170" i="4"/>
  <c r="FX170" i="4"/>
  <c r="FN170" i="4"/>
  <c r="FO170" i="4"/>
  <c r="FI170" i="4"/>
  <c r="FJ170" i="4"/>
  <c r="FD170" i="4"/>
  <c r="FE170" i="4"/>
  <c r="EU170" i="4"/>
  <c r="EV170" i="4"/>
  <c r="EP170" i="4"/>
  <c r="EQ170" i="4"/>
  <c r="EK170" i="4"/>
  <c r="EL170" i="4"/>
  <c r="EB170" i="4"/>
  <c r="EC170" i="4"/>
  <c r="DW170" i="4"/>
  <c r="DX170" i="4"/>
  <c r="DR170" i="4"/>
  <c r="DS170" i="4"/>
  <c r="DI170" i="4"/>
  <c r="DJ170" i="4"/>
  <c r="DD170" i="4"/>
  <c r="DE170" i="4"/>
  <c r="CY170" i="4"/>
  <c r="CZ170" i="4"/>
  <c r="CP170" i="4"/>
  <c r="CQ170" i="4"/>
  <c r="CK170" i="4"/>
  <c r="CL170" i="4"/>
  <c r="CF170" i="4"/>
  <c r="CG170" i="4"/>
  <c r="BV170" i="4"/>
  <c r="BW170" i="4"/>
  <c r="BQ170" i="4"/>
  <c r="BR170" i="4"/>
  <c r="BL170" i="4"/>
  <c r="BM170" i="4"/>
  <c r="BB170" i="4"/>
  <c r="BC170" i="4"/>
  <c r="AW170" i="4"/>
  <c r="AX170" i="4"/>
  <c r="AR170" i="4"/>
  <c r="AS170" i="4"/>
  <c r="AI170" i="4"/>
  <c r="AJ170" i="4"/>
  <c r="AD170" i="4"/>
  <c r="AE170" i="4"/>
  <c r="Y170" i="4"/>
  <c r="Z170" i="4"/>
  <c r="O170" i="4"/>
  <c r="P170" i="4"/>
  <c r="J170" i="4"/>
  <c r="K170" i="4"/>
  <c r="E170" i="4"/>
  <c r="F170" i="4"/>
  <c r="JE168" i="4"/>
  <c r="JF168" i="4"/>
  <c r="IZ168" i="4"/>
  <c r="JA168" i="4"/>
  <c r="IU168" i="4"/>
  <c r="IV168" i="4"/>
  <c r="IL168" i="4"/>
  <c r="IM168" i="4"/>
  <c r="IG168" i="4"/>
  <c r="IH168" i="4"/>
  <c r="IB168" i="4"/>
  <c r="IC168" i="4"/>
  <c r="HS168" i="4"/>
  <c r="HT168" i="4"/>
  <c r="HN168" i="4"/>
  <c r="HO168" i="4"/>
  <c r="HI168" i="4"/>
  <c r="HJ168" i="4"/>
  <c r="GZ168" i="4"/>
  <c r="HA168" i="4"/>
  <c r="GU168" i="4"/>
  <c r="GV168" i="4"/>
  <c r="GP168" i="4"/>
  <c r="GQ168" i="4"/>
  <c r="GG168" i="4"/>
  <c r="GH168" i="4"/>
  <c r="GB168" i="4"/>
  <c r="GC168" i="4"/>
  <c r="FW168" i="4"/>
  <c r="FX168" i="4"/>
  <c r="FN168" i="4"/>
  <c r="FO168" i="4"/>
  <c r="FI168" i="4"/>
  <c r="FJ168" i="4"/>
  <c r="FD168" i="4"/>
  <c r="FE168" i="4"/>
  <c r="EU168" i="4"/>
  <c r="EV168" i="4"/>
  <c r="EP168" i="4"/>
  <c r="EQ168" i="4"/>
  <c r="EK168" i="4"/>
  <c r="EL168" i="4"/>
  <c r="EB168" i="4"/>
  <c r="EC168" i="4"/>
  <c r="DW168" i="4"/>
  <c r="DX168" i="4"/>
  <c r="DR168" i="4"/>
  <c r="DS168" i="4"/>
  <c r="DI168" i="4"/>
  <c r="DJ168" i="4"/>
  <c r="DD168" i="4"/>
  <c r="DE168" i="4"/>
  <c r="CY168" i="4"/>
  <c r="CZ168" i="4"/>
  <c r="CP168" i="4"/>
  <c r="CQ168" i="4"/>
  <c r="CK168" i="4"/>
  <c r="CL168" i="4"/>
  <c r="CF168" i="4"/>
  <c r="CG168" i="4"/>
  <c r="BV168" i="4"/>
  <c r="BW168" i="4"/>
  <c r="BQ168" i="4"/>
  <c r="BR168" i="4"/>
  <c r="BL168" i="4"/>
  <c r="BM168" i="4"/>
  <c r="BB168" i="4"/>
  <c r="BC168" i="4"/>
  <c r="AW168" i="4"/>
  <c r="AX168" i="4"/>
  <c r="AR168" i="4"/>
  <c r="AS168" i="4"/>
  <c r="AI168" i="4"/>
  <c r="AJ168" i="4"/>
  <c r="AD168" i="4"/>
  <c r="AE168" i="4"/>
  <c r="Y168" i="4"/>
  <c r="Z168" i="4"/>
  <c r="O168" i="4"/>
  <c r="P168" i="4"/>
  <c r="J168" i="4"/>
  <c r="K168" i="4"/>
  <c r="E168" i="4"/>
  <c r="F168" i="4"/>
  <c r="JE166" i="4"/>
  <c r="JF166" i="4"/>
  <c r="IZ166" i="4"/>
  <c r="JA166" i="4"/>
  <c r="IU166" i="4"/>
  <c r="IV166" i="4"/>
  <c r="IL166" i="4"/>
  <c r="IM166" i="4"/>
  <c r="IG166" i="4"/>
  <c r="IH166" i="4"/>
  <c r="IB166" i="4"/>
  <c r="IC166" i="4"/>
  <c r="HS166" i="4"/>
  <c r="HT166" i="4"/>
  <c r="HN166" i="4"/>
  <c r="HO166" i="4"/>
  <c r="HI166" i="4"/>
  <c r="HJ166" i="4"/>
  <c r="GZ166" i="4"/>
  <c r="HA166" i="4"/>
  <c r="GU166" i="4"/>
  <c r="GV166" i="4"/>
  <c r="GP166" i="4"/>
  <c r="GQ166" i="4"/>
  <c r="GG166" i="4"/>
  <c r="GH166" i="4"/>
  <c r="GB166" i="4"/>
  <c r="GC166" i="4"/>
  <c r="FW166" i="4"/>
  <c r="FX166" i="4"/>
  <c r="FN166" i="4"/>
  <c r="FO166" i="4"/>
  <c r="FI166" i="4"/>
  <c r="FJ166" i="4"/>
  <c r="FD166" i="4"/>
  <c r="FE166" i="4"/>
  <c r="EU166" i="4"/>
  <c r="EV166" i="4"/>
  <c r="EP166" i="4"/>
  <c r="EQ166" i="4"/>
  <c r="EK166" i="4"/>
  <c r="EL166" i="4"/>
  <c r="EB166" i="4"/>
  <c r="EC166" i="4"/>
  <c r="DW166" i="4"/>
  <c r="DX166" i="4"/>
  <c r="DR166" i="4"/>
  <c r="DS166" i="4"/>
  <c r="DI166" i="4"/>
  <c r="DJ166" i="4"/>
  <c r="DD166" i="4"/>
  <c r="DE166" i="4"/>
  <c r="CY166" i="4"/>
  <c r="CZ166" i="4"/>
  <c r="CP166" i="4"/>
  <c r="CQ166" i="4"/>
  <c r="CK166" i="4"/>
  <c r="CL166" i="4"/>
  <c r="CF166" i="4"/>
  <c r="CG166" i="4"/>
  <c r="BV166" i="4"/>
  <c r="BW166" i="4"/>
  <c r="BQ166" i="4"/>
  <c r="BR166" i="4"/>
  <c r="BL166" i="4"/>
  <c r="BM166" i="4"/>
  <c r="BB166" i="4"/>
  <c r="BC166" i="4"/>
  <c r="AW166" i="4"/>
  <c r="AX166" i="4"/>
  <c r="AR166" i="4"/>
  <c r="AS166" i="4"/>
  <c r="AI166" i="4"/>
  <c r="AJ166" i="4"/>
  <c r="AD166" i="4"/>
  <c r="AE166" i="4"/>
  <c r="Y166" i="4"/>
  <c r="Z166" i="4"/>
  <c r="O166" i="4"/>
  <c r="P166" i="4"/>
  <c r="J166" i="4"/>
  <c r="K166" i="4"/>
  <c r="E166" i="4"/>
  <c r="F166" i="4"/>
  <c r="JE164" i="4"/>
  <c r="JF164" i="4"/>
  <c r="IZ164" i="4"/>
  <c r="JA164" i="4"/>
  <c r="IU164" i="4"/>
  <c r="IV164" i="4"/>
  <c r="IL164" i="4"/>
  <c r="IM164" i="4"/>
  <c r="IG164" i="4"/>
  <c r="IH164" i="4"/>
  <c r="IB164" i="4"/>
  <c r="IC164" i="4"/>
  <c r="HS164" i="4"/>
  <c r="HT164" i="4"/>
  <c r="HN164" i="4"/>
  <c r="HO164" i="4"/>
  <c r="HI164" i="4"/>
  <c r="HJ164" i="4"/>
  <c r="GZ164" i="4"/>
  <c r="HA164" i="4"/>
  <c r="GU164" i="4"/>
  <c r="GV164" i="4"/>
  <c r="GP164" i="4"/>
  <c r="GQ164" i="4"/>
  <c r="GG164" i="4"/>
  <c r="GH164" i="4"/>
  <c r="GB164" i="4"/>
  <c r="GC164" i="4"/>
  <c r="FW164" i="4"/>
  <c r="FX164" i="4"/>
  <c r="FN164" i="4"/>
  <c r="FO164" i="4"/>
  <c r="FI164" i="4"/>
  <c r="FJ164" i="4"/>
  <c r="FD164" i="4"/>
  <c r="FE164" i="4"/>
  <c r="EU164" i="4"/>
  <c r="EV164" i="4"/>
  <c r="EP164" i="4"/>
  <c r="EQ164" i="4"/>
  <c r="EK164" i="4"/>
  <c r="EL164" i="4"/>
  <c r="EB164" i="4"/>
  <c r="EC164" i="4"/>
  <c r="DW164" i="4"/>
  <c r="DX164" i="4"/>
  <c r="DR164" i="4"/>
  <c r="DS164" i="4"/>
  <c r="DI164" i="4"/>
  <c r="DJ164" i="4"/>
  <c r="DD164" i="4"/>
  <c r="DE164" i="4"/>
  <c r="CY164" i="4"/>
  <c r="CZ164" i="4"/>
  <c r="CP164" i="4"/>
  <c r="CQ164" i="4"/>
  <c r="CK164" i="4"/>
  <c r="CL164" i="4"/>
  <c r="CF164" i="4"/>
  <c r="CG164" i="4"/>
  <c r="BV164" i="4"/>
  <c r="BW164" i="4"/>
  <c r="BQ164" i="4"/>
  <c r="BR164" i="4"/>
  <c r="BL164" i="4"/>
  <c r="BM164" i="4"/>
  <c r="BB164" i="4"/>
  <c r="BC164" i="4"/>
  <c r="AW164" i="4"/>
  <c r="AX164" i="4"/>
  <c r="AR164" i="4"/>
  <c r="AS164" i="4"/>
  <c r="AI164" i="4"/>
  <c r="AJ164" i="4"/>
  <c r="AD164" i="4"/>
  <c r="AE164" i="4"/>
  <c r="Y164" i="4"/>
  <c r="Z164" i="4"/>
  <c r="O164" i="4"/>
  <c r="P164" i="4"/>
  <c r="J164" i="4"/>
  <c r="K164" i="4"/>
  <c r="E164" i="4"/>
  <c r="F164" i="4"/>
  <c r="JD162" i="4"/>
  <c r="JE162" i="4"/>
  <c r="JF162" i="4"/>
  <c r="IZ162" i="4"/>
  <c r="JA162" i="4"/>
  <c r="IS162" i="4"/>
  <c r="IT162" i="4"/>
  <c r="IU162" i="4"/>
  <c r="IV162" i="4"/>
  <c r="IK162" i="4"/>
  <c r="IL162" i="4"/>
  <c r="IM162" i="4"/>
  <c r="IG162" i="4"/>
  <c r="IH162" i="4"/>
  <c r="HZ162" i="4"/>
  <c r="IA162" i="4"/>
  <c r="IB162" i="4"/>
  <c r="IC162" i="4"/>
  <c r="HR162" i="4"/>
  <c r="HS162" i="4"/>
  <c r="HT162" i="4"/>
  <c r="HN162" i="4"/>
  <c r="HO162" i="4"/>
  <c r="HG162" i="4"/>
  <c r="HH162" i="4"/>
  <c r="HI162" i="4"/>
  <c r="HJ162" i="4"/>
  <c r="GY162" i="4"/>
  <c r="GZ162" i="4"/>
  <c r="HA162" i="4"/>
  <c r="GU162" i="4"/>
  <c r="GV162" i="4"/>
  <c r="GN162" i="4"/>
  <c r="GO162" i="4"/>
  <c r="GP162" i="4"/>
  <c r="GQ162" i="4"/>
  <c r="GF162" i="4"/>
  <c r="GG162" i="4"/>
  <c r="GH162" i="4"/>
  <c r="GB162" i="4"/>
  <c r="GC162" i="4"/>
  <c r="FU162" i="4"/>
  <c r="FV162" i="4"/>
  <c r="FW162" i="4"/>
  <c r="FX162" i="4"/>
  <c r="FM162" i="4"/>
  <c r="FN162" i="4"/>
  <c r="FO162" i="4"/>
  <c r="FI162" i="4"/>
  <c r="FJ162" i="4"/>
  <c r="FB162" i="4"/>
  <c r="FC162" i="4"/>
  <c r="FD162" i="4"/>
  <c r="FE162" i="4"/>
  <c r="ET162" i="4"/>
  <c r="EU162" i="4"/>
  <c r="EV162" i="4"/>
  <c r="EP162" i="4"/>
  <c r="EQ162" i="4"/>
  <c r="EI162" i="4"/>
  <c r="EJ162" i="4"/>
  <c r="EK162" i="4"/>
  <c r="EL162" i="4"/>
  <c r="EA162" i="4"/>
  <c r="EB162" i="4"/>
  <c r="EC162" i="4"/>
  <c r="DW162" i="4"/>
  <c r="DX162" i="4"/>
  <c r="DP162" i="4"/>
  <c r="DQ162" i="4"/>
  <c r="DR162" i="4"/>
  <c r="DS162" i="4"/>
  <c r="DH162" i="4"/>
  <c r="DI162" i="4"/>
  <c r="DJ162" i="4"/>
  <c r="DD162" i="4"/>
  <c r="DE162" i="4"/>
  <c r="CW162" i="4"/>
  <c r="CX162" i="4"/>
  <c r="CY162" i="4"/>
  <c r="CZ162" i="4"/>
  <c r="CO162" i="4"/>
  <c r="CP162" i="4"/>
  <c r="CQ162" i="4"/>
  <c r="CK162" i="4"/>
  <c r="CL162" i="4"/>
  <c r="CD162" i="4"/>
  <c r="CE162" i="4"/>
  <c r="CF162" i="4"/>
  <c r="CG162" i="4"/>
  <c r="BU162" i="4"/>
  <c r="BV162" i="4"/>
  <c r="BW162" i="4"/>
  <c r="BQ162" i="4"/>
  <c r="BR162" i="4"/>
  <c r="BJ162" i="4"/>
  <c r="BK162" i="4"/>
  <c r="BL162" i="4"/>
  <c r="BM162" i="4"/>
  <c r="BA162" i="4"/>
  <c r="BB162" i="4"/>
  <c r="BC162" i="4"/>
  <c r="AW162" i="4"/>
  <c r="AX162" i="4"/>
  <c r="AP162" i="4"/>
  <c r="AQ162" i="4"/>
  <c r="AR162" i="4"/>
  <c r="AS162" i="4"/>
  <c r="AH162" i="4"/>
  <c r="AI162" i="4"/>
  <c r="AJ162" i="4"/>
  <c r="AD162" i="4"/>
  <c r="AE162" i="4"/>
  <c r="W162" i="4"/>
  <c r="X162" i="4"/>
  <c r="Y162" i="4"/>
  <c r="Z162" i="4"/>
  <c r="N162" i="4"/>
  <c r="O162" i="4"/>
  <c r="P162" i="4"/>
  <c r="J162" i="4"/>
  <c r="K162" i="4"/>
  <c r="C162" i="4"/>
  <c r="D162" i="4"/>
  <c r="E162" i="4"/>
  <c r="F162" i="4"/>
  <c r="JE159" i="4"/>
  <c r="JF159" i="4"/>
  <c r="IZ159" i="4"/>
  <c r="JA159" i="4"/>
  <c r="IU159" i="4"/>
  <c r="IV159" i="4"/>
  <c r="IL159" i="4"/>
  <c r="IM159" i="4"/>
  <c r="IG159" i="4"/>
  <c r="IH159" i="4"/>
  <c r="IB159" i="4"/>
  <c r="IC159" i="4"/>
  <c r="HS159" i="4"/>
  <c r="HT159" i="4"/>
  <c r="HN159" i="4"/>
  <c r="HO159" i="4"/>
  <c r="HI159" i="4"/>
  <c r="HJ159" i="4"/>
  <c r="GZ159" i="4"/>
  <c r="HA159" i="4"/>
  <c r="GU159" i="4"/>
  <c r="GV159" i="4"/>
  <c r="GP159" i="4"/>
  <c r="GQ159" i="4"/>
  <c r="GG159" i="4"/>
  <c r="GH159" i="4"/>
  <c r="GB159" i="4"/>
  <c r="GC159" i="4"/>
  <c r="FW159" i="4"/>
  <c r="FX159" i="4"/>
  <c r="FN159" i="4"/>
  <c r="FO159" i="4"/>
  <c r="FI159" i="4"/>
  <c r="FJ159" i="4"/>
  <c r="FD159" i="4"/>
  <c r="FE159" i="4"/>
  <c r="EU159" i="4"/>
  <c r="EV159" i="4"/>
  <c r="EP159" i="4"/>
  <c r="EQ159" i="4"/>
  <c r="EK159" i="4"/>
  <c r="EL159" i="4"/>
  <c r="EB159" i="4"/>
  <c r="EC159" i="4"/>
  <c r="DW159" i="4"/>
  <c r="DX159" i="4"/>
  <c r="DR159" i="4"/>
  <c r="DS159" i="4"/>
  <c r="DI159" i="4"/>
  <c r="DJ159" i="4"/>
  <c r="DD159" i="4"/>
  <c r="DE159" i="4"/>
  <c r="CY159" i="4"/>
  <c r="CZ159" i="4"/>
  <c r="CP159" i="4"/>
  <c r="CQ159" i="4"/>
  <c r="CK159" i="4"/>
  <c r="CL159" i="4"/>
  <c r="CF159" i="4"/>
  <c r="CG159" i="4"/>
  <c r="BV159" i="4"/>
  <c r="BW159" i="4"/>
  <c r="BQ159" i="4"/>
  <c r="BR159" i="4"/>
  <c r="BL159" i="4"/>
  <c r="BM159" i="4"/>
  <c r="BB159" i="4"/>
  <c r="BC159" i="4"/>
  <c r="AW159" i="4"/>
  <c r="AX159" i="4"/>
  <c r="AR159" i="4"/>
  <c r="AS159" i="4"/>
  <c r="AI159" i="4"/>
  <c r="AJ159" i="4"/>
  <c r="AD159" i="4"/>
  <c r="AE159" i="4"/>
  <c r="Y159" i="4"/>
  <c r="Z159" i="4"/>
  <c r="O159" i="4"/>
  <c r="P159" i="4"/>
  <c r="J159" i="4"/>
  <c r="K159" i="4"/>
  <c r="E159" i="4"/>
  <c r="F159" i="4"/>
  <c r="JE158" i="4"/>
  <c r="JF158" i="4"/>
  <c r="IZ158" i="4"/>
  <c r="JA158" i="4"/>
  <c r="IV158" i="4"/>
  <c r="IL158" i="4"/>
  <c r="IM158" i="4"/>
  <c r="IG158" i="4"/>
  <c r="IH158" i="4"/>
  <c r="IC158" i="4"/>
  <c r="HS158" i="4"/>
  <c r="HT158" i="4"/>
  <c r="HN158" i="4"/>
  <c r="HO158" i="4"/>
  <c r="HJ158" i="4"/>
  <c r="GZ158" i="4"/>
  <c r="HA158" i="4"/>
  <c r="GU158" i="4"/>
  <c r="GV158" i="4"/>
  <c r="GQ158" i="4"/>
  <c r="GG158" i="4"/>
  <c r="GH158" i="4"/>
  <c r="GB158" i="4"/>
  <c r="GC158" i="4"/>
  <c r="FX158" i="4"/>
  <c r="FN158" i="4"/>
  <c r="FO158" i="4"/>
  <c r="FI158" i="4"/>
  <c r="FJ158" i="4"/>
  <c r="FE158" i="4"/>
  <c r="EU158" i="4"/>
  <c r="EV158" i="4"/>
  <c r="EP158" i="4"/>
  <c r="EQ158" i="4"/>
  <c r="EL158" i="4"/>
  <c r="EB158" i="4"/>
  <c r="EC158" i="4"/>
  <c r="DW158" i="4"/>
  <c r="DX158" i="4"/>
  <c r="DS158" i="4"/>
  <c r="DI158" i="4"/>
  <c r="DJ158" i="4"/>
  <c r="DD158" i="4"/>
  <c r="DE158" i="4"/>
  <c r="CZ158" i="4"/>
  <c r="CP158" i="4"/>
  <c r="CQ158" i="4"/>
  <c r="CK158" i="4"/>
  <c r="CL158" i="4"/>
  <c r="CG158" i="4"/>
  <c r="BV158" i="4"/>
  <c r="BW158" i="4"/>
  <c r="BQ158" i="4"/>
  <c r="BR158" i="4"/>
  <c r="BM158" i="4"/>
  <c r="BB158" i="4"/>
  <c r="BC158" i="4"/>
  <c r="AW158" i="4"/>
  <c r="AX158" i="4"/>
  <c r="AS158" i="4"/>
  <c r="AI158" i="4"/>
  <c r="AJ158" i="4"/>
  <c r="AD158" i="4"/>
  <c r="AE158" i="4"/>
  <c r="Z158" i="4"/>
  <c r="O158" i="4"/>
  <c r="P158" i="4"/>
  <c r="J158" i="4"/>
  <c r="K158" i="4"/>
  <c r="F158" i="4"/>
  <c r="J157" i="4"/>
  <c r="K157" i="4"/>
  <c r="J156" i="4"/>
  <c r="K156" i="4"/>
  <c r="IY152" i="4"/>
  <c r="JA152" i="4"/>
  <c r="IX152" i="4"/>
  <c r="IZ152" i="4"/>
  <c r="IV152" i="4"/>
  <c r="IH152" i="4"/>
  <c r="IG152" i="4"/>
  <c r="IC152" i="4"/>
  <c r="HO152" i="4"/>
  <c r="HN152" i="4"/>
  <c r="HJ152" i="4"/>
  <c r="GV152" i="4"/>
  <c r="GU152" i="4"/>
  <c r="GQ152" i="4"/>
  <c r="GC152" i="4"/>
  <c r="GB152" i="4"/>
  <c r="FX152" i="4"/>
  <c r="FJ152" i="4"/>
  <c r="FI152" i="4"/>
  <c r="FE152" i="4"/>
  <c r="EQ152" i="4"/>
  <c r="EP152" i="4"/>
  <c r="EL152" i="4"/>
  <c r="DX152" i="4"/>
  <c r="DW152" i="4"/>
  <c r="DS152" i="4"/>
  <c r="DE152" i="4"/>
  <c r="DD152" i="4"/>
  <c r="CZ152" i="4"/>
  <c r="CL152" i="4"/>
  <c r="CK152" i="4"/>
  <c r="CG152" i="4"/>
  <c r="BR152" i="4"/>
  <c r="BQ152" i="4"/>
  <c r="BM152" i="4"/>
  <c r="AX152" i="4"/>
  <c r="AW152" i="4"/>
  <c r="AS152" i="4"/>
  <c r="AE152" i="4"/>
  <c r="AD152" i="4"/>
  <c r="Z152" i="4"/>
  <c r="K152" i="4"/>
  <c r="J152" i="4"/>
  <c r="F152" i="4"/>
  <c r="IY151" i="4"/>
  <c r="JH151" i="4"/>
  <c r="JA151" i="4"/>
  <c r="IX151" i="4"/>
  <c r="IZ151" i="4"/>
  <c r="IV151" i="4"/>
  <c r="IO151" i="4"/>
  <c r="IH151" i="4"/>
  <c r="IG151" i="4"/>
  <c r="IC151" i="4"/>
  <c r="HV151" i="4"/>
  <c r="HO151" i="4"/>
  <c r="HN151" i="4"/>
  <c r="HJ151" i="4"/>
  <c r="HC151" i="4"/>
  <c r="GV151" i="4"/>
  <c r="GU151" i="4"/>
  <c r="GQ151" i="4"/>
  <c r="GJ151" i="4"/>
  <c r="GC151" i="4"/>
  <c r="GB151" i="4"/>
  <c r="FX151" i="4"/>
  <c r="FQ151" i="4"/>
  <c r="FJ151" i="4"/>
  <c r="FI151" i="4"/>
  <c r="FE151" i="4"/>
  <c r="EX151" i="4"/>
  <c r="EQ151" i="4"/>
  <c r="EP151" i="4"/>
  <c r="EL151" i="4"/>
  <c r="EE151" i="4"/>
  <c r="DX151" i="4"/>
  <c r="DW151" i="4"/>
  <c r="DS151" i="4"/>
  <c r="DL151" i="4"/>
  <c r="DE151" i="4"/>
  <c r="DD151" i="4"/>
  <c r="CZ151" i="4"/>
  <c r="CS151" i="4"/>
  <c r="CL151" i="4"/>
  <c r="CK151" i="4"/>
  <c r="CG151" i="4"/>
  <c r="BY151" i="4"/>
  <c r="BR151" i="4"/>
  <c r="BQ151" i="4"/>
  <c r="BM151" i="4"/>
  <c r="BE151" i="4"/>
  <c r="AX151" i="4"/>
  <c r="AW151" i="4"/>
  <c r="AS151" i="4"/>
  <c r="AL151" i="4"/>
  <c r="AE151" i="4"/>
  <c r="AD151" i="4"/>
  <c r="Z151" i="4"/>
  <c r="R151" i="4"/>
  <c r="K151" i="4"/>
  <c r="J151" i="4"/>
  <c r="F151" i="4"/>
  <c r="JH150" i="4"/>
  <c r="JE150" i="4"/>
  <c r="JF150" i="4"/>
  <c r="IZ150" i="4"/>
  <c r="JA150" i="4"/>
  <c r="IU150" i="4"/>
  <c r="IV150" i="4"/>
  <c r="IO150" i="4"/>
  <c r="IL150" i="4"/>
  <c r="IM150" i="4"/>
  <c r="IG150" i="4"/>
  <c r="IH150" i="4"/>
  <c r="IB150" i="4"/>
  <c r="IC150" i="4"/>
  <c r="HV150" i="4"/>
  <c r="HS150" i="4"/>
  <c r="HT150" i="4"/>
  <c r="HN150" i="4"/>
  <c r="HO150" i="4"/>
  <c r="HI150" i="4"/>
  <c r="HJ150" i="4"/>
  <c r="HC150" i="4"/>
  <c r="GZ150" i="4"/>
  <c r="HA150" i="4"/>
  <c r="GU150" i="4"/>
  <c r="GV150" i="4"/>
  <c r="GP150" i="4"/>
  <c r="GQ150" i="4"/>
  <c r="GJ150" i="4"/>
  <c r="GG150" i="4"/>
  <c r="GH150" i="4"/>
  <c r="GB150" i="4"/>
  <c r="GC150" i="4"/>
  <c r="FW150" i="4"/>
  <c r="FX150" i="4"/>
  <c r="FQ150" i="4"/>
  <c r="FN150" i="4"/>
  <c r="FO150" i="4"/>
  <c r="FI150" i="4"/>
  <c r="FJ150" i="4"/>
  <c r="FD150" i="4"/>
  <c r="FE150" i="4"/>
  <c r="EX150" i="4"/>
  <c r="EU150" i="4"/>
  <c r="EV150" i="4"/>
  <c r="EP150" i="4"/>
  <c r="EQ150" i="4"/>
  <c r="EK150" i="4"/>
  <c r="EL150" i="4"/>
  <c r="EE150" i="4"/>
  <c r="EB150" i="4"/>
  <c r="EC150" i="4"/>
  <c r="DW150" i="4"/>
  <c r="DX150" i="4"/>
  <c r="DR150" i="4"/>
  <c r="DS150" i="4"/>
  <c r="DL150" i="4"/>
  <c r="DI150" i="4"/>
  <c r="DJ150" i="4"/>
  <c r="DD150" i="4"/>
  <c r="DE150" i="4"/>
  <c r="CY150" i="4"/>
  <c r="CZ150" i="4"/>
  <c r="CS150" i="4"/>
  <c r="CP150" i="4"/>
  <c r="CQ150" i="4"/>
  <c r="CK150" i="4"/>
  <c r="CL150" i="4"/>
  <c r="CF150" i="4"/>
  <c r="CG150" i="4"/>
  <c r="BY150" i="4"/>
  <c r="BV150" i="4"/>
  <c r="BW150" i="4"/>
  <c r="BQ150" i="4"/>
  <c r="BR150" i="4"/>
  <c r="BL150" i="4"/>
  <c r="BM150" i="4"/>
  <c r="BE150" i="4"/>
  <c r="BB150" i="4"/>
  <c r="BC150" i="4"/>
  <c r="AW150" i="4"/>
  <c r="AX150" i="4"/>
  <c r="AR150" i="4"/>
  <c r="AS150" i="4"/>
  <c r="AL150" i="4"/>
  <c r="AI150" i="4"/>
  <c r="AJ150" i="4"/>
  <c r="AD150" i="4"/>
  <c r="AE150" i="4"/>
  <c r="Y150" i="4"/>
  <c r="Z150" i="4"/>
  <c r="R150" i="4"/>
  <c r="O150" i="4"/>
  <c r="P150" i="4"/>
  <c r="J150" i="4"/>
  <c r="K150" i="4"/>
  <c r="E150" i="4"/>
  <c r="F150" i="4"/>
  <c r="JE149" i="4"/>
  <c r="JF149" i="4"/>
  <c r="IZ149" i="4"/>
  <c r="JA149" i="4"/>
  <c r="IU149" i="4"/>
  <c r="IV149" i="4"/>
  <c r="IL149" i="4"/>
  <c r="IM149" i="4"/>
  <c r="IG149" i="4"/>
  <c r="IH149" i="4"/>
  <c r="IB149" i="4"/>
  <c r="IC149" i="4"/>
  <c r="HS149" i="4"/>
  <c r="HT149" i="4"/>
  <c r="HN149" i="4"/>
  <c r="HO149" i="4"/>
  <c r="HI149" i="4"/>
  <c r="HJ149" i="4"/>
  <c r="GZ149" i="4"/>
  <c r="HA149" i="4"/>
  <c r="GU149" i="4"/>
  <c r="GV149" i="4"/>
  <c r="GP149" i="4"/>
  <c r="GQ149" i="4"/>
  <c r="GG149" i="4"/>
  <c r="GH149" i="4"/>
  <c r="GB149" i="4"/>
  <c r="GC149" i="4"/>
  <c r="FW149" i="4"/>
  <c r="FX149" i="4"/>
  <c r="FN149" i="4"/>
  <c r="FO149" i="4"/>
  <c r="FI149" i="4"/>
  <c r="FJ149" i="4"/>
  <c r="FD149" i="4"/>
  <c r="FE149" i="4"/>
  <c r="EU149" i="4"/>
  <c r="EV149" i="4"/>
  <c r="EP149" i="4"/>
  <c r="EQ149" i="4"/>
  <c r="EK149" i="4"/>
  <c r="EL149" i="4"/>
  <c r="EB149" i="4"/>
  <c r="EC149" i="4"/>
  <c r="DW149" i="4"/>
  <c r="DX149" i="4"/>
  <c r="DR149" i="4"/>
  <c r="DS149" i="4"/>
  <c r="DI149" i="4"/>
  <c r="DJ149" i="4"/>
  <c r="DD149" i="4"/>
  <c r="DE149" i="4"/>
  <c r="CY149" i="4"/>
  <c r="CZ149" i="4"/>
  <c r="CP149" i="4"/>
  <c r="CQ149" i="4"/>
  <c r="CK149" i="4"/>
  <c r="CL149" i="4"/>
  <c r="CF149" i="4"/>
  <c r="CG149" i="4"/>
  <c r="BV149" i="4"/>
  <c r="BW149" i="4"/>
  <c r="BQ149" i="4"/>
  <c r="BR149" i="4"/>
  <c r="BL149" i="4"/>
  <c r="BM149" i="4"/>
  <c r="BB149" i="4"/>
  <c r="BC149" i="4"/>
  <c r="AW149" i="4"/>
  <c r="AX149" i="4"/>
  <c r="AR149" i="4"/>
  <c r="AS149" i="4"/>
  <c r="AI149" i="4"/>
  <c r="AJ149" i="4"/>
  <c r="AD149" i="4"/>
  <c r="AE149" i="4"/>
  <c r="Y149" i="4"/>
  <c r="Z149" i="4"/>
  <c r="O149" i="4"/>
  <c r="P149" i="4"/>
  <c r="J149" i="4"/>
  <c r="K149" i="4"/>
  <c r="E149" i="4"/>
  <c r="F149" i="4"/>
  <c r="JE148" i="4"/>
  <c r="JF148" i="4"/>
  <c r="IZ148" i="4"/>
  <c r="JA148" i="4"/>
  <c r="IU148" i="4"/>
  <c r="IV148" i="4"/>
  <c r="IL148" i="4"/>
  <c r="IM148" i="4"/>
  <c r="IG148" i="4"/>
  <c r="IH148" i="4"/>
  <c r="IB148" i="4"/>
  <c r="IC148" i="4"/>
  <c r="HS148" i="4"/>
  <c r="HT148" i="4"/>
  <c r="HN148" i="4"/>
  <c r="HO148" i="4"/>
  <c r="HI148" i="4"/>
  <c r="HJ148" i="4"/>
  <c r="GZ148" i="4"/>
  <c r="HA148" i="4"/>
  <c r="GU148" i="4"/>
  <c r="GV148" i="4"/>
  <c r="GP148" i="4"/>
  <c r="GQ148" i="4"/>
  <c r="GG148" i="4"/>
  <c r="GH148" i="4"/>
  <c r="GB148" i="4"/>
  <c r="GC148" i="4"/>
  <c r="FW148" i="4"/>
  <c r="FX148" i="4"/>
  <c r="FN148" i="4"/>
  <c r="FO148" i="4"/>
  <c r="FI148" i="4"/>
  <c r="FJ148" i="4"/>
  <c r="FD148" i="4"/>
  <c r="FE148" i="4"/>
  <c r="EU148" i="4"/>
  <c r="EV148" i="4"/>
  <c r="EP148" i="4"/>
  <c r="EQ148" i="4"/>
  <c r="EK148" i="4"/>
  <c r="EL148" i="4"/>
  <c r="EB148" i="4"/>
  <c r="EC148" i="4"/>
  <c r="DW148" i="4"/>
  <c r="DX148" i="4"/>
  <c r="DR148" i="4"/>
  <c r="DS148" i="4"/>
  <c r="DI148" i="4"/>
  <c r="DJ148" i="4"/>
  <c r="DD148" i="4"/>
  <c r="DE148" i="4"/>
  <c r="CY148" i="4"/>
  <c r="CZ148" i="4"/>
  <c r="CP148" i="4"/>
  <c r="CQ148" i="4"/>
  <c r="CK148" i="4"/>
  <c r="CL148" i="4"/>
  <c r="CF148" i="4"/>
  <c r="CG148" i="4"/>
  <c r="BV148" i="4"/>
  <c r="BW148" i="4"/>
  <c r="BQ148" i="4"/>
  <c r="BR148" i="4"/>
  <c r="BL148" i="4"/>
  <c r="BM148" i="4"/>
  <c r="BB148" i="4"/>
  <c r="BC148" i="4"/>
  <c r="AW148" i="4"/>
  <c r="AX148" i="4"/>
  <c r="AR148" i="4"/>
  <c r="AS148" i="4"/>
  <c r="AI148" i="4"/>
  <c r="AJ148" i="4"/>
  <c r="AD148" i="4"/>
  <c r="AE148" i="4"/>
  <c r="Y148" i="4"/>
  <c r="Z148" i="4"/>
  <c r="O148" i="4"/>
  <c r="P148" i="4"/>
  <c r="J148" i="4"/>
  <c r="K148" i="4"/>
  <c r="E148" i="4"/>
  <c r="F148" i="4"/>
  <c r="JE143" i="4"/>
  <c r="JF143" i="4"/>
  <c r="IZ143" i="4"/>
  <c r="JA143" i="4"/>
  <c r="IU143" i="4"/>
  <c r="IV143" i="4"/>
  <c r="IL143" i="4"/>
  <c r="IM143" i="4"/>
  <c r="IG143" i="4"/>
  <c r="IH143" i="4"/>
  <c r="IB143" i="4"/>
  <c r="IC143" i="4"/>
  <c r="HS143" i="4"/>
  <c r="HT143" i="4"/>
  <c r="HN143" i="4"/>
  <c r="HO143" i="4"/>
  <c r="HI143" i="4"/>
  <c r="HJ143" i="4"/>
  <c r="GZ143" i="4"/>
  <c r="HA143" i="4"/>
  <c r="GU143" i="4"/>
  <c r="GV143" i="4"/>
  <c r="GP143" i="4"/>
  <c r="GQ143" i="4"/>
  <c r="GG143" i="4"/>
  <c r="GH143" i="4"/>
  <c r="GB143" i="4"/>
  <c r="GC143" i="4"/>
  <c r="FW143" i="4"/>
  <c r="FX143" i="4"/>
  <c r="FN143" i="4"/>
  <c r="FO143" i="4"/>
  <c r="FI143" i="4"/>
  <c r="FJ143" i="4"/>
  <c r="FD143" i="4"/>
  <c r="FE143" i="4"/>
  <c r="EU143" i="4"/>
  <c r="EV143" i="4"/>
  <c r="EP143" i="4"/>
  <c r="EQ143" i="4"/>
  <c r="EK143" i="4"/>
  <c r="EL143" i="4"/>
  <c r="EB143" i="4"/>
  <c r="EC143" i="4"/>
  <c r="DW143" i="4"/>
  <c r="DX143" i="4"/>
  <c r="DR143" i="4"/>
  <c r="DS143" i="4"/>
  <c r="DI143" i="4"/>
  <c r="DJ143" i="4"/>
  <c r="DD143" i="4"/>
  <c r="DE143" i="4"/>
  <c r="CY143" i="4"/>
  <c r="CZ143" i="4"/>
  <c r="CP143" i="4"/>
  <c r="CQ143" i="4"/>
  <c r="CK143" i="4"/>
  <c r="CL143" i="4"/>
  <c r="CF143" i="4"/>
  <c r="CG143" i="4"/>
  <c r="BV143" i="4"/>
  <c r="BW143" i="4"/>
  <c r="BQ143" i="4"/>
  <c r="BR143" i="4"/>
  <c r="BL143" i="4"/>
  <c r="BM143" i="4"/>
  <c r="BB143" i="4"/>
  <c r="BC143" i="4"/>
  <c r="AW143" i="4"/>
  <c r="AX143" i="4"/>
  <c r="AR143" i="4"/>
  <c r="AS143" i="4"/>
  <c r="AI143" i="4"/>
  <c r="AJ143" i="4"/>
  <c r="AD143" i="4"/>
  <c r="AE143" i="4"/>
  <c r="Y143" i="4"/>
  <c r="Z143" i="4"/>
  <c r="O143" i="4"/>
  <c r="P143" i="4"/>
  <c r="J143" i="4"/>
  <c r="K143" i="4"/>
  <c r="E143" i="4"/>
  <c r="F143" i="4"/>
  <c r="JE142" i="4"/>
  <c r="JF142" i="4"/>
  <c r="IZ142" i="4"/>
  <c r="JA142" i="4"/>
  <c r="IU142" i="4"/>
  <c r="IV142" i="4"/>
  <c r="IL142" i="4"/>
  <c r="IM142" i="4"/>
  <c r="IG142" i="4"/>
  <c r="IH142" i="4"/>
  <c r="IB142" i="4"/>
  <c r="IC142" i="4"/>
  <c r="HS142" i="4"/>
  <c r="HT142" i="4"/>
  <c r="HN142" i="4"/>
  <c r="HO142" i="4"/>
  <c r="HI142" i="4"/>
  <c r="HJ142" i="4"/>
  <c r="GZ142" i="4"/>
  <c r="HA142" i="4"/>
  <c r="GU142" i="4"/>
  <c r="GV142" i="4"/>
  <c r="GP142" i="4"/>
  <c r="GQ142" i="4"/>
  <c r="GG142" i="4"/>
  <c r="GH142" i="4"/>
  <c r="GB142" i="4"/>
  <c r="GC142" i="4"/>
  <c r="FW142" i="4"/>
  <c r="FX142" i="4"/>
  <c r="FN142" i="4"/>
  <c r="FO142" i="4"/>
  <c r="FI142" i="4"/>
  <c r="FJ142" i="4"/>
  <c r="FD142" i="4"/>
  <c r="FE142" i="4"/>
  <c r="EU142" i="4"/>
  <c r="EV142" i="4"/>
  <c r="EP142" i="4"/>
  <c r="EQ142" i="4"/>
  <c r="EK142" i="4"/>
  <c r="EL142" i="4"/>
  <c r="EB142" i="4"/>
  <c r="EC142" i="4"/>
  <c r="DW142" i="4"/>
  <c r="DX142" i="4"/>
  <c r="DR142" i="4"/>
  <c r="DS142" i="4"/>
  <c r="DI142" i="4"/>
  <c r="DJ142" i="4"/>
  <c r="DD142" i="4"/>
  <c r="DE142" i="4"/>
  <c r="CY142" i="4"/>
  <c r="CZ142" i="4"/>
  <c r="CP142" i="4"/>
  <c r="CQ142" i="4"/>
  <c r="CK142" i="4"/>
  <c r="CL142" i="4"/>
  <c r="CF142" i="4"/>
  <c r="CG142" i="4"/>
  <c r="BV142" i="4"/>
  <c r="BW142" i="4"/>
  <c r="BQ142" i="4"/>
  <c r="BR142" i="4"/>
  <c r="BL142" i="4"/>
  <c r="BM142" i="4"/>
  <c r="BB142" i="4"/>
  <c r="BC142" i="4"/>
  <c r="AW142" i="4"/>
  <c r="AX142" i="4"/>
  <c r="AR142" i="4"/>
  <c r="AS142" i="4"/>
  <c r="AI142" i="4"/>
  <c r="AJ142" i="4"/>
  <c r="AD142" i="4"/>
  <c r="AE142" i="4"/>
  <c r="Y142" i="4"/>
  <c r="Z142" i="4"/>
  <c r="O142" i="4"/>
  <c r="P142" i="4"/>
  <c r="J142" i="4"/>
  <c r="K142" i="4"/>
  <c r="E142" i="4"/>
  <c r="F142" i="4"/>
  <c r="J141" i="4"/>
  <c r="K141" i="4"/>
  <c r="J140" i="4"/>
  <c r="K140" i="4"/>
  <c r="IY137" i="4"/>
  <c r="JA137" i="4"/>
  <c r="IX137" i="4"/>
  <c r="IZ137" i="4"/>
  <c r="IV137" i="4"/>
  <c r="IH137" i="4"/>
  <c r="IG137" i="4"/>
  <c r="IC137" i="4"/>
  <c r="HO137" i="4"/>
  <c r="HN137" i="4"/>
  <c r="HJ137" i="4"/>
  <c r="GV137" i="4"/>
  <c r="GU137" i="4"/>
  <c r="GQ137" i="4"/>
  <c r="GC137" i="4"/>
  <c r="GB137" i="4"/>
  <c r="FX137" i="4"/>
  <c r="FJ137" i="4"/>
  <c r="FI137" i="4"/>
  <c r="FE137" i="4"/>
  <c r="EQ137" i="4"/>
  <c r="EP137" i="4"/>
  <c r="EL137" i="4"/>
  <c r="DX137" i="4"/>
  <c r="DW137" i="4"/>
  <c r="DS137" i="4"/>
  <c r="DE137" i="4"/>
  <c r="DD137" i="4"/>
  <c r="CZ137" i="4"/>
  <c r="CL137" i="4"/>
  <c r="CK137" i="4"/>
  <c r="CG137" i="4"/>
  <c r="BR137" i="4"/>
  <c r="BQ137" i="4"/>
  <c r="BM137" i="4"/>
  <c r="AX137" i="4"/>
  <c r="AW137" i="4"/>
  <c r="AS137" i="4"/>
  <c r="AE137" i="4"/>
  <c r="AD137" i="4"/>
  <c r="Z137" i="4"/>
  <c r="K137" i="4"/>
  <c r="J137" i="4"/>
  <c r="F137" i="4"/>
  <c r="IY136" i="4"/>
  <c r="JH136" i="4"/>
  <c r="JA136" i="4"/>
  <c r="IX136" i="4"/>
  <c r="IZ136" i="4"/>
  <c r="IV136" i="4"/>
  <c r="IO136" i="4"/>
  <c r="IH136" i="4"/>
  <c r="IG136" i="4"/>
  <c r="IC136" i="4"/>
  <c r="HV136" i="4"/>
  <c r="HO136" i="4"/>
  <c r="HN136" i="4"/>
  <c r="HJ136" i="4"/>
  <c r="HC136" i="4"/>
  <c r="GV136" i="4"/>
  <c r="GU136" i="4"/>
  <c r="GQ136" i="4"/>
  <c r="GJ136" i="4"/>
  <c r="GC136" i="4"/>
  <c r="GB136" i="4"/>
  <c r="FX136" i="4"/>
  <c r="FQ136" i="4"/>
  <c r="FJ136" i="4"/>
  <c r="FI136" i="4"/>
  <c r="FE136" i="4"/>
  <c r="EX136" i="4"/>
  <c r="EQ136" i="4"/>
  <c r="EP136" i="4"/>
  <c r="EL136" i="4"/>
  <c r="EE136" i="4"/>
  <c r="DX136" i="4"/>
  <c r="DW136" i="4"/>
  <c r="DS136" i="4"/>
  <c r="DL136" i="4"/>
  <c r="DE136" i="4"/>
  <c r="DD136" i="4"/>
  <c r="CZ136" i="4"/>
  <c r="CS136" i="4"/>
  <c r="CL136" i="4"/>
  <c r="CK136" i="4"/>
  <c r="CG136" i="4"/>
  <c r="BY136" i="4"/>
  <c r="BR136" i="4"/>
  <c r="BQ136" i="4"/>
  <c r="BM136" i="4"/>
  <c r="BE136" i="4"/>
  <c r="AX136" i="4"/>
  <c r="AW136" i="4"/>
  <c r="AS136" i="4"/>
  <c r="AL136" i="4"/>
  <c r="AE136" i="4"/>
  <c r="AD136" i="4"/>
  <c r="Z136" i="4"/>
  <c r="R136" i="4"/>
  <c r="K136" i="4"/>
  <c r="J136" i="4"/>
  <c r="F136" i="4"/>
  <c r="JH135" i="4"/>
  <c r="JE135" i="4"/>
  <c r="JF135" i="4"/>
  <c r="IZ135" i="4"/>
  <c r="JA135" i="4"/>
  <c r="IU135" i="4"/>
  <c r="IV135" i="4"/>
  <c r="IO135" i="4"/>
  <c r="IL135" i="4"/>
  <c r="IM135" i="4"/>
  <c r="IG135" i="4"/>
  <c r="IH135" i="4"/>
  <c r="IB135" i="4"/>
  <c r="IC135" i="4"/>
  <c r="HV135" i="4"/>
  <c r="HS135" i="4"/>
  <c r="HT135" i="4"/>
  <c r="HN135" i="4"/>
  <c r="HO135" i="4"/>
  <c r="HI135" i="4"/>
  <c r="HJ135" i="4"/>
  <c r="HC135" i="4"/>
  <c r="GZ135" i="4"/>
  <c r="HA135" i="4"/>
  <c r="GU135" i="4"/>
  <c r="GV135" i="4"/>
  <c r="GP135" i="4"/>
  <c r="GQ135" i="4"/>
  <c r="GJ135" i="4"/>
  <c r="GG135" i="4"/>
  <c r="GH135" i="4"/>
  <c r="GB135" i="4"/>
  <c r="GC135" i="4"/>
  <c r="FW135" i="4"/>
  <c r="FX135" i="4"/>
  <c r="FQ135" i="4"/>
  <c r="FN135" i="4"/>
  <c r="FO135" i="4"/>
  <c r="FI135" i="4"/>
  <c r="FJ135" i="4"/>
  <c r="FD135" i="4"/>
  <c r="FE135" i="4"/>
  <c r="EX135" i="4"/>
  <c r="EU135" i="4"/>
  <c r="EV135" i="4"/>
  <c r="EP135" i="4"/>
  <c r="EQ135" i="4"/>
  <c r="EK135" i="4"/>
  <c r="EL135" i="4"/>
  <c r="EE135" i="4"/>
  <c r="EB135" i="4"/>
  <c r="EC135" i="4"/>
  <c r="DW135" i="4"/>
  <c r="DX135" i="4"/>
  <c r="DR135" i="4"/>
  <c r="DS135" i="4"/>
  <c r="DL135" i="4"/>
  <c r="DI135" i="4"/>
  <c r="DJ135" i="4"/>
  <c r="DD135" i="4"/>
  <c r="DE135" i="4"/>
  <c r="CY135" i="4"/>
  <c r="CZ135" i="4"/>
  <c r="CS135" i="4"/>
  <c r="CP135" i="4"/>
  <c r="CQ135" i="4"/>
  <c r="CK135" i="4"/>
  <c r="CL135" i="4"/>
  <c r="CF135" i="4"/>
  <c r="CG135" i="4"/>
  <c r="BY135" i="4"/>
  <c r="BV135" i="4"/>
  <c r="BW135" i="4"/>
  <c r="BQ135" i="4"/>
  <c r="BR135" i="4"/>
  <c r="BL135" i="4"/>
  <c r="BM135" i="4"/>
  <c r="BE135" i="4"/>
  <c r="BB135" i="4"/>
  <c r="BC135" i="4"/>
  <c r="AW135" i="4"/>
  <c r="AX135" i="4"/>
  <c r="AR135" i="4"/>
  <c r="AS135" i="4"/>
  <c r="AL135" i="4"/>
  <c r="AI135" i="4"/>
  <c r="AJ135" i="4"/>
  <c r="AD135" i="4"/>
  <c r="AE135" i="4"/>
  <c r="Y135" i="4"/>
  <c r="Z135" i="4"/>
  <c r="R135" i="4"/>
  <c r="O135" i="4"/>
  <c r="P135" i="4"/>
  <c r="J135" i="4"/>
  <c r="K135" i="4"/>
  <c r="E135" i="4"/>
  <c r="F135" i="4"/>
  <c r="JE134" i="4"/>
  <c r="JF134" i="4"/>
  <c r="IZ134" i="4"/>
  <c r="JA134" i="4"/>
  <c r="IU134" i="4"/>
  <c r="IV134" i="4"/>
  <c r="IL134" i="4"/>
  <c r="IM134" i="4"/>
  <c r="IG134" i="4"/>
  <c r="IH134" i="4"/>
  <c r="IB134" i="4"/>
  <c r="IC134" i="4"/>
  <c r="HS134" i="4"/>
  <c r="HT134" i="4"/>
  <c r="HN134" i="4"/>
  <c r="HO134" i="4"/>
  <c r="HI134" i="4"/>
  <c r="HJ134" i="4"/>
  <c r="GZ134" i="4"/>
  <c r="HA134" i="4"/>
  <c r="GU134" i="4"/>
  <c r="GV134" i="4"/>
  <c r="GP134" i="4"/>
  <c r="GQ134" i="4"/>
  <c r="GG134" i="4"/>
  <c r="GH134" i="4"/>
  <c r="GB134" i="4"/>
  <c r="GC134" i="4"/>
  <c r="FW134" i="4"/>
  <c r="FX134" i="4"/>
  <c r="FN134" i="4"/>
  <c r="FO134" i="4"/>
  <c r="FI134" i="4"/>
  <c r="FJ134" i="4"/>
  <c r="FD134" i="4"/>
  <c r="FE134" i="4"/>
  <c r="EU134" i="4"/>
  <c r="EV134" i="4"/>
  <c r="EP134" i="4"/>
  <c r="EQ134" i="4"/>
  <c r="EK134" i="4"/>
  <c r="EL134" i="4"/>
  <c r="EB134" i="4"/>
  <c r="EC134" i="4"/>
  <c r="DW134" i="4"/>
  <c r="DX134" i="4"/>
  <c r="DR134" i="4"/>
  <c r="DS134" i="4"/>
  <c r="DI134" i="4"/>
  <c r="DJ134" i="4"/>
  <c r="DD134" i="4"/>
  <c r="DE134" i="4"/>
  <c r="CY134" i="4"/>
  <c r="CZ134" i="4"/>
  <c r="CP134" i="4"/>
  <c r="CQ134" i="4"/>
  <c r="CK134" i="4"/>
  <c r="CL134" i="4"/>
  <c r="CF134" i="4"/>
  <c r="CG134" i="4"/>
  <c r="BV134" i="4"/>
  <c r="BW134" i="4"/>
  <c r="BQ134" i="4"/>
  <c r="BR134" i="4"/>
  <c r="BL134" i="4"/>
  <c r="BM134" i="4"/>
  <c r="BB134" i="4"/>
  <c r="BC134" i="4"/>
  <c r="AW134" i="4"/>
  <c r="AX134" i="4"/>
  <c r="AR134" i="4"/>
  <c r="AS134" i="4"/>
  <c r="AI134" i="4"/>
  <c r="AJ134" i="4"/>
  <c r="AD134" i="4"/>
  <c r="AE134" i="4"/>
  <c r="Y134" i="4"/>
  <c r="Z134" i="4"/>
  <c r="O134" i="4"/>
  <c r="P134" i="4"/>
  <c r="J134" i="4"/>
  <c r="K134" i="4"/>
  <c r="E134" i="4"/>
  <c r="F134" i="4"/>
  <c r="JE133" i="4"/>
  <c r="JF133" i="4"/>
  <c r="IZ133" i="4"/>
  <c r="JA133" i="4"/>
  <c r="IU133" i="4"/>
  <c r="IV133" i="4"/>
  <c r="IL133" i="4"/>
  <c r="IM133" i="4"/>
  <c r="IG133" i="4"/>
  <c r="IH133" i="4"/>
  <c r="IB133" i="4"/>
  <c r="IC133" i="4"/>
  <c r="HS133" i="4"/>
  <c r="HT133" i="4"/>
  <c r="HN133" i="4"/>
  <c r="HO133" i="4"/>
  <c r="HI133" i="4"/>
  <c r="HJ133" i="4"/>
  <c r="GZ133" i="4"/>
  <c r="HA133" i="4"/>
  <c r="GU133" i="4"/>
  <c r="GV133" i="4"/>
  <c r="GP133" i="4"/>
  <c r="GQ133" i="4"/>
  <c r="GG133" i="4"/>
  <c r="GH133" i="4"/>
  <c r="GB133" i="4"/>
  <c r="GC133" i="4"/>
  <c r="FW133" i="4"/>
  <c r="FX133" i="4"/>
  <c r="FN133" i="4"/>
  <c r="FO133" i="4"/>
  <c r="FI133" i="4"/>
  <c r="FJ133" i="4"/>
  <c r="FD133" i="4"/>
  <c r="FE133" i="4"/>
  <c r="EU133" i="4"/>
  <c r="EV133" i="4"/>
  <c r="EP133" i="4"/>
  <c r="EQ133" i="4"/>
  <c r="EK133" i="4"/>
  <c r="EL133" i="4"/>
  <c r="EB133" i="4"/>
  <c r="EC133" i="4"/>
  <c r="DW133" i="4"/>
  <c r="DX133" i="4"/>
  <c r="DR133" i="4"/>
  <c r="DS133" i="4"/>
  <c r="DI133" i="4"/>
  <c r="DJ133" i="4"/>
  <c r="DD133" i="4"/>
  <c r="DE133" i="4"/>
  <c r="CY133" i="4"/>
  <c r="CZ133" i="4"/>
  <c r="CP133" i="4"/>
  <c r="CQ133" i="4"/>
  <c r="CK133" i="4"/>
  <c r="CL133" i="4"/>
  <c r="CF133" i="4"/>
  <c r="CG133" i="4"/>
  <c r="BV133" i="4"/>
  <c r="BW133" i="4"/>
  <c r="BQ133" i="4"/>
  <c r="BR133" i="4"/>
  <c r="BL133" i="4"/>
  <c r="BM133" i="4"/>
  <c r="BB133" i="4"/>
  <c r="BC133" i="4"/>
  <c r="AW133" i="4"/>
  <c r="AX133" i="4"/>
  <c r="AR133" i="4"/>
  <c r="AS133" i="4"/>
  <c r="AI133" i="4"/>
  <c r="AJ133" i="4"/>
  <c r="AD133" i="4"/>
  <c r="AE133" i="4"/>
  <c r="Y133" i="4"/>
  <c r="Z133" i="4"/>
  <c r="O133" i="4"/>
  <c r="P133" i="4"/>
  <c r="J133" i="4"/>
  <c r="K133" i="4"/>
  <c r="E133" i="4"/>
  <c r="F133" i="4"/>
  <c r="JC114" i="4"/>
  <c r="JD109" i="4"/>
  <c r="JD114" i="4"/>
  <c r="JE114" i="4"/>
  <c r="JF114" i="4"/>
  <c r="IX109" i="4"/>
  <c r="IX114" i="4"/>
  <c r="IY109" i="4"/>
  <c r="IY114" i="4"/>
  <c r="IZ114" i="4"/>
  <c r="JA114" i="4"/>
  <c r="IS109" i="4"/>
  <c r="IS114" i="4"/>
  <c r="IT109" i="4"/>
  <c r="IT114" i="4"/>
  <c r="IU114" i="4"/>
  <c r="IV114" i="4"/>
  <c r="IJ114" i="4"/>
  <c r="IK109" i="4"/>
  <c r="IK114" i="4"/>
  <c r="IL114" i="4"/>
  <c r="IM114" i="4"/>
  <c r="IE109" i="4"/>
  <c r="IE114" i="4"/>
  <c r="IF109" i="4"/>
  <c r="IF114" i="4"/>
  <c r="IG114" i="4"/>
  <c r="IH114" i="4"/>
  <c r="HZ109" i="4"/>
  <c r="HZ114" i="4"/>
  <c r="IA109" i="4"/>
  <c r="IA114" i="4"/>
  <c r="IB114" i="4"/>
  <c r="IC114" i="4"/>
  <c r="HQ114" i="4"/>
  <c r="HR109" i="4"/>
  <c r="HR114" i="4"/>
  <c r="HS114" i="4"/>
  <c r="HT114" i="4"/>
  <c r="HL109" i="4"/>
  <c r="HL114" i="4"/>
  <c r="HM109" i="4"/>
  <c r="HM114" i="4"/>
  <c r="HN114" i="4"/>
  <c r="HO114" i="4"/>
  <c r="HG109" i="4"/>
  <c r="HG114" i="4"/>
  <c r="HH109" i="4"/>
  <c r="HH114" i="4"/>
  <c r="HI114" i="4"/>
  <c r="HJ114" i="4"/>
  <c r="GX114" i="4"/>
  <c r="GY109" i="4"/>
  <c r="GY114" i="4"/>
  <c r="GZ114" i="4"/>
  <c r="HA114" i="4"/>
  <c r="GS109" i="4"/>
  <c r="GS114" i="4"/>
  <c r="GT109" i="4"/>
  <c r="GT114" i="4"/>
  <c r="GU114" i="4"/>
  <c r="GV114" i="4"/>
  <c r="GN109" i="4"/>
  <c r="GN114" i="4"/>
  <c r="GO109" i="4"/>
  <c r="GO114" i="4"/>
  <c r="GP114" i="4"/>
  <c r="GQ114" i="4"/>
  <c r="GE114" i="4"/>
  <c r="GF109" i="4"/>
  <c r="GF114" i="4"/>
  <c r="GG114" i="4"/>
  <c r="GH114" i="4"/>
  <c r="FZ109" i="4"/>
  <c r="FZ114" i="4"/>
  <c r="GA109" i="4"/>
  <c r="GA114" i="4"/>
  <c r="GB114" i="4"/>
  <c r="GC114" i="4"/>
  <c r="FU109" i="4"/>
  <c r="FU114" i="4"/>
  <c r="FV109" i="4"/>
  <c r="FV114" i="4"/>
  <c r="FW114" i="4"/>
  <c r="FX114" i="4"/>
  <c r="FL114" i="4"/>
  <c r="FM109" i="4"/>
  <c r="FM114" i="4"/>
  <c r="FN114" i="4"/>
  <c r="FO114" i="4"/>
  <c r="FG109" i="4"/>
  <c r="FG114" i="4"/>
  <c r="FH109" i="4"/>
  <c r="FH114" i="4"/>
  <c r="FI114" i="4"/>
  <c r="FJ114" i="4"/>
  <c r="FB109" i="4"/>
  <c r="FB114" i="4"/>
  <c r="FC109" i="4"/>
  <c r="FC114" i="4"/>
  <c r="FD114" i="4"/>
  <c r="FE114" i="4"/>
  <c r="ES114" i="4"/>
  <c r="ET109" i="4"/>
  <c r="ET114" i="4"/>
  <c r="EU114" i="4"/>
  <c r="EV114" i="4"/>
  <c r="EN109" i="4"/>
  <c r="EN114" i="4"/>
  <c r="EO109" i="4"/>
  <c r="EO114" i="4"/>
  <c r="EP114" i="4"/>
  <c r="EQ114" i="4"/>
  <c r="EI109" i="4"/>
  <c r="EI114" i="4"/>
  <c r="EJ109" i="4"/>
  <c r="EJ114" i="4"/>
  <c r="EK114" i="4"/>
  <c r="EL114" i="4"/>
  <c r="DZ114" i="4"/>
  <c r="EA109" i="4"/>
  <c r="EA114" i="4"/>
  <c r="EB114" i="4"/>
  <c r="EC114" i="4"/>
  <c r="DU109" i="4"/>
  <c r="DU114" i="4"/>
  <c r="DV109" i="4"/>
  <c r="DV114" i="4"/>
  <c r="DW114" i="4"/>
  <c r="DX114" i="4"/>
  <c r="DP109" i="4"/>
  <c r="DP114" i="4"/>
  <c r="DQ109" i="4"/>
  <c r="DQ114" i="4"/>
  <c r="DR114" i="4"/>
  <c r="DS114" i="4"/>
  <c r="DG114" i="4"/>
  <c r="DH109" i="4"/>
  <c r="DH114" i="4"/>
  <c r="DI114" i="4"/>
  <c r="DJ114" i="4"/>
  <c r="DB109" i="4"/>
  <c r="DB114" i="4"/>
  <c r="DC109" i="4"/>
  <c r="DC114" i="4"/>
  <c r="DD114" i="4"/>
  <c r="DE114" i="4"/>
  <c r="CW109" i="4"/>
  <c r="CW114" i="4"/>
  <c r="CX109" i="4"/>
  <c r="CX114" i="4"/>
  <c r="CY114" i="4"/>
  <c r="CZ114" i="4"/>
  <c r="CN114" i="4"/>
  <c r="CO109" i="4"/>
  <c r="CO114" i="4"/>
  <c r="CP114" i="4"/>
  <c r="CQ114" i="4"/>
  <c r="CI109" i="4"/>
  <c r="CI114" i="4"/>
  <c r="CJ109" i="4"/>
  <c r="CJ114" i="4"/>
  <c r="CK114" i="4"/>
  <c r="CL114" i="4"/>
  <c r="CD109" i="4"/>
  <c r="CD114" i="4"/>
  <c r="CE109" i="4"/>
  <c r="CE114" i="4"/>
  <c r="CF114" i="4"/>
  <c r="CG114" i="4"/>
  <c r="BT114" i="4"/>
  <c r="BU109" i="4"/>
  <c r="BU114" i="4"/>
  <c r="BV114" i="4"/>
  <c r="BW114" i="4"/>
  <c r="BO109" i="4"/>
  <c r="BO114" i="4"/>
  <c r="BP109" i="4"/>
  <c r="BP114" i="4"/>
  <c r="BQ114" i="4"/>
  <c r="BR114" i="4"/>
  <c r="BJ109" i="4"/>
  <c r="BJ114" i="4"/>
  <c r="BK109" i="4"/>
  <c r="BK114" i="4"/>
  <c r="BL114" i="4"/>
  <c r="BM114" i="4"/>
  <c r="AZ114" i="4"/>
  <c r="BA109" i="4"/>
  <c r="BA114" i="4"/>
  <c r="BB114" i="4"/>
  <c r="BC114" i="4"/>
  <c r="AU109" i="4"/>
  <c r="AU114" i="4"/>
  <c r="AV109" i="4"/>
  <c r="AV114" i="4"/>
  <c r="AW114" i="4"/>
  <c r="AX114" i="4"/>
  <c r="AP109" i="4"/>
  <c r="AP114" i="4"/>
  <c r="AQ109" i="4"/>
  <c r="AQ114" i="4"/>
  <c r="AR114" i="4"/>
  <c r="AS114" i="4"/>
  <c r="AG114" i="4"/>
  <c r="AH109" i="4"/>
  <c r="AH114" i="4"/>
  <c r="AI114" i="4"/>
  <c r="AJ114" i="4"/>
  <c r="AB109" i="4"/>
  <c r="AB114" i="4"/>
  <c r="AC109" i="4"/>
  <c r="AC114" i="4"/>
  <c r="AD114" i="4"/>
  <c r="AE114" i="4"/>
  <c r="W109" i="4"/>
  <c r="W114" i="4"/>
  <c r="X109" i="4"/>
  <c r="X114" i="4"/>
  <c r="Y114" i="4"/>
  <c r="Z114" i="4"/>
  <c r="H114" i="4"/>
  <c r="I114" i="4"/>
  <c r="J114" i="4"/>
  <c r="K114" i="4"/>
  <c r="C16" i="4"/>
  <c r="C30" i="4"/>
  <c r="C64" i="4"/>
  <c r="C97" i="4"/>
  <c r="C103" i="4"/>
  <c r="C114" i="4"/>
  <c r="D7" i="4"/>
  <c r="D14" i="4"/>
  <c r="D16" i="4"/>
  <c r="D21" i="4"/>
  <c r="D29" i="4"/>
  <c r="D30" i="4"/>
  <c r="D34" i="4"/>
  <c r="D99" i="4"/>
  <c r="D103" i="4"/>
  <c r="D114" i="4"/>
  <c r="E114" i="4"/>
  <c r="F114" i="4"/>
  <c r="JA112" i="4"/>
  <c r="IT112" i="4"/>
  <c r="IV112" i="4"/>
  <c r="IH112" i="4"/>
  <c r="IG112" i="4"/>
  <c r="IA112" i="4"/>
  <c r="IC112" i="4"/>
  <c r="HM112" i="4"/>
  <c r="HO112" i="4"/>
  <c r="HL112" i="4"/>
  <c r="HN112" i="4"/>
  <c r="HH112" i="4"/>
  <c r="HJ112" i="4"/>
  <c r="GV112" i="4"/>
  <c r="GU112" i="4"/>
  <c r="GO112" i="4"/>
  <c r="GQ112" i="4"/>
  <c r="GA112" i="4"/>
  <c r="GC112" i="4"/>
  <c r="FZ112" i="4"/>
  <c r="GB112" i="4"/>
  <c r="FV112" i="4"/>
  <c r="FX112" i="4"/>
  <c r="FH112" i="4"/>
  <c r="FJ112" i="4"/>
  <c r="FG112" i="4"/>
  <c r="FI112" i="4"/>
  <c r="FC112" i="4"/>
  <c r="FE112" i="4"/>
  <c r="EO112" i="4"/>
  <c r="EQ112" i="4"/>
  <c r="EN112" i="4"/>
  <c r="EP112" i="4"/>
  <c r="EJ112" i="4"/>
  <c r="EL112" i="4"/>
  <c r="DV112" i="4"/>
  <c r="DX112" i="4"/>
  <c r="DU112" i="4"/>
  <c r="DW112" i="4"/>
  <c r="DQ112" i="4"/>
  <c r="DS112" i="4"/>
  <c r="DC112" i="4"/>
  <c r="DE112" i="4"/>
  <c r="DB112" i="4"/>
  <c r="DD112" i="4"/>
  <c r="CX112" i="4"/>
  <c r="CZ112" i="4"/>
  <c r="CJ112" i="4"/>
  <c r="CL112" i="4"/>
  <c r="CI112" i="4"/>
  <c r="CK112" i="4"/>
  <c r="CE112" i="4"/>
  <c r="CG112" i="4"/>
  <c r="BP112" i="4"/>
  <c r="BR112" i="4"/>
  <c r="BO112" i="4"/>
  <c r="BQ112" i="4"/>
  <c r="BK112" i="4"/>
  <c r="BM112" i="4"/>
  <c r="AV112" i="4"/>
  <c r="AX112" i="4"/>
  <c r="AU112" i="4"/>
  <c r="AW112" i="4"/>
  <c r="AQ112" i="4"/>
  <c r="AS112" i="4"/>
  <c r="AC112" i="4"/>
  <c r="AE112" i="4"/>
  <c r="AB112" i="4"/>
  <c r="AD112" i="4"/>
  <c r="X112" i="4"/>
  <c r="Z112" i="4"/>
  <c r="N112" i="4"/>
  <c r="O112" i="4"/>
  <c r="P112" i="4"/>
  <c r="J112" i="4"/>
  <c r="K112" i="4"/>
  <c r="D112" i="4"/>
  <c r="F112" i="4"/>
  <c r="JA111" i="4"/>
  <c r="IZ111" i="4"/>
  <c r="IT111" i="4"/>
  <c r="IV111" i="4"/>
  <c r="IH111" i="4"/>
  <c r="IG111" i="4"/>
  <c r="IA111" i="4"/>
  <c r="IC111" i="4"/>
  <c r="HM111" i="4"/>
  <c r="HO111" i="4"/>
  <c r="HL111" i="4"/>
  <c r="HN111" i="4"/>
  <c r="HH111" i="4"/>
  <c r="HJ111" i="4"/>
  <c r="GV111" i="4"/>
  <c r="GU111" i="4"/>
  <c r="GO111" i="4"/>
  <c r="GQ111" i="4"/>
  <c r="GA111" i="4"/>
  <c r="GC111" i="4"/>
  <c r="FZ111" i="4"/>
  <c r="GB111" i="4"/>
  <c r="FV111" i="4"/>
  <c r="FX111" i="4"/>
  <c r="FH111" i="4"/>
  <c r="FJ111" i="4"/>
  <c r="FG111" i="4"/>
  <c r="FI111" i="4"/>
  <c r="FC111" i="4"/>
  <c r="FE111" i="4"/>
  <c r="EO111" i="4"/>
  <c r="EQ111" i="4"/>
  <c r="EN111" i="4"/>
  <c r="EP111" i="4"/>
  <c r="EJ111" i="4"/>
  <c r="EL111" i="4"/>
  <c r="DV111" i="4"/>
  <c r="DX111" i="4"/>
  <c r="DU111" i="4"/>
  <c r="DW111" i="4"/>
  <c r="DQ111" i="4"/>
  <c r="DS111" i="4"/>
  <c r="DC111" i="4"/>
  <c r="DE111" i="4"/>
  <c r="DB111" i="4"/>
  <c r="DD111" i="4"/>
  <c r="CX111" i="4"/>
  <c r="CZ111" i="4"/>
  <c r="CJ111" i="4"/>
  <c r="CL111" i="4"/>
  <c r="CI111" i="4"/>
  <c r="CK111" i="4"/>
  <c r="CE111" i="4"/>
  <c r="CG111" i="4"/>
  <c r="BP111" i="4"/>
  <c r="BR111" i="4"/>
  <c r="BO111" i="4"/>
  <c r="BQ111" i="4"/>
  <c r="BK111" i="4"/>
  <c r="BM111" i="4"/>
  <c r="AV111" i="4"/>
  <c r="AX111" i="4"/>
  <c r="AU111" i="4"/>
  <c r="AW111" i="4"/>
  <c r="AQ111" i="4"/>
  <c r="AS111" i="4"/>
  <c r="AC111" i="4"/>
  <c r="AE111" i="4"/>
  <c r="AB111" i="4"/>
  <c r="AD111" i="4"/>
  <c r="X111" i="4"/>
  <c r="Z111" i="4"/>
  <c r="N111" i="4"/>
  <c r="O111" i="4"/>
  <c r="P111" i="4"/>
  <c r="J111" i="4"/>
  <c r="K111" i="4"/>
  <c r="D111" i="4"/>
  <c r="F111" i="4"/>
  <c r="JD110" i="4"/>
  <c r="JE110" i="4"/>
  <c r="JF110" i="4"/>
  <c r="IX110" i="4"/>
  <c r="IY110" i="4"/>
  <c r="IZ110" i="4"/>
  <c r="JA110" i="4"/>
  <c r="IS110" i="4"/>
  <c r="IT110" i="4"/>
  <c r="IU110" i="4"/>
  <c r="IV110" i="4"/>
  <c r="IK110" i="4"/>
  <c r="IL110" i="4"/>
  <c r="IM110" i="4"/>
  <c r="IE110" i="4"/>
  <c r="IF110" i="4"/>
  <c r="IG110" i="4"/>
  <c r="IH110" i="4"/>
  <c r="HZ110" i="4"/>
  <c r="IA110" i="4"/>
  <c r="IB110" i="4"/>
  <c r="IC110" i="4"/>
  <c r="HR110" i="4"/>
  <c r="HS110" i="4"/>
  <c r="HT110" i="4"/>
  <c r="HL110" i="4"/>
  <c r="HM110" i="4"/>
  <c r="HN110" i="4"/>
  <c r="HO110" i="4"/>
  <c r="HG110" i="4"/>
  <c r="HH110" i="4"/>
  <c r="HI110" i="4"/>
  <c r="HJ110" i="4"/>
  <c r="GY110" i="4"/>
  <c r="GZ110" i="4"/>
  <c r="HA110" i="4"/>
  <c r="GS110" i="4"/>
  <c r="GT110" i="4"/>
  <c r="GU110" i="4"/>
  <c r="GV110" i="4"/>
  <c r="GN110" i="4"/>
  <c r="GO110" i="4"/>
  <c r="GP110" i="4"/>
  <c r="GQ110" i="4"/>
  <c r="GF110" i="4"/>
  <c r="GG110" i="4"/>
  <c r="GH110" i="4"/>
  <c r="FZ110" i="4"/>
  <c r="GA110" i="4"/>
  <c r="GB110" i="4"/>
  <c r="GC110" i="4"/>
  <c r="FU110" i="4"/>
  <c r="FV110" i="4"/>
  <c r="FW110" i="4"/>
  <c r="FX110" i="4"/>
  <c r="FM110" i="4"/>
  <c r="FN110" i="4"/>
  <c r="FO110" i="4"/>
  <c r="FG110" i="4"/>
  <c r="FH110" i="4"/>
  <c r="FI110" i="4"/>
  <c r="FJ110" i="4"/>
  <c r="FB110" i="4"/>
  <c r="FC110" i="4"/>
  <c r="FD110" i="4"/>
  <c r="FE110" i="4"/>
  <c r="ET110" i="4"/>
  <c r="EU110" i="4"/>
  <c r="EV110" i="4"/>
  <c r="EN110" i="4"/>
  <c r="EO110" i="4"/>
  <c r="EP110" i="4"/>
  <c r="EQ110" i="4"/>
  <c r="EI110" i="4"/>
  <c r="EJ110" i="4"/>
  <c r="EK110" i="4"/>
  <c r="EL110" i="4"/>
  <c r="EA110" i="4"/>
  <c r="EB110" i="4"/>
  <c r="EC110" i="4"/>
  <c r="DU110" i="4"/>
  <c r="DV110" i="4"/>
  <c r="DW110" i="4"/>
  <c r="DX110" i="4"/>
  <c r="DP110" i="4"/>
  <c r="DQ110" i="4"/>
  <c r="DR110" i="4"/>
  <c r="DS110" i="4"/>
  <c r="DH110" i="4"/>
  <c r="DI110" i="4"/>
  <c r="DJ110" i="4"/>
  <c r="DB110" i="4"/>
  <c r="DC110" i="4"/>
  <c r="DD110" i="4"/>
  <c r="DE110" i="4"/>
  <c r="CW110" i="4"/>
  <c r="CX110" i="4"/>
  <c r="CY110" i="4"/>
  <c r="CZ110" i="4"/>
  <c r="CO110" i="4"/>
  <c r="CP110" i="4"/>
  <c r="CQ110" i="4"/>
  <c r="CI110" i="4"/>
  <c r="CJ110" i="4"/>
  <c r="CK110" i="4"/>
  <c r="CL110" i="4"/>
  <c r="CD110" i="4"/>
  <c r="CE110" i="4"/>
  <c r="CF110" i="4"/>
  <c r="CG110" i="4"/>
  <c r="BU110" i="4"/>
  <c r="BV110" i="4"/>
  <c r="BW110" i="4"/>
  <c r="BO110" i="4"/>
  <c r="BP110" i="4"/>
  <c r="BQ110" i="4"/>
  <c r="BR110" i="4"/>
  <c r="BJ110" i="4"/>
  <c r="BK110" i="4"/>
  <c r="BL110" i="4"/>
  <c r="BM110" i="4"/>
  <c r="BA110" i="4"/>
  <c r="BB110" i="4"/>
  <c r="BC110" i="4"/>
  <c r="AU110" i="4"/>
  <c r="AV110" i="4"/>
  <c r="AW110" i="4"/>
  <c r="AX110" i="4"/>
  <c r="AP110" i="4"/>
  <c r="AQ110" i="4"/>
  <c r="AR110" i="4"/>
  <c r="AS110" i="4"/>
  <c r="AH110" i="4"/>
  <c r="AI110" i="4"/>
  <c r="AJ110" i="4"/>
  <c r="AB110" i="4"/>
  <c r="AC110" i="4"/>
  <c r="AD110" i="4"/>
  <c r="AE110" i="4"/>
  <c r="W110" i="4"/>
  <c r="X110" i="4"/>
  <c r="Y110" i="4"/>
  <c r="Z110" i="4"/>
  <c r="J110" i="4"/>
  <c r="K110" i="4"/>
  <c r="C110" i="4"/>
  <c r="D110" i="4"/>
  <c r="E110" i="4"/>
  <c r="F110" i="4"/>
  <c r="JE109" i="4"/>
  <c r="JF109" i="4"/>
  <c r="IZ109" i="4"/>
  <c r="JA109" i="4"/>
  <c r="IU109" i="4"/>
  <c r="IV109" i="4"/>
  <c r="IL109" i="4"/>
  <c r="IM109" i="4"/>
  <c r="IG109" i="4"/>
  <c r="IH109" i="4"/>
  <c r="IB109" i="4"/>
  <c r="IC109" i="4"/>
  <c r="HS109" i="4"/>
  <c r="HT109" i="4"/>
  <c r="HN109" i="4"/>
  <c r="HO109" i="4"/>
  <c r="HI109" i="4"/>
  <c r="HJ109" i="4"/>
  <c r="GZ109" i="4"/>
  <c r="HA109" i="4"/>
  <c r="GU109" i="4"/>
  <c r="GV109" i="4"/>
  <c r="GP109" i="4"/>
  <c r="GQ109" i="4"/>
  <c r="GG109" i="4"/>
  <c r="GH109" i="4"/>
  <c r="GB109" i="4"/>
  <c r="GC109" i="4"/>
  <c r="FW109" i="4"/>
  <c r="FX109" i="4"/>
  <c r="FN109" i="4"/>
  <c r="FO109" i="4"/>
  <c r="FI109" i="4"/>
  <c r="FJ109" i="4"/>
  <c r="FD109" i="4"/>
  <c r="FE109" i="4"/>
  <c r="EU109" i="4"/>
  <c r="EV109" i="4"/>
  <c r="EP109" i="4"/>
  <c r="EQ109" i="4"/>
  <c r="EK109" i="4"/>
  <c r="EL109" i="4"/>
  <c r="EB109" i="4"/>
  <c r="EC109" i="4"/>
  <c r="DW109" i="4"/>
  <c r="DX109" i="4"/>
  <c r="DR109" i="4"/>
  <c r="DS109" i="4"/>
  <c r="DI109" i="4"/>
  <c r="DJ109" i="4"/>
  <c r="DD109" i="4"/>
  <c r="DE109" i="4"/>
  <c r="CY109" i="4"/>
  <c r="CZ109" i="4"/>
  <c r="CP109" i="4"/>
  <c r="CQ109" i="4"/>
  <c r="CK109" i="4"/>
  <c r="CL109" i="4"/>
  <c r="CF109" i="4"/>
  <c r="CG109" i="4"/>
  <c r="BV109" i="4"/>
  <c r="BW109" i="4"/>
  <c r="BQ109" i="4"/>
  <c r="BR109" i="4"/>
  <c r="BL109" i="4"/>
  <c r="BM109" i="4"/>
  <c r="BB109" i="4"/>
  <c r="BC109" i="4"/>
  <c r="AW109" i="4"/>
  <c r="AX109" i="4"/>
  <c r="AR109" i="4"/>
  <c r="AS109" i="4"/>
  <c r="AI109" i="4"/>
  <c r="AJ109" i="4"/>
  <c r="AD109" i="4"/>
  <c r="AE109" i="4"/>
  <c r="Y109" i="4"/>
  <c r="Z109" i="4"/>
  <c r="J109" i="4"/>
  <c r="K109" i="4"/>
  <c r="E109" i="4"/>
  <c r="F109" i="4"/>
  <c r="JA108" i="4"/>
  <c r="IZ108" i="4"/>
  <c r="IV108" i="4"/>
  <c r="IH108" i="4"/>
  <c r="IG108" i="4"/>
  <c r="IC108" i="4"/>
  <c r="HO108" i="4"/>
  <c r="HN108" i="4"/>
  <c r="HJ108" i="4"/>
  <c r="GV108" i="4"/>
  <c r="GU108" i="4"/>
  <c r="GQ108" i="4"/>
  <c r="GC108" i="4"/>
  <c r="GB108" i="4"/>
  <c r="FX108" i="4"/>
  <c r="FJ108" i="4"/>
  <c r="FI108" i="4"/>
  <c r="FE108" i="4"/>
  <c r="EQ108" i="4"/>
  <c r="EP108" i="4"/>
  <c r="EL108" i="4"/>
  <c r="DX108" i="4"/>
  <c r="DW108" i="4"/>
  <c r="DS108" i="4"/>
  <c r="DE108" i="4"/>
  <c r="DD108" i="4"/>
  <c r="CZ108" i="4"/>
  <c r="CL108" i="4"/>
  <c r="CK108" i="4"/>
  <c r="CG108" i="4"/>
  <c r="BR108" i="4"/>
  <c r="BQ108" i="4"/>
  <c r="BM108" i="4"/>
  <c r="AX108" i="4"/>
  <c r="AW108" i="4"/>
  <c r="AS108" i="4"/>
  <c r="AE108" i="4"/>
  <c r="AD108" i="4"/>
  <c r="Z108" i="4"/>
  <c r="J108" i="4"/>
  <c r="K108" i="4"/>
  <c r="F108" i="4"/>
  <c r="JA107" i="4"/>
  <c r="IZ107" i="4"/>
  <c r="IV107" i="4"/>
  <c r="IH107" i="4"/>
  <c r="IG107" i="4"/>
  <c r="IC107" i="4"/>
  <c r="HO107" i="4"/>
  <c r="HN107" i="4"/>
  <c r="HJ107" i="4"/>
  <c r="GV107" i="4"/>
  <c r="GU107" i="4"/>
  <c r="GQ107" i="4"/>
  <c r="GC107" i="4"/>
  <c r="GB107" i="4"/>
  <c r="FX107" i="4"/>
  <c r="FJ107" i="4"/>
  <c r="FI107" i="4"/>
  <c r="FE107" i="4"/>
  <c r="EQ107" i="4"/>
  <c r="EP107" i="4"/>
  <c r="EL107" i="4"/>
  <c r="DX107" i="4"/>
  <c r="DW107" i="4"/>
  <c r="DS107" i="4"/>
  <c r="DE107" i="4"/>
  <c r="DD107" i="4"/>
  <c r="CZ107" i="4"/>
  <c r="CL107" i="4"/>
  <c r="CK107" i="4"/>
  <c r="CG107" i="4"/>
  <c r="BR107" i="4"/>
  <c r="BQ107" i="4"/>
  <c r="BM107" i="4"/>
  <c r="AX107" i="4"/>
  <c r="AW107" i="4"/>
  <c r="AS107" i="4"/>
  <c r="AE107" i="4"/>
  <c r="AD107" i="4"/>
  <c r="Z107" i="4"/>
  <c r="J107" i="4"/>
  <c r="K107" i="4"/>
  <c r="F107" i="4"/>
  <c r="JC106" i="4"/>
  <c r="JD106" i="4"/>
  <c r="JE106" i="4"/>
  <c r="JF106" i="4"/>
  <c r="IZ106" i="4"/>
  <c r="JA106" i="4"/>
  <c r="IU106" i="4"/>
  <c r="IV106" i="4"/>
  <c r="IJ106" i="4"/>
  <c r="IK106" i="4"/>
  <c r="IL106" i="4"/>
  <c r="IM106" i="4"/>
  <c r="IG106" i="4"/>
  <c r="IH106" i="4"/>
  <c r="IB106" i="4"/>
  <c r="IC106" i="4"/>
  <c r="HQ106" i="4"/>
  <c r="HR106" i="4"/>
  <c r="HS106" i="4"/>
  <c r="HT106" i="4"/>
  <c r="HN106" i="4"/>
  <c r="HO106" i="4"/>
  <c r="HI106" i="4"/>
  <c r="HJ106" i="4"/>
  <c r="GX106" i="4"/>
  <c r="GY106" i="4"/>
  <c r="GZ106" i="4"/>
  <c r="HA106" i="4"/>
  <c r="GU106" i="4"/>
  <c r="GV106" i="4"/>
  <c r="GP106" i="4"/>
  <c r="GQ106" i="4"/>
  <c r="GE106" i="4"/>
  <c r="GF106" i="4"/>
  <c r="GG106" i="4"/>
  <c r="GH106" i="4"/>
  <c r="GB106" i="4"/>
  <c r="GC106" i="4"/>
  <c r="FW106" i="4"/>
  <c r="FX106" i="4"/>
  <c r="FL106" i="4"/>
  <c r="FM106" i="4"/>
  <c r="FN106" i="4"/>
  <c r="FO106" i="4"/>
  <c r="FI106" i="4"/>
  <c r="FJ106" i="4"/>
  <c r="FD106" i="4"/>
  <c r="FE106" i="4"/>
  <c r="ES106" i="4"/>
  <c r="ET106" i="4"/>
  <c r="EU106" i="4"/>
  <c r="EV106" i="4"/>
  <c r="EP106" i="4"/>
  <c r="EQ106" i="4"/>
  <c r="EK106" i="4"/>
  <c r="EL106" i="4"/>
  <c r="DZ106" i="4"/>
  <c r="EA106" i="4"/>
  <c r="EB106" i="4"/>
  <c r="EC106" i="4"/>
  <c r="DW106" i="4"/>
  <c r="DX106" i="4"/>
  <c r="DR106" i="4"/>
  <c r="DS106" i="4"/>
  <c r="DG106" i="4"/>
  <c r="DH106" i="4"/>
  <c r="DI106" i="4"/>
  <c r="DJ106" i="4"/>
  <c r="DD106" i="4"/>
  <c r="DE106" i="4"/>
  <c r="CY106" i="4"/>
  <c r="CZ106" i="4"/>
  <c r="CN106" i="4"/>
  <c r="CO106" i="4"/>
  <c r="CP106" i="4"/>
  <c r="CQ106" i="4"/>
  <c r="CK106" i="4"/>
  <c r="CL106" i="4"/>
  <c r="CF106" i="4"/>
  <c r="CG106" i="4"/>
  <c r="BT106" i="4"/>
  <c r="BU106" i="4"/>
  <c r="BV106" i="4"/>
  <c r="BW106" i="4"/>
  <c r="BQ106" i="4"/>
  <c r="BR106" i="4"/>
  <c r="BL106" i="4"/>
  <c r="BM106" i="4"/>
  <c r="AZ106" i="4"/>
  <c r="BA106" i="4"/>
  <c r="BB106" i="4"/>
  <c r="BC106" i="4"/>
  <c r="AW106" i="4"/>
  <c r="AX106" i="4"/>
  <c r="AR106" i="4"/>
  <c r="AS106" i="4"/>
  <c r="AG106" i="4"/>
  <c r="AH106" i="4"/>
  <c r="AI106" i="4"/>
  <c r="AJ106" i="4"/>
  <c r="AD106" i="4"/>
  <c r="AE106" i="4"/>
  <c r="Y106" i="4"/>
  <c r="Z106" i="4"/>
  <c r="M106" i="4"/>
  <c r="N14" i="4"/>
  <c r="N29" i="4"/>
  <c r="N78" i="4"/>
  <c r="N92" i="4"/>
  <c r="N106" i="4"/>
  <c r="O106" i="4"/>
  <c r="P106" i="4"/>
  <c r="J106" i="4"/>
  <c r="K106" i="4"/>
  <c r="C106" i="4"/>
  <c r="D78" i="4"/>
  <c r="D92" i="4"/>
  <c r="D106" i="4"/>
  <c r="E106" i="4"/>
  <c r="F106" i="4"/>
  <c r="JE103" i="4"/>
  <c r="JF103" i="4"/>
  <c r="IZ103" i="4"/>
  <c r="JA103" i="4"/>
  <c r="IU103" i="4"/>
  <c r="IV103" i="4"/>
  <c r="IL103" i="4"/>
  <c r="IM103" i="4"/>
  <c r="IG103" i="4"/>
  <c r="IH103" i="4"/>
  <c r="IB103" i="4"/>
  <c r="IC103" i="4"/>
  <c r="HS103" i="4"/>
  <c r="HT103" i="4"/>
  <c r="HN103" i="4"/>
  <c r="HO103" i="4"/>
  <c r="HI103" i="4"/>
  <c r="HJ103" i="4"/>
  <c r="GZ103" i="4"/>
  <c r="HA103" i="4"/>
  <c r="GU103" i="4"/>
  <c r="GV103" i="4"/>
  <c r="GP103" i="4"/>
  <c r="GQ103" i="4"/>
  <c r="GG103" i="4"/>
  <c r="GH103" i="4"/>
  <c r="GB103" i="4"/>
  <c r="GC103" i="4"/>
  <c r="FW103" i="4"/>
  <c r="FX103" i="4"/>
  <c r="FN103" i="4"/>
  <c r="FO103" i="4"/>
  <c r="FI103" i="4"/>
  <c r="FJ103" i="4"/>
  <c r="FD103" i="4"/>
  <c r="FE103" i="4"/>
  <c r="EU103" i="4"/>
  <c r="EV103" i="4"/>
  <c r="EP103" i="4"/>
  <c r="EQ103" i="4"/>
  <c r="EK103" i="4"/>
  <c r="EL103" i="4"/>
  <c r="EB103" i="4"/>
  <c r="EC103" i="4"/>
  <c r="DW103" i="4"/>
  <c r="DX103" i="4"/>
  <c r="DR103" i="4"/>
  <c r="DS103" i="4"/>
  <c r="DI103" i="4"/>
  <c r="DJ103" i="4"/>
  <c r="DD103" i="4"/>
  <c r="DE103" i="4"/>
  <c r="CY103" i="4"/>
  <c r="CZ103" i="4"/>
  <c r="CP103" i="4"/>
  <c r="CQ103" i="4"/>
  <c r="CK103" i="4"/>
  <c r="CL103" i="4"/>
  <c r="CF103" i="4"/>
  <c r="CG103" i="4"/>
  <c r="BV103" i="4"/>
  <c r="BW103" i="4"/>
  <c r="BQ103" i="4"/>
  <c r="BR103" i="4"/>
  <c r="BL103" i="4"/>
  <c r="BM103" i="4"/>
  <c r="BB103" i="4"/>
  <c r="BC103" i="4"/>
  <c r="AW103" i="4"/>
  <c r="AX103" i="4"/>
  <c r="AR103" i="4"/>
  <c r="AS103" i="4"/>
  <c r="AI103" i="4"/>
  <c r="AJ103" i="4"/>
  <c r="AD103" i="4"/>
  <c r="AE103" i="4"/>
  <c r="Y103" i="4"/>
  <c r="Z103" i="4"/>
  <c r="M16" i="4"/>
  <c r="M30" i="4"/>
  <c r="M79" i="4"/>
  <c r="M93" i="4"/>
  <c r="M103" i="4"/>
  <c r="N7" i="4"/>
  <c r="N16" i="4"/>
  <c r="N21" i="4"/>
  <c r="N30" i="4"/>
  <c r="N64" i="4"/>
  <c r="N70" i="4"/>
  <c r="N79" i="4"/>
  <c r="N85" i="4"/>
  <c r="N93" i="4"/>
  <c r="N97" i="4"/>
  <c r="N103" i="4"/>
  <c r="O103" i="4"/>
  <c r="P103" i="4"/>
  <c r="J103" i="4"/>
  <c r="K103" i="4"/>
  <c r="E103" i="4"/>
  <c r="F103" i="4"/>
  <c r="JC97" i="4"/>
  <c r="JC101" i="4"/>
  <c r="JD101" i="4"/>
  <c r="JE101" i="4"/>
  <c r="JF101" i="4"/>
  <c r="IX101" i="4"/>
  <c r="IY101" i="4"/>
  <c r="IZ101" i="4"/>
  <c r="JA101" i="4"/>
  <c r="IJ97" i="4"/>
  <c r="IJ101" i="4"/>
  <c r="IK101" i="4"/>
  <c r="IL101" i="4"/>
  <c r="IM101" i="4"/>
  <c r="IF101" i="4"/>
  <c r="IG101" i="4"/>
  <c r="IH101" i="4"/>
  <c r="HQ97" i="4"/>
  <c r="HQ101" i="4"/>
  <c r="HR101" i="4"/>
  <c r="HS101" i="4"/>
  <c r="HT101" i="4"/>
  <c r="HM101" i="4"/>
  <c r="HN101" i="4"/>
  <c r="HO101" i="4"/>
  <c r="GX97" i="4"/>
  <c r="GX101" i="4"/>
  <c r="GY101" i="4"/>
  <c r="GZ101" i="4"/>
  <c r="HA101" i="4"/>
  <c r="GT101" i="4"/>
  <c r="GU101" i="4"/>
  <c r="GV101" i="4"/>
  <c r="GE97" i="4"/>
  <c r="GE101" i="4"/>
  <c r="GF101" i="4"/>
  <c r="GG101" i="4"/>
  <c r="GH101" i="4"/>
  <c r="GA101" i="4"/>
  <c r="GB101" i="4"/>
  <c r="GC101" i="4"/>
  <c r="FL97" i="4"/>
  <c r="FL101" i="4"/>
  <c r="FM101" i="4"/>
  <c r="FN101" i="4"/>
  <c r="FO101" i="4"/>
  <c r="FH101" i="4"/>
  <c r="FI101" i="4"/>
  <c r="FJ101" i="4"/>
  <c r="ES97" i="4"/>
  <c r="ES101" i="4"/>
  <c r="ET101" i="4"/>
  <c r="EU101" i="4"/>
  <c r="EV101" i="4"/>
  <c r="EO101" i="4"/>
  <c r="EP101" i="4"/>
  <c r="EQ101" i="4"/>
  <c r="DZ97" i="4"/>
  <c r="DZ101" i="4"/>
  <c r="EA101" i="4"/>
  <c r="EB101" i="4"/>
  <c r="EC101" i="4"/>
  <c r="DV101" i="4"/>
  <c r="DW101" i="4"/>
  <c r="DG97" i="4"/>
  <c r="DG101" i="4"/>
  <c r="DH101" i="4"/>
  <c r="DI101" i="4"/>
  <c r="DJ101" i="4"/>
  <c r="DC101" i="4"/>
  <c r="DD101" i="4"/>
  <c r="DE101" i="4"/>
  <c r="CN97" i="4"/>
  <c r="CN101" i="4"/>
  <c r="CO101" i="4"/>
  <c r="CP101" i="4"/>
  <c r="CQ101" i="4"/>
  <c r="CI101" i="4"/>
  <c r="CJ101" i="4"/>
  <c r="CK101" i="4"/>
  <c r="CL101" i="4"/>
  <c r="BT97" i="4"/>
  <c r="BT101" i="4"/>
  <c r="BU101" i="4"/>
  <c r="BV101" i="4"/>
  <c r="BW101" i="4"/>
  <c r="BP101" i="4"/>
  <c r="BQ101" i="4"/>
  <c r="BR101" i="4"/>
  <c r="AZ97" i="4"/>
  <c r="AZ101" i="4"/>
  <c r="BA101" i="4"/>
  <c r="BB101" i="4"/>
  <c r="BC101" i="4"/>
  <c r="AV101" i="4"/>
  <c r="AW101" i="4"/>
  <c r="AX101" i="4"/>
  <c r="AG97" i="4"/>
  <c r="AG101" i="4"/>
  <c r="AH101" i="4"/>
  <c r="AI101" i="4"/>
  <c r="AJ101" i="4"/>
  <c r="AC101" i="4"/>
  <c r="AD101" i="4"/>
  <c r="M97" i="4"/>
  <c r="M101" i="4"/>
  <c r="N101" i="4"/>
  <c r="O101" i="4"/>
  <c r="P101" i="4"/>
  <c r="H97" i="4"/>
  <c r="H101" i="4"/>
  <c r="I101" i="4"/>
  <c r="J101" i="4"/>
  <c r="K101" i="4"/>
  <c r="JC34" i="4"/>
  <c r="JC99" i="4"/>
  <c r="JD34" i="4"/>
  <c r="JD99" i="4"/>
  <c r="JE99" i="4"/>
  <c r="JF99" i="4"/>
  <c r="IX34" i="4"/>
  <c r="IX99" i="4"/>
  <c r="IY34" i="4"/>
  <c r="IY99" i="4"/>
  <c r="IZ99" i="4"/>
  <c r="JA99" i="4"/>
  <c r="IS34" i="4"/>
  <c r="IS99" i="4"/>
  <c r="IU99" i="4"/>
  <c r="IV99" i="4"/>
  <c r="IJ34" i="4"/>
  <c r="IJ99" i="4"/>
  <c r="IK34" i="4"/>
  <c r="IK99" i="4"/>
  <c r="IL99" i="4"/>
  <c r="IM99" i="4"/>
  <c r="IE34" i="4"/>
  <c r="IE99" i="4"/>
  <c r="IF34" i="4"/>
  <c r="IF99" i="4"/>
  <c r="IG99" i="4"/>
  <c r="IH99" i="4"/>
  <c r="HZ34" i="4"/>
  <c r="HZ99" i="4"/>
  <c r="IB99" i="4"/>
  <c r="IC99" i="4"/>
  <c r="HQ34" i="4"/>
  <c r="HQ99" i="4"/>
  <c r="HR34" i="4"/>
  <c r="HR99" i="4"/>
  <c r="HS99" i="4"/>
  <c r="HT99" i="4"/>
  <c r="HL34" i="4"/>
  <c r="HL99" i="4"/>
  <c r="HM34" i="4"/>
  <c r="HM99" i="4"/>
  <c r="HN99" i="4"/>
  <c r="HO99" i="4"/>
  <c r="HG34" i="4"/>
  <c r="HG99" i="4"/>
  <c r="HI99" i="4"/>
  <c r="HJ99" i="4"/>
  <c r="GX34" i="4"/>
  <c r="GX99" i="4"/>
  <c r="GY34" i="4"/>
  <c r="GY99" i="4"/>
  <c r="GZ99" i="4"/>
  <c r="HA99" i="4"/>
  <c r="GS34" i="4"/>
  <c r="GS99" i="4"/>
  <c r="GT34" i="4"/>
  <c r="GT99" i="4"/>
  <c r="GU99" i="4"/>
  <c r="GV99" i="4"/>
  <c r="GN34" i="4"/>
  <c r="GN99" i="4"/>
  <c r="GP99" i="4"/>
  <c r="GQ99" i="4"/>
  <c r="GE34" i="4"/>
  <c r="GE99" i="4"/>
  <c r="GF34" i="4"/>
  <c r="GF99" i="4"/>
  <c r="GG99" i="4"/>
  <c r="GH99" i="4"/>
  <c r="FZ34" i="4"/>
  <c r="FZ99" i="4"/>
  <c r="GA34" i="4"/>
  <c r="GA99" i="4"/>
  <c r="GB99" i="4"/>
  <c r="GC99" i="4"/>
  <c r="FU34" i="4"/>
  <c r="FU99" i="4"/>
  <c r="FW99" i="4"/>
  <c r="FX99" i="4"/>
  <c r="FL34" i="4"/>
  <c r="FL99" i="4"/>
  <c r="FM34" i="4"/>
  <c r="FM99" i="4"/>
  <c r="FN99" i="4"/>
  <c r="FO99" i="4"/>
  <c r="FG34" i="4"/>
  <c r="FG99" i="4"/>
  <c r="FH34" i="4"/>
  <c r="FH99" i="4"/>
  <c r="FI99" i="4"/>
  <c r="FJ99" i="4"/>
  <c r="FB34" i="4"/>
  <c r="FB99" i="4"/>
  <c r="FD99" i="4"/>
  <c r="FE99" i="4"/>
  <c r="ES34" i="4"/>
  <c r="ES99" i="4"/>
  <c r="ET34" i="4"/>
  <c r="ET99" i="4"/>
  <c r="EU99" i="4"/>
  <c r="EV99" i="4"/>
  <c r="EN34" i="4"/>
  <c r="EN99" i="4"/>
  <c r="EO34" i="4"/>
  <c r="EO99" i="4"/>
  <c r="EP99" i="4"/>
  <c r="EQ99" i="4"/>
  <c r="EI34" i="4"/>
  <c r="EI99" i="4"/>
  <c r="EK99" i="4"/>
  <c r="EL99" i="4"/>
  <c r="DZ34" i="4"/>
  <c r="DZ99" i="4"/>
  <c r="EA34" i="4"/>
  <c r="EA99" i="4"/>
  <c r="EB99" i="4"/>
  <c r="EC99" i="4"/>
  <c r="DU34" i="4"/>
  <c r="DU99" i="4"/>
  <c r="DV34" i="4"/>
  <c r="DV99" i="4"/>
  <c r="DW99" i="4"/>
  <c r="DX99" i="4"/>
  <c r="DP34" i="4"/>
  <c r="DP99" i="4"/>
  <c r="DR99" i="4"/>
  <c r="DS99" i="4"/>
  <c r="DG34" i="4"/>
  <c r="DG99" i="4"/>
  <c r="DH34" i="4"/>
  <c r="DH99" i="4"/>
  <c r="DI99" i="4"/>
  <c r="DJ99" i="4"/>
  <c r="DB34" i="4"/>
  <c r="DB99" i="4"/>
  <c r="DC34" i="4"/>
  <c r="DC99" i="4"/>
  <c r="DD99" i="4"/>
  <c r="DE99" i="4"/>
  <c r="CW34" i="4"/>
  <c r="CW99" i="4"/>
  <c r="CY99" i="4"/>
  <c r="CZ99" i="4"/>
  <c r="CN34" i="4"/>
  <c r="CN99" i="4"/>
  <c r="CO34" i="4"/>
  <c r="CO99" i="4"/>
  <c r="CP99" i="4"/>
  <c r="CQ99" i="4"/>
  <c r="CI34" i="4"/>
  <c r="CI99" i="4"/>
  <c r="CJ34" i="4"/>
  <c r="CJ99" i="4"/>
  <c r="CK99" i="4"/>
  <c r="CL99" i="4"/>
  <c r="CD34" i="4"/>
  <c r="CD99" i="4"/>
  <c r="CF99" i="4"/>
  <c r="CG99" i="4"/>
  <c r="BT34" i="4"/>
  <c r="BT99" i="4"/>
  <c r="BU34" i="4"/>
  <c r="BU99" i="4"/>
  <c r="BV99" i="4"/>
  <c r="BW99" i="4"/>
  <c r="BO34" i="4"/>
  <c r="BO99" i="4"/>
  <c r="BP34" i="4"/>
  <c r="BP99" i="4"/>
  <c r="BQ99" i="4"/>
  <c r="BR99" i="4"/>
  <c r="BJ34" i="4"/>
  <c r="BJ99" i="4"/>
  <c r="BL99" i="4"/>
  <c r="BM99" i="4"/>
  <c r="AZ34" i="4"/>
  <c r="AZ99" i="4"/>
  <c r="BA34" i="4"/>
  <c r="BA99" i="4"/>
  <c r="BB99" i="4"/>
  <c r="BC99" i="4"/>
  <c r="AU34" i="4"/>
  <c r="AU99" i="4"/>
  <c r="AV34" i="4"/>
  <c r="AV99" i="4"/>
  <c r="AW99" i="4"/>
  <c r="AX99" i="4"/>
  <c r="AP34" i="4"/>
  <c r="AP99" i="4"/>
  <c r="AR99" i="4"/>
  <c r="AS99" i="4"/>
  <c r="AG34" i="4"/>
  <c r="AG99" i="4"/>
  <c r="AH34" i="4"/>
  <c r="AH99" i="4"/>
  <c r="AI99" i="4"/>
  <c r="AJ99" i="4"/>
  <c r="AB34" i="4"/>
  <c r="AB99" i="4"/>
  <c r="AC34" i="4"/>
  <c r="AC99" i="4"/>
  <c r="AD99" i="4"/>
  <c r="AE99" i="4"/>
  <c r="W34" i="4"/>
  <c r="W99" i="4"/>
  <c r="Y99" i="4"/>
  <c r="Z99" i="4"/>
  <c r="M34" i="4"/>
  <c r="M99" i="4"/>
  <c r="N34" i="4"/>
  <c r="N99" i="4"/>
  <c r="O99" i="4"/>
  <c r="P99" i="4"/>
  <c r="H34" i="4"/>
  <c r="H99" i="4"/>
  <c r="I99" i="4"/>
  <c r="J99" i="4"/>
  <c r="K99" i="4"/>
  <c r="C34" i="4"/>
  <c r="C99" i="4"/>
  <c r="E99" i="4"/>
  <c r="F99" i="4"/>
  <c r="JE97" i="4"/>
  <c r="JF97" i="4"/>
  <c r="IX97" i="4"/>
  <c r="IY97" i="4"/>
  <c r="IZ97" i="4"/>
  <c r="JA97" i="4"/>
  <c r="IT70" i="4"/>
  <c r="IT79" i="4"/>
  <c r="IT85" i="4"/>
  <c r="IT93" i="4"/>
  <c r="IT97" i="4"/>
  <c r="IU97" i="4"/>
  <c r="IV97" i="4"/>
  <c r="IL97" i="4"/>
  <c r="IM97" i="4"/>
  <c r="IE97" i="4"/>
  <c r="IF97" i="4"/>
  <c r="IG97" i="4"/>
  <c r="IH97" i="4"/>
  <c r="IA70" i="4"/>
  <c r="IA79" i="4"/>
  <c r="IA85" i="4"/>
  <c r="IA93" i="4"/>
  <c r="IA97" i="4"/>
  <c r="IB97" i="4"/>
  <c r="IC97" i="4"/>
  <c r="HS97" i="4"/>
  <c r="HT97" i="4"/>
  <c r="HL97" i="4"/>
  <c r="HM97" i="4"/>
  <c r="HN97" i="4"/>
  <c r="HO97" i="4"/>
  <c r="HH70" i="4"/>
  <c r="HH79" i="4"/>
  <c r="HH85" i="4"/>
  <c r="HH93" i="4"/>
  <c r="HH97" i="4"/>
  <c r="HI97" i="4"/>
  <c r="HJ97" i="4"/>
  <c r="GZ97" i="4"/>
  <c r="HA97" i="4"/>
  <c r="GS97" i="4"/>
  <c r="GT97" i="4"/>
  <c r="GU97" i="4"/>
  <c r="GV97" i="4"/>
  <c r="GO70" i="4"/>
  <c r="GO79" i="4"/>
  <c r="GO85" i="4"/>
  <c r="GO93" i="4"/>
  <c r="GO97" i="4"/>
  <c r="GP97" i="4"/>
  <c r="GQ97" i="4"/>
  <c r="GG97" i="4"/>
  <c r="GH97" i="4"/>
  <c r="FZ97" i="4"/>
  <c r="GA97" i="4"/>
  <c r="GB97" i="4"/>
  <c r="GC97" i="4"/>
  <c r="FV70" i="4"/>
  <c r="FV79" i="4"/>
  <c r="FV85" i="4"/>
  <c r="FV93" i="4"/>
  <c r="FV97" i="4"/>
  <c r="FW97" i="4"/>
  <c r="FX97" i="4"/>
  <c r="FN97" i="4"/>
  <c r="FO97" i="4"/>
  <c r="FG97" i="4"/>
  <c r="FH97" i="4"/>
  <c r="FI97" i="4"/>
  <c r="FJ97" i="4"/>
  <c r="FC70" i="4"/>
  <c r="FC79" i="4"/>
  <c r="FC85" i="4"/>
  <c r="FC93" i="4"/>
  <c r="FC97" i="4"/>
  <c r="FD97" i="4"/>
  <c r="FE97" i="4"/>
  <c r="EU97" i="4"/>
  <c r="EV97" i="4"/>
  <c r="EN97" i="4"/>
  <c r="EO97" i="4"/>
  <c r="EP97" i="4"/>
  <c r="EQ97" i="4"/>
  <c r="EJ70" i="4"/>
  <c r="EJ79" i="4"/>
  <c r="EJ85" i="4"/>
  <c r="EJ93" i="4"/>
  <c r="EJ97" i="4"/>
  <c r="EK97" i="4"/>
  <c r="EL97" i="4"/>
  <c r="EB97" i="4"/>
  <c r="EC97" i="4"/>
  <c r="DU97" i="4"/>
  <c r="DV97" i="4"/>
  <c r="DW97" i="4"/>
  <c r="DX97" i="4"/>
  <c r="DQ70" i="4"/>
  <c r="DQ79" i="4"/>
  <c r="DQ85" i="4"/>
  <c r="DQ93" i="4"/>
  <c r="DQ97" i="4"/>
  <c r="DR97" i="4"/>
  <c r="DS97" i="4"/>
  <c r="DI97" i="4"/>
  <c r="DJ97" i="4"/>
  <c r="DB97" i="4"/>
  <c r="DC97" i="4"/>
  <c r="DD97" i="4"/>
  <c r="DE97" i="4"/>
  <c r="CX70" i="4"/>
  <c r="CX79" i="4"/>
  <c r="CX85" i="4"/>
  <c r="CX93" i="4"/>
  <c r="CX97" i="4"/>
  <c r="CY97" i="4"/>
  <c r="CZ97" i="4"/>
  <c r="CP97" i="4"/>
  <c r="CQ97" i="4"/>
  <c r="CI97" i="4"/>
  <c r="CJ97" i="4"/>
  <c r="CK97" i="4"/>
  <c r="CL97" i="4"/>
  <c r="CE70" i="4"/>
  <c r="CE79" i="4"/>
  <c r="CE85" i="4"/>
  <c r="CE93" i="4"/>
  <c r="CE97" i="4"/>
  <c r="CF97" i="4"/>
  <c r="CG97" i="4"/>
  <c r="BV97" i="4"/>
  <c r="BW97" i="4"/>
  <c r="BO97" i="4"/>
  <c r="BP97" i="4"/>
  <c r="BQ97" i="4"/>
  <c r="BR97" i="4"/>
  <c r="BK70" i="4"/>
  <c r="BK79" i="4"/>
  <c r="BK85" i="4"/>
  <c r="BK93" i="4"/>
  <c r="BK97" i="4"/>
  <c r="BL97" i="4"/>
  <c r="BM97" i="4"/>
  <c r="BB97" i="4"/>
  <c r="BC97" i="4"/>
  <c r="AU97" i="4"/>
  <c r="AV97" i="4"/>
  <c r="AW97" i="4"/>
  <c r="AX97" i="4"/>
  <c r="AQ70" i="4"/>
  <c r="AQ79" i="4"/>
  <c r="AQ85" i="4"/>
  <c r="AQ93" i="4"/>
  <c r="AQ97" i="4"/>
  <c r="AR97" i="4"/>
  <c r="AS97" i="4"/>
  <c r="AI97" i="4"/>
  <c r="AJ97" i="4"/>
  <c r="AB97" i="4"/>
  <c r="AC97" i="4"/>
  <c r="AD97" i="4"/>
  <c r="AE97" i="4"/>
  <c r="X70" i="4"/>
  <c r="X79" i="4"/>
  <c r="X85" i="4"/>
  <c r="X93" i="4"/>
  <c r="X97" i="4"/>
  <c r="Y97" i="4"/>
  <c r="Z97" i="4"/>
  <c r="O97" i="4"/>
  <c r="P97" i="4"/>
  <c r="I97" i="4"/>
  <c r="J97" i="4"/>
  <c r="K97" i="4"/>
  <c r="D70" i="4"/>
  <c r="D79" i="4"/>
  <c r="D85" i="4"/>
  <c r="D93" i="4"/>
  <c r="D97" i="4"/>
  <c r="E97" i="4"/>
  <c r="F97" i="4"/>
  <c r="M96" i="4"/>
  <c r="N96" i="4"/>
  <c r="O96" i="4"/>
  <c r="P96" i="4"/>
  <c r="JE93" i="4"/>
  <c r="JF93" i="4"/>
  <c r="IZ93" i="4"/>
  <c r="JA93" i="4"/>
  <c r="IS93" i="4"/>
  <c r="IU93" i="4"/>
  <c r="IV93" i="4"/>
  <c r="IL93" i="4"/>
  <c r="IM93" i="4"/>
  <c r="IG93" i="4"/>
  <c r="IH93" i="4"/>
  <c r="HZ93" i="4"/>
  <c r="IB93" i="4"/>
  <c r="IC93" i="4"/>
  <c r="HS93" i="4"/>
  <c r="HT93" i="4"/>
  <c r="HN93" i="4"/>
  <c r="HO93" i="4"/>
  <c r="HG93" i="4"/>
  <c r="HI93" i="4"/>
  <c r="HJ93" i="4"/>
  <c r="GZ93" i="4"/>
  <c r="HA93" i="4"/>
  <c r="GU93" i="4"/>
  <c r="GV93" i="4"/>
  <c r="GN93" i="4"/>
  <c r="GP93" i="4"/>
  <c r="GQ93" i="4"/>
  <c r="GG93" i="4"/>
  <c r="GH93" i="4"/>
  <c r="GB93" i="4"/>
  <c r="GC93" i="4"/>
  <c r="FU93" i="4"/>
  <c r="FW93" i="4"/>
  <c r="FX93" i="4"/>
  <c r="FN93" i="4"/>
  <c r="FO93" i="4"/>
  <c r="FI93" i="4"/>
  <c r="FJ93" i="4"/>
  <c r="FB93" i="4"/>
  <c r="FD93" i="4"/>
  <c r="FE93" i="4"/>
  <c r="EU93" i="4"/>
  <c r="EV93" i="4"/>
  <c r="EP93" i="4"/>
  <c r="EQ93" i="4"/>
  <c r="EI93" i="4"/>
  <c r="EK93" i="4"/>
  <c r="EL93" i="4"/>
  <c r="EB93" i="4"/>
  <c r="EC93" i="4"/>
  <c r="DW93" i="4"/>
  <c r="DX93" i="4"/>
  <c r="DP93" i="4"/>
  <c r="DR93" i="4"/>
  <c r="DS93" i="4"/>
  <c r="DI93" i="4"/>
  <c r="DJ93" i="4"/>
  <c r="DD93" i="4"/>
  <c r="DE93" i="4"/>
  <c r="CW93" i="4"/>
  <c r="CY93" i="4"/>
  <c r="CZ93" i="4"/>
  <c r="CP93" i="4"/>
  <c r="CQ93" i="4"/>
  <c r="CK93" i="4"/>
  <c r="CL93" i="4"/>
  <c r="CD93" i="4"/>
  <c r="CF93" i="4"/>
  <c r="CG93" i="4"/>
  <c r="BV93" i="4"/>
  <c r="BW93" i="4"/>
  <c r="BQ93" i="4"/>
  <c r="BR93" i="4"/>
  <c r="BJ93" i="4"/>
  <c r="BL93" i="4"/>
  <c r="BM93" i="4"/>
  <c r="BB93" i="4"/>
  <c r="BC93" i="4"/>
  <c r="AW93" i="4"/>
  <c r="AX93" i="4"/>
  <c r="AP93" i="4"/>
  <c r="AR93" i="4"/>
  <c r="AS93" i="4"/>
  <c r="AI93" i="4"/>
  <c r="AJ93" i="4"/>
  <c r="AD93" i="4"/>
  <c r="AE93" i="4"/>
  <c r="W93" i="4"/>
  <c r="Y93" i="4"/>
  <c r="Z93" i="4"/>
  <c r="O93" i="4"/>
  <c r="P93" i="4"/>
  <c r="J93" i="4"/>
  <c r="K93" i="4"/>
  <c r="C93" i="4"/>
  <c r="E93" i="4"/>
  <c r="F93" i="4"/>
  <c r="JE92" i="4"/>
  <c r="JF92" i="4"/>
  <c r="IZ92" i="4"/>
  <c r="JA92" i="4"/>
  <c r="IL92" i="4"/>
  <c r="IM92" i="4"/>
  <c r="IG92" i="4"/>
  <c r="IH92" i="4"/>
  <c r="HS92" i="4"/>
  <c r="HT92" i="4"/>
  <c r="HN92" i="4"/>
  <c r="HO92" i="4"/>
  <c r="GZ92" i="4"/>
  <c r="HA92" i="4"/>
  <c r="GU92" i="4"/>
  <c r="GV92" i="4"/>
  <c r="GG92" i="4"/>
  <c r="GH92" i="4"/>
  <c r="GB92" i="4"/>
  <c r="GC92" i="4"/>
  <c r="FN92" i="4"/>
  <c r="FO92" i="4"/>
  <c r="FI92" i="4"/>
  <c r="FJ92" i="4"/>
  <c r="EU92" i="4"/>
  <c r="EV92" i="4"/>
  <c r="EP92" i="4"/>
  <c r="EQ92" i="4"/>
  <c r="EB92" i="4"/>
  <c r="EC92" i="4"/>
  <c r="DW92" i="4"/>
  <c r="DX92" i="4"/>
  <c r="DI92" i="4"/>
  <c r="DJ92" i="4"/>
  <c r="DD92" i="4"/>
  <c r="DE92" i="4"/>
  <c r="CP92" i="4"/>
  <c r="CQ92" i="4"/>
  <c r="CK92" i="4"/>
  <c r="CL92" i="4"/>
  <c r="BV92" i="4"/>
  <c r="BW92" i="4"/>
  <c r="BQ92" i="4"/>
  <c r="BR92" i="4"/>
  <c r="BB92" i="4"/>
  <c r="BC92" i="4"/>
  <c r="AW92" i="4"/>
  <c r="AX92" i="4"/>
  <c r="AI92" i="4"/>
  <c r="AJ92" i="4"/>
  <c r="AD92" i="4"/>
  <c r="AE92" i="4"/>
  <c r="O92" i="4"/>
  <c r="P92" i="4"/>
  <c r="J92" i="4"/>
  <c r="K92" i="4"/>
  <c r="GU88" i="4"/>
  <c r="IY87" i="4"/>
  <c r="JA87" i="4"/>
  <c r="IX87" i="4"/>
  <c r="IZ87" i="4"/>
  <c r="IV87" i="4"/>
  <c r="IH87" i="4"/>
  <c r="IG87" i="4"/>
  <c r="IC87" i="4"/>
  <c r="HO87" i="4"/>
  <c r="HN87" i="4"/>
  <c r="HJ87" i="4"/>
  <c r="GV87" i="4"/>
  <c r="GU87" i="4"/>
  <c r="GQ87" i="4"/>
  <c r="GC87" i="4"/>
  <c r="GB87" i="4"/>
  <c r="FX87" i="4"/>
  <c r="FJ87" i="4"/>
  <c r="FI87" i="4"/>
  <c r="FE87" i="4"/>
  <c r="EQ87" i="4"/>
  <c r="EP87" i="4"/>
  <c r="EL87" i="4"/>
  <c r="DX87" i="4"/>
  <c r="DW87" i="4"/>
  <c r="DS87" i="4"/>
  <c r="DE87" i="4"/>
  <c r="DD87" i="4"/>
  <c r="CZ87" i="4"/>
  <c r="CL87" i="4"/>
  <c r="CK87" i="4"/>
  <c r="CG87" i="4"/>
  <c r="BR87" i="4"/>
  <c r="BQ87" i="4"/>
  <c r="BM87" i="4"/>
  <c r="AX87" i="4"/>
  <c r="AW87" i="4"/>
  <c r="AS87" i="4"/>
  <c r="AE87" i="4"/>
  <c r="AD87" i="4"/>
  <c r="Z87" i="4"/>
  <c r="K87" i="4"/>
  <c r="J87" i="4"/>
  <c r="F87" i="4"/>
  <c r="IY86" i="4"/>
  <c r="JH86" i="4"/>
  <c r="JA86" i="4"/>
  <c r="IX86" i="4"/>
  <c r="IZ86" i="4"/>
  <c r="IV86" i="4"/>
  <c r="IO86" i="4"/>
  <c r="IH86" i="4"/>
  <c r="IG86" i="4"/>
  <c r="IC86" i="4"/>
  <c r="HV86" i="4"/>
  <c r="HO86" i="4"/>
  <c r="HN86" i="4"/>
  <c r="HJ86" i="4"/>
  <c r="HC86" i="4"/>
  <c r="GV86" i="4"/>
  <c r="GU86" i="4"/>
  <c r="GQ86" i="4"/>
  <c r="GJ86" i="4"/>
  <c r="GC86" i="4"/>
  <c r="GB86" i="4"/>
  <c r="FX86" i="4"/>
  <c r="FQ86" i="4"/>
  <c r="FJ86" i="4"/>
  <c r="FI86" i="4"/>
  <c r="FE86" i="4"/>
  <c r="EX86" i="4"/>
  <c r="EQ86" i="4"/>
  <c r="EP86" i="4"/>
  <c r="EL86" i="4"/>
  <c r="EE86" i="4"/>
  <c r="DX86" i="4"/>
  <c r="DW86" i="4"/>
  <c r="DS86" i="4"/>
  <c r="DL86" i="4"/>
  <c r="DE86" i="4"/>
  <c r="DD86" i="4"/>
  <c r="CZ86" i="4"/>
  <c r="CS86" i="4"/>
  <c r="CL86" i="4"/>
  <c r="CK86" i="4"/>
  <c r="CG86" i="4"/>
  <c r="BY86" i="4"/>
  <c r="BR86" i="4"/>
  <c r="BQ86" i="4"/>
  <c r="BM86" i="4"/>
  <c r="BE86" i="4"/>
  <c r="AX86" i="4"/>
  <c r="AW86" i="4"/>
  <c r="AS86" i="4"/>
  <c r="AL86" i="4"/>
  <c r="AE86" i="4"/>
  <c r="AD86" i="4"/>
  <c r="Z86" i="4"/>
  <c r="R86" i="4"/>
  <c r="K86" i="4"/>
  <c r="J86" i="4"/>
  <c r="F86" i="4"/>
  <c r="JH85" i="4"/>
  <c r="JE85" i="4"/>
  <c r="JF85" i="4"/>
  <c r="IZ85" i="4"/>
  <c r="JA85" i="4"/>
  <c r="IU85" i="4"/>
  <c r="IV85" i="4"/>
  <c r="IO85" i="4"/>
  <c r="IL85" i="4"/>
  <c r="IM85" i="4"/>
  <c r="IG85" i="4"/>
  <c r="IH85" i="4"/>
  <c r="IB85" i="4"/>
  <c r="IC85" i="4"/>
  <c r="HV85" i="4"/>
  <c r="HS85" i="4"/>
  <c r="HT85" i="4"/>
  <c r="HN85" i="4"/>
  <c r="HO85" i="4"/>
  <c r="HI85" i="4"/>
  <c r="HJ85" i="4"/>
  <c r="HC85" i="4"/>
  <c r="GZ85" i="4"/>
  <c r="HA85" i="4"/>
  <c r="GU85" i="4"/>
  <c r="GV85" i="4"/>
  <c r="GP85" i="4"/>
  <c r="GQ85" i="4"/>
  <c r="GJ85" i="4"/>
  <c r="GG85" i="4"/>
  <c r="GH85" i="4"/>
  <c r="GB85" i="4"/>
  <c r="GC85" i="4"/>
  <c r="FW85" i="4"/>
  <c r="FX85" i="4"/>
  <c r="FQ85" i="4"/>
  <c r="FN85" i="4"/>
  <c r="FO85" i="4"/>
  <c r="FI85" i="4"/>
  <c r="FJ85" i="4"/>
  <c r="FD85" i="4"/>
  <c r="FE85" i="4"/>
  <c r="EX85" i="4"/>
  <c r="EU85" i="4"/>
  <c r="EV85" i="4"/>
  <c r="EP85" i="4"/>
  <c r="EQ85" i="4"/>
  <c r="EK85" i="4"/>
  <c r="EL85" i="4"/>
  <c r="EE85" i="4"/>
  <c r="EB85" i="4"/>
  <c r="EC85" i="4"/>
  <c r="DW85" i="4"/>
  <c r="DX85" i="4"/>
  <c r="DR85" i="4"/>
  <c r="DS85" i="4"/>
  <c r="DL85" i="4"/>
  <c r="DI85" i="4"/>
  <c r="DJ85" i="4"/>
  <c r="DD85" i="4"/>
  <c r="DE85" i="4"/>
  <c r="CY85" i="4"/>
  <c r="CZ85" i="4"/>
  <c r="CS85" i="4"/>
  <c r="CP85" i="4"/>
  <c r="CQ85" i="4"/>
  <c r="CK85" i="4"/>
  <c r="CL85" i="4"/>
  <c r="CF85" i="4"/>
  <c r="CG85" i="4"/>
  <c r="BY85" i="4"/>
  <c r="BV85" i="4"/>
  <c r="BW85" i="4"/>
  <c r="BQ85" i="4"/>
  <c r="BR85" i="4"/>
  <c r="BL85" i="4"/>
  <c r="BM85" i="4"/>
  <c r="BE85" i="4"/>
  <c r="BB85" i="4"/>
  <c r="BC85" i="4"/>
  <c r="AW85" i="4"/>
  <c r="AX85" i="4"/>
  <c r="AR85" i="4"/>
  <c r="AS85" i="4"/>
  <c r="AL85" i="4"/>
  <c r="AI85" i="4"/>
  <c r="AJ85" i="4"/>
  <c r="AD85" i="4"/>
  <c r="AE85" i="4"/>
  <c r="Y85" i="4"/>
  <c r="Z85" i="4"/>
  <c r="R85" i="4"/>
  <c r="O85" i="4"/>
  <c r="P85" i="4"/>
  <c r="J85" i="4"/>
  <c r="K85" i="4"/>
  <c r="E85" i="4"/>
  <c r="F85" i="4"/>
  <c r="JE84" i="4"/>
  <c r="JF84" i="4"/>
  <c r="IZ84" i="4"/>
  <c r="JA84" i="4"/>
  <c r="IU84" i="4"/>
  <c r="IV84" i="4"/>
  <c r="IL84" i="4"/>
  <c r="IM84" i="4"/>
  <c r="IG84" i="4"/>
  <c r="IH84" i="4"/>
  <c r="IB84" i="4"/>
  <c r="IC84" i="4"/>
  <c r="HS84" i="4"/>
  <c r="HT84" i="4"/>
  <c r="HN84" i="4"/>
  <c r="HO84" i="4"/>
  <c r="HI84" i="4"/>
  <c r="HJ84" i="4"/>
  <c r="GZ84" i="4"/>
  <c r="HA84" i="4"/>
  <c r="GU84" i="4"/>
  <c r="GV84" i="4"/>
  <c r="GP84" i="4"/>
  <c r="GQ84" i="4"/>
  <c r="GG84" i="4"/>
  <c r="GH84" i="4"/>
  <c r="GB84" i="4"/>
  <c r="GC84" i="4"/>
  <c r="FW84" i="4"/>
  <c r="FX84" i="4"/>
  <c r="FN84" i="4"/>
  <c r="FO84" i="4"/>
  <c r="FI84" i="4"/>
  <c r="FJ84" i="4"/>
  <c r="FD84" i="4"/>
  <c r="FE84" i="4"/>
  <c r="EU84" i="4"/>
  <c r="EV84" i="4"/>
  <c r="EP84" i="4"/>
  <c r="EQ84" i="4"/>
  <c r="EK84" i="4"/>
  <c r="EL84" i="4"/>
  <c r="EB84" i="4"/>
  <c r="EC84" i="4"/>
  <c r="DW84" i="4"/>
  <c r="DX84" i="4"/>
  <c r="DR84" i="4"/>
  <c r="DS84" i="4"/>
  <c r="DI84" i="4"/>
  <c r="DJ84" i="4"/>
  <c r="DD84" i="4"/>
  <c r="DE84" i="4"/>
  <c r="CY84" i="4"/>
  <c r="CZ84" i="4"/>
  <c r="CP84" i="4"/>
  <c r="CQ84" i="4"/>
  <c r="CK84" i="4"/>
  <c r="CL84" i="4"/>
  <c r="CF84" i="4"/>
  <c r="CG84" i="4"/>
  <c r="BV84" i="4"/>
  <c r="BW84" i="4"/>
  <c r="BQ84" i="4"/>
  <c r="BR84" i="4"/>
  <c r="BL84" i="4"/>
  <c r="BM84" i="4"/>
  <c r="BB84" i="4"/>
  <c r="BC84" i="4"/>
  <c r="AW84" i="4"/>
  <c r="AX84" i="4"/>
  <c r="AR84" i="4"/>
  <c r="AS84" i="4"/>
  <c r="AI84" i="4"/>
  <c r="AJ84" i="4"/>
  <c r="AD84" i="4"/>
  <c r="AE84" i="4"/>
  <c r="Y84" i="4"/>
  <c r="Z84" i="4"/>
  <c r="O84" i="4"/>
  <c r="P84" i="4"/>
  <c r="J84" i="4"/>
  <c r="K84" i="4"/>
  <c r="E84" i="4"/>
  <c r="F84" i="4"/>
  <c r="JE83" i="4"/>
  <c r="JF83" i="4"/>
  <c r="IZ83" i="4"/>
  <c r="JA83" i="4"/>
  <c r="IU83" i="4"/>
  <c r="IV83" i="4"/>
  <c r="IL83" i="4"/>
  <c r="IM83" i="4"/>
  <c r="IG83" i="4"/>
  <c r="IH83" i="4"/>
  <c r="IB83" i="4"/>
  <c r="IC83" i="4"/>
  <c r="HS83" i="4"/>
  <c r="HT83" i="4"/>
  <c r="HN83" i="4"/>
  <c r="HO83" i="4"/>
  <c r="HI83" i="4"/>
  <c r="HJ83" i="4"/>
  <c r="GZ83" i="4"/>
  <c r="HA83" i="4"/>
  <c r="GU83" i="4"/>
  <c r="GV83" i="4"/>
  <c r="GP83" i="4"/>
  <c r="GQ83" i="4"/>
  <c r="GG83" i="4"/>
  <c r="GH83" i="4"/>
  <c r="GB83" i="4"/>
  <c r="GC83" i="4"/>
  <c r="FW83" i="4"/>
  <c r="FX83" i="4"/>
  <c r="FN83" i="4"/>
  <c r="FO83" i="4"/>
  <c r="FI83" i="4"/>
  <c r="FJ83" i="4"/>
  <c r="FD83" i="4"/>
  <c r="FE83" i="4"/>
  <c r="EU83" i="4"/>
  <c r="EV83" i="4"/>
  <c r="EP83" i="4"/>
  <c r="EQ83" i="4"/>
  <c r="EK83" i="4"/>
  <c r="EL83" i="4"/>
  <c r="EB83" i="4"/>
  <c r="EC83" i="4"/>
  <c r="DW83" i="4"/>
  <c r="DX83" i="4"/>
  <c r="DR83" i="4"/>
  <c r="DS83" i="4"/>
  <c r="DI83" i="4"/>
  <c r="DJ83" i="4"/>
  <c r="DD83" i="4"/>
  <c r="DE83" i="4"/>
  <c r="CY83" i="4"/>
  <c r="CZ83" i="4"/>
  <c r="CP83" i="4"/>
  <c r="CQ83" i="4"/>
  <c r="CK83" i="4"/>
  <c r="CL83" i="4"/>
  <c r="CF83" i="4"/>
  <c r="CG83" i="4"/>
  <c r="BV83" i="4"/>
  <c r="BW83" i="4"/>
  <c r="BQ83" i="4"/>
  <c r="BR83" i="4"/>
  <c r="BL83" i="4"/>
  <c r="BM83" i="4"/>
  <c r="BB83" i="4"/>
  <c r="BC83" i="4"/>
  <c r="AW83" i="4"/>
  <c r="AX83" i="4"/>
  <c r="AR83" i="4"/>
  <c r="AS83" i="4"/>
  <c r="AI83" i="4"/>
  <c r="AJ83" i="4"/>
  <c r="AD83" i="4"/>
  <c r="AE83" i="4"/>
  <c r="Y83" i="4"/>
  <c r="Z83" i="4"/>
  <c r="O83" i="4"/>
  <c r="P83" i="4"/>
  <c r="J83" i="4"/>
  <c r="K83" i="4"/>
  <c r="E83" i="4"/>
  <c r="F83" i="4"/>
  <c r="JE79" i="4"/>
  <c r="JF79" i="4"/>
  <c r="IZ79" i="4"/>
  <c r="JA79" i="4"/>
  <c r="IS79" i="4"/>
  <c r="IU79" i="4"/>
  <c r="IV79" i="4"/>
  <c r="IL79" i="4"/>
  <c r="IM79" i="4"/>
  <c r="IG79" i="4"/>
  <c r="IH79" i="4"/>
  <c r="HZ79" i="4"/>
  <c r="IB79" i="4"/>
  <c r="IC79" i="4"/>
  <c r="HS79" i="4"/>
  <c r="HT79" i="4"/>
  <c r="HN79" i="4"/>
  <c r="HO79" i="4"/>
  <c r="HG79" i="4"/>
  <c r="HI79" i="4"/>
  <c r="HJ79" i="4"/>
  <c r="GZ79" i="4"/>
  <c r="HA79" i="4"/>
  <c r="GU79" i="4"/>
  <c r="GV79" i="4"/>
  <c r="GN79" i="4"/>
  <c r="GP79" i="4"/>
  <c r="GQ79" i="4"/>
  <c r="GG79" i="4"/>
  <c r="GH79" i="4"/>
  <c r="GB79" i="4"/>
  <c r="GC79" i="4"/>
  <c r="FU79" i="4"/>
  <c r="FW79" i="4"/>
  <c r="FX79" i="4"/>
  <c r="FN79" i="4"/>
  <c r="FO79" i="4"/>
  <c r="FI79" i="4"/>
  <c r="FJ79" i="4"/>
  <c r="FB79" i="4"/>
  <c r="FD79" i="4"/>
  <c r="FE79" i="4"/>
  <c r="EU79" i="4"/>
  <c r="EV79" i="4"/>
  <c r="EP79" i="4"/>
  <c r="EQ79" i="4"/>
  <c r="EI79" i="4"/>
  <c r="EK79" i="4"/>
  <c r="EL79" i="4"/>
  <c r="EB79" i="4"/>
  <c r="EC79" i="4"/>
  <c r="DW79" i="4"/>
  <c r="DX79" i="4"/>
  <c r="DP79" i="4"/>
  <c r="DR79" i="4"/>
  <c r="DS79" i="4"/>
  <c r="DI79" i="4"/>
  <c r="DJ79" i="4"/>
  <c r="DD79" i="4"/>
  <c r="DE79" i="4"/>
  <c r="CW79" i="4"/>
  <c r="CY79" i="4"/>
  <c r="CZ79" i="4"/>
  <c r="CP79" i="4"/>
  <c r="CQ79" i="4"/>
  <c r="CK79" i="4"/>
  <c r="CL79" i="4"/>
  <c r="CD79" i="4"/>
  <c r="CF79" i="4"/>
  <c r="CG79" i="4"/>
  <c r="BV79" i="4"/>
  <c r="BW79" i="4"/>
  <c r="BQ79" i="4"/>
  <c r="BR79" i="4"/>
  <c r="BJ79" i="4"/>
  <c r="BL79" i="4"/>
  <c r="BM79" i="4"/>
  <c r="BB79" i="4"/>
  <c r="BC79" i="4"/>
  <c r="AW79" i="4"/>
  <c r="AX79" i="4"/>
  <c r="AP79" i="4"/>
  <c r="AR79" i="4"/>
  <c r="AS79" i="4"/>
  <c r="AI79" i="4"/>
  <c r="AJ79" i="4"/>
  <c r="AD79" i="4"/>
  <c r="AE79" i="4"/>
  <c r="W79" i="4"/>
  <c r="Y79" i="4"/>
  <c r="Z79" i="4"/>
  <c r="O79" i="4"/>
  <c r="P79" i="4"/>
  <c r="J79" i="4"/>
  <c r="K79" i="4"/>
  <c r="C79" i="4"/>
  <c r="E79" i="4"/>
  <c r="F79" i="4"/>
  <c r="JE78" i="4"/>
  <c r="JF78" i="4"/>
  <c r="IZ78" i="4"/>
  <c r="JA78" i="4"/>
  <c r="IU78" i="4"/>
  <c r="IV78" i="4"/>
  <c r="IL78" i="4"/>
  <c r="IM78" i="4"/>
  <c r="IG78" i="4"/>
  <c r="IH78" i="4"/>
  <c r="IB78" i="4"/>
  <c r="IC78" i="4"/>
  <c r="HS78" i="4"/>
  <c r="HT78" i="4"/>
  <c r="HN78" i="4"/>
  <c r="HO78" i="4"/>
  <c r="HI78" i="4"/>
  <c r="HJ78" i="4"/>
  <c r="GZ78" i="4"/>
  <c r="HA78" i="4"/>
  <c r="GU78" i="4"/>
  <c r="GV78" i="4"/>
  <c r="GP78" i="4"/>
  <c r="GQ78" i="4"/>
  <c r="GG78" i="4"/>
  <c r="GH78" i="4"/>
  <c r="GB78" i="4"/>
  <c r="GC78" i="4"/>
  <c r="FW78" i="4"/>
  <c r="FX78" i="4"/>
  <c r="FN78" i="4"/>
  <c r="FO78" i="4"/>
  <c r="FI78" i="4"/>
  <c r="FJ78" i="4"/>
  <c r="FD78" i="4"/>
  <c r="FE78" i="4"/>
  <c r="EU78" i="4"/>
  <c r="EV78" i="4"/>
  <c r="EP78" i="4"/>
  <c r="EQ78" i="4"/>
  <c r="EK78" i="4"/>
  <c r="EL78" i="4"/>
  <c r="EB78" i="4"/>
  <c r="EC78" i="4"/>
  <c r="DW78" i="4"/>
  <c r="DX78" i="4"/>
  <c r="DR78" i="4"/>
  <c r="DS78" i="4"/>
  <c r="DI78" i="4"/>
  <c r="DJ78" i="4"/>
  <c r="DD78" i="4"/>
  <c r="DE78" i="4"/>
  <c r="CY78" i="4"/>
  <c r="CZ78" i="4"/>
  <c r="CP78" i="4"/>
  <c r="CQ78" i="4"/>
  <c r="CK78" i="4"/>
  <c r="CL78" i="4"/>
  <c r="CF78" i="4"/>
  <c r="CG78" i="4"/>
  <c r="BV78" i="4"/>
  <c r="BW78" i="4"/>
  <c r="BQ78" i="4"/>
  <c r="BR78" i="4"/>
  <c r="BL78" i="4"/>
  <c r="BM78" i="4"/>
  <c r="BB78" i="4"/>
  <c r="BC78" i="4"/>
  <c r="AW78" i="4"/>
  <c r="AX78" i="4"/>
  <c r="AR78" i="4"/>
  <c r="AS78" i="4"/>
  <c r="AI78" i="4"/>
  <c r="AJ78" i="4"/>
  <c r="AD78" i="4"/>
  <c r="AE78" i="4"/>
  <c r="Y78" i="4"/>
  <c r="Z78" i="4"/>
  <c r="O78" i="4"/>
  <c r="P78" i="4"/>
  <c r="J78" i="4"/>
  <c r="K78" i="4"/>
  <c r="E78" i="4"/>
  <c r="F78" i="4"/>
  <c r="JA73" i="4"/>
  <c r="IZ73" i="4"/>
  <c r="IV73" i="4"/>
  <c r="IH73" i="4"/>
  <c r="IG73" i="4"/>
  <c r="IC73" i="4"/>
  <c r="HO73" i="4"/>
  <c r="HN73" i="4"/>
  <c r="HJ73" i="4"/>
  <c r="GV73" i="4"/>
  <c r="GU73" i="4"/>
  <c r="GQ73" i="4"/>
  <c r="GC73" i="4"/>
  <c r="GB73" i="4"/>
  <c r="FX73" i="4"/>
  <c r="FJ73" i="4"/>
  <c r="FI73" i="4"/>
  <c r="FE73" i="4"/>
  <c r="EQ73" i="4"/>
  <c r="EP73" i="4"/>
  <c r="EL73" i="4"/>
  <c r="DX73" i="4"/>
  <c r="DW73" i="4"/>
  <c r="DS73" i="4"/>
  <c r="DE73" i="4"/>
  <c r="DD73" i="4"/>
  <c r="CZ73" i="4"/>
  <c r="CL73" i="4"/>
  <c r="CK73" i="4"/>
  <c r="CG73" i="4"/>
  <c r="BR73" i="4"/>
  <c r="BQ73" i="4"/>
  <c r="BM73" i="4"/>
  <c r="AX73" i="4"/>
  <c r="AW73" i="4"/>
  <c r="AS73" i="4"/>
  <c r="AE73" i="4"/>
  <c r="AD73" i="4"/>
  <c r="Z73" i="4"/>
  <c r="K73" i="4"/>
  <c r="J73" i="4"/>
  <c r="F73" i="4"/>
  <c r="JA72" i="4"/>
  <c r="IZ72" i="4"/>
  <c r="IV72" i="4"/>
  <c r="IH72" i="4"/>
  <c r="IG72" i="4"/>
  <c r="IC72" i="4"/>
  <c r="HO72" i="4"/>
  <c r="HN72" i="4"/>
  <c r="HJ72" i="4"/>
  <c r="GV72" i="4"/>
  <c r="GU72" i="4"/>
  <c r="GQ72" i="4"/>
  <c r="GC72" i="4"/>
  <c r="GB72" i="4"/>
  <c r="FX72" i="4"/>
  <c r="FJ72" i="4"/>
  <c r="FI72" i="4"/>
  <c r="FE72" i="4"/>
  <c r="EQ72" i="4"/>
  <c r="EP72" i="4"/>
  <c r="EL72" i="4"/>
  <c r="DX72" i="4"/>
  <c r="DW72" i="4"/>
  <c r="DS72" i="4"/>
  <c r="DE72" i="4"/>
  <c r="DD72" i="4"/>
  <c r="CZ72" i="4"/>
  <c r="CL72" i="4"/>
  <c r="CK72" i="4"/>
  <c r="CG72" i="4"/>
  <c r="BR72" i="4"/>
  <c r="BQ72" i="4"/>
  <c r="BM72" i="4"/>
  <c r="AX72" i="4"/>
  <c r="AW72" i="4"/>
  <c r="AS72" i="4"/>
  <c r="AE72" i="4"/>
  <c r="AD72" i="4"/>
  <c r="Z72" i="4"/>
  <c r="K72" i="4"/>
  <c r="J72" i="4"/>
  <c r="F72" i="4"/>
  <c r="IY71" i="4"/>
  <c r="JH71" i="4"/>
  <c r="JA71" i="4"/>
  <c r="IX71" i="4"/>
  <c r="IZ71" i="4"/>
  <c r="IV71" i="4"/>
  <c r="IO71" i="4"/>
  <c r="IH71" i="4"/>
  <c r="IG71" i="4"/>
  <c r="IC71" i="4"/>
  <c r="HV71" i="4"/>
  <c r="HO71" i="4"/>
  <c r="HN71" i="4"/>
  <c r="HJ71" i="4"/>
  <c r="HC71" i="4"/>
  <c r="GV71" i="4"/>
  <c r="GU71" i="4"/>
  <c r="GQ71" i="4"/>
  <c r="GJ71" i="4"/>
  <c r="GC71" i="4"/>
  <c r="GB71" i="4"/>
  <c r="FX71" i="4"/>
  <c r="FQ71" i="4"/>
  <c r="FJ71" i="4"/>
  <c r="FI71" i="4"/>
  <c r="FE71" i="4"/>
  <c r="EX71" i="4"/>
  <c r="EQ71" i="4"/>
  <c r="EP71" i="4"/>
  <c r="EL71" i="4"/>
  <c r="EE71" i="4"/>
  <c r="DX71" i="4"/>
  <c r="DW71" i="4"/>
  <c r="DS71" i="4"/>
  <c r="DL71" i="4"/>
  <c r="DE71" i="4"/>
  <c r="DD71" i="4"/>
  <c r="CZ71" i="4"/>
  <c r="CS71" i="4"/>
  <c r="CL71" i="4"/>
  <c r="CK71" i="4"/>
  <c r="CG71" i="4"/>
  <c r="BY71" i="4"/>
  <c r="BR71" i="4"/>
  <c r="BQ71" i="4"/>
  <c r="BM71" i="4"/>
  <c r="BE71" i="4"/>
  <c r="AX71" i="4"/>
  <c r="AW71" i="4"/>
  <c r="AS71" i="4"/>
  <c r="AL71" i="4"/>
  <c r="AE71" i="4"/>
  <c r="AD71" i="4"/>
  <c r="Z71" i="4"/>
  <c r="R71" i="4"/>
  <c r="K71" i="4"/>
  <c r="J71" i="4"/>
  <c r="F71" i="4"/>
  <c r="JH70" i="4"/>
  <c r="JE70" i="4"/>
  <c r="JF70" i="4"/>
  <c r="IZ70" i="4"/>
  <c r="JA70" i="4"/>
  <c r="IU70" i="4"/>
  <c r="IV70" i="4"/>
  <c r="IO70" i="4"/>
  <c r="IL70" i="4"/>
  <c r="IM70" i="4"/>
  <c r="IG70" i="4"/>
  <c r="IH70" i="4"/>
  <c r="IB70" i="4"/>
  <c r="IC70" i="4"/>
  <c r="HV70" i="4"/>
  <c r="HS70" i="4"/>
  <c r="HT70" i="4"/>
  <c r="HN70" i="4"/>
  <c r="HO70" i="4"/>
  <c r="HI70" i="4"/>
  <c r="HJ70" i="4"/>
  <c r="HC70" i="4"/>
  <c r="GZ70" i="4"/>
  <c r="HA70" i="4"/>
  <c r="GU70" i="4"/>
  <c r="GV70" i="4"/>
  <c r="GP70" i="4"/>
  <c r="GQ70" i="4"/>
  <c r="GJ70" i="4"/>
  <c r="GG70" i="4"/>
  <c r="GH70" i="4"/>
  <c r="GB70" i="4"/>
  <c r="GC70" i="4"/>
  <c r="FW70" i="4"/>
  <c r="FX70" i="4"/>
  <c r="FQ70" i="4"/>
  <c r="FN70" i="4"/>
  <c r="FO70" i="4"/>
  <c r="FI70" i="4"/>
  <c r="FJ70" i="4"/>
  <c r="FD70" i="4"/>
  <c r="FE70" i="4"/>
  <c r="EX70" i="4"/>
  <c r="EU70" i="4"/>
  <c r="EV70" i="4"/>
  <c r="EP70" i="4"/>
  <c r="EQ70" i="4"/>
  <c r="EK70" i="4"/>
  <c r="EL70" i="4"/>
  <c r="EE70" i="4"/>
  <c r="EB70" i="4"/>
  <c r="EC70" i="4"/>
  <c r="DW70" i="4"/>
  <c r="DX70" i="4"/>
  <c r="DR70" i="4"/>
  <c r="DS70" i="4"/>
  <c r="DL70" i="4"/>
  <c r="DI70" i="4"/>
  <c r="DJ70" i="4"/>
  <c r="DD70" i="4"/>
  <c r="DE70" i="4"/>
  <c r="CY70" i="4"/>
  <c r="CZ70" i="4"/>
  <c r="CS70" i="4"/>
  <c r="CP70" i="4"/>
  <c r="CQ70" i="4"/>
  <c r="CK70" i="4"/>
  <c r="CL70" i="4"/>
  <c r="CF70" i="4"/>
  <c r="CG70" i="4"/>
  <c r="BY70" i="4"/>
  <c r="BV70" i="4"/>
  <c r="BW70" i="4"/>
  <c r="BQ70" i="4"/>
  <c r="BR70" i="4"/>
  <c r="BL70" i="4"/>
  <c r="BM70" i="4"/>
  <c r="BE70" i="4"/>
  <c r="BB70" i="4"/>
  <c r="BC70" i="4"/>
  <c r="AW70" i="4"/>
  <c r="AX70" i="4"/>
  <c r="AR70" i="4"/>
  <c r="AS70" i="4"/>
  <c r="AL70" i="4"/>
  <c r="AI70" i="4"/>
  <c r="AJ70" i="4"/>
  <c r="AD70" i="4"/>
  <c r="AE70" i="4"/>
  <c r="Y70" i="4"/>
  <c r="Z70" i="4"/>
  <c r="R70" i="4"/>
  <c r="O70" i="4"/>
  <c r="P70" i="4"/>
  <c r="J70" i="4"/>
  <c r="K70" i="4"/>
  <c r="E70" i="4"/>
  <c r="F70" i="4"/>
  <c r="JC64" i="4"/>
  <c r="JC68" i="4"/>
  <c r="JD68" i="4"/>
  <c r="JE68" i="4"/>
  <c r="JF68" i="4"/>
  <c r="IY68" i="4"/>
  <c r="IZ68" i="4"/>
  <c r="JA68" i="4"/>
  <c r="IJ64" i="4"/>
  <c r="IJ68" i="4"/>
  <c r="IK68" i="4"/>
  <c r="IL68" i="4"/>
  <c r="IM68" i="4"/>
  <c r="IF68" i="4"/>
  <c r="IG68" i="4"/>
  <c r="IH68" i="4"/>
  <c r="HQ64" i="4"/>
  <c r="HQ68" i="4"/>
  <c r="HR68" i="4"/>
  <c r="HS68" i="4"/>
  <c r="HT68" i="4"/>
  <c r="HM68" i="4"/>
  <c r="HN68" i="4"/>
  <c r="HO68" i="4"/>
  <c r="GX64" i="4"/>
  <c r="GX68" i="4"/>
  <c r="GY68" i="4"/>
  <c r="GZ68" i="4"/>
  <c r="HA68" i="4"/>
  <c r="GT68" i="4"/>
  <c r="GU68" i="4"/>
  <c r="GV68" i="4"/>
  <c r="GE64" i="4"/>
  <c r="GE68" i="4"/>
  <c r="GF68" i="4"/>
  <c r="GG68" i="4"/>
  <c r="GH68" i="4"/>
  <c r="GA68" i="4"/>
  <c r="GB68" i="4"/>
  <c r="GC68" i="4"/>
  <c r="FL64" i="4"/>
  <c r="FL68" i="4"/>
  <c r="FM68" i="4"/>
  <c r="FN68" i="4"/>
  <c r="FO68" i="4"/>
  <c r="FH68" i="4"/>
  <c r="FI68" i="4"/>
  <c r="FJ68" i="4"/>
  <c r="ES64" i="4"/>
  <c r="ES68" i="4"/>
  <c r="ET68" i="4"/>
  <c r="EU68" i="4"/>
  <c r="EV68" i="4"/>
  <c r="EO68" i="4"/>
  <c r="EP68" i="4"/>
  <c r="EQ68" i="4"/>
  <c r="DZ64" i="4"/>
  <c r="DZ68" i="4"/>
  <c r="EA68" i="4"/>
  <c r="EB68" i="4"/>
  <c r="EC68" i="4"/>
  <c r="DV68" i="4"/>
  <c r="DW68" i="4"/>
  <c r="DX68" i="4"/>
  <c r="DG64" i="4"/>
  <c r="DG68" i="4"/>
  <c r="DH68" i="4"/>
  <c r="DI68" i="4"/>
  <c r="DJ68" i="4"/>
  <c r="DC68" i="4"/>
  <c r="DD68" i="4"/>
  <c r="DE68" i="4"/>
  <c r="CN64" i="4"/>
  <c r="CN68" i="4"/>
  <c r="CO68" i="4"/>
  <c r="CP68" i="4"/>
  <c r="CQ68" i="4"/>
  <c r="CJ68" i="4"/>
  <c r="CK68" i="4"/>
  <c r="CL68" i="4"/>
  <c r="BT64" i="4"/>
  <c r="BT68" i="4"/>
  <c r="BU68" i="4"/>
  <c r="BV68" i="4"/>
  <c r="BW68" i="4"/>
  <c r="BP68" i="4"/>
  <c r="BQ68" i="4"/>
  <c r="BR68" i="4"/>
  <c r="AZ64" i="4"/>
  <c r="AZ68" i="4"/>
  <c r="BA68" i="4"/>
  <c r="BB68" i="4"/>
  <c r="BC68" i="4"/>
  <c r="AV68" i="4"/>
  <c r="AW68" i="4"/>
  <c r="AX68" i="4"/>
  <c r="AG64" i="4"/>
  <c r="AG68" i="4"/>
  <c r="AH68" i="4"/>
  <c r="AI68" i="4"/>
  <c r="AJ68" i="4"/>
  <c r="AC68" i="4"/>
  <c r="AD68" i="4"/>
  <c r="AE68" i="4"/>
  <c r="M64" i="4"/>
  <c r="M68" i="4"/>
  <c r="N68" i="4"/>
  <c r="O68" i="4"/>
  <c r="P68" i="4"/>
  <c r="H64" i="4"/>
  <c r="H68" i="4"/>
  <c r="I68" i="4"/>
  <c r="J68" i="4"/>
  <c r="K68" i="4"/>
  <c r="JE66" i="4"/>
  <c r="JF66" i="4"/>
  <c r="IZ66" i="4"/>
  <c r="JA66" i="4"/>
  <c r="IU66" i="4"/>
  <c r="IV66" i="4"/>
  <c r="IL66" i="4"/>
  <c r="IM66" i="4"/>
  <c r="IG66" i="4"/>
  <c r="IH66" i="4"/>
  <c r="IB66" i="4"/>
  <c r="IC66" i="4"/>
  <c r="HS66" i="4"/>
  <c r="HT66" i="4"/>
  <c r="HN66" i="4"/>
  <c r="HO66" i="4"/>
  <c r="HI66" i="4"/>
  <c r="HJ66" i="4"/>
  <c r="GZ66" i="4"/>
  <c r="HA66" i="4"/>
  <c r="GU66" i="4"/>
  <c r="GV66" i="4"/>
  <c r="GP66" i="4"/>
  <c r="GQ66" i="4"/>
  <c r="GG66" i="4"/>
  <c r="GH66" i="4"/>
  <c r="GB66" i="4"/>
  <c r="GC66" i="4"/>
  <c r="FW66" i="4"/>
  <c r="FX66" i="4"/>
  <c r="FN66" i="4"/>
  <c r="FO66" i="4"/>
  <c r="FI66" i="4"/>
  <c r="FJ66" i="4"/>
  <c r="FD66" i="4"/>
  <c r="FE66" i="4"/>
  <c r="EU66" i="4"/>
  <c r="EV66" i="4"/>
  <c r="EP66" i="4"/>
  <c r="EQ66" i="4"/>
  <c r="EK66" i="4"/>
  <c r="EL66" i="4"/>
  <c r="EB66" i="4"/>
  <c r="EC66" i="4"/>
  <c r="DW66" i="4"/>
  <c r="DX66" i="4"/>
  <c r="DR66" i="4"/>
  <c r="DS66" i="4"/>
  <c r="DI66" i="4"/>
  <c r="DJ66" i="4"/>
  <c r="DD66" i="4"/>
  <c r="DE66" i="4"/>
  <c r="CY66" i="4"/>
  <c r="CZ66" i="4"/>
  <c r="CP66" i="4"/>
  <c r="CQ66" i="4"/>
  <c r="CK66" i="4"/>
  <c r="CL66" i="4"/>
  <c r="CF66" i="4"/>
  <c r="CG66" i="4"/>
  <c r="BV66" i="4"/>
  <c r="BW66" i="4"/>
  <c r="BQ66" i="4"/>
  <c r="BR66" i="4"/>
  <c r="BL66" i="4"/>
  <c r="BM66" i="4"/>
  <c r="BB66" i="4"/>
  <c r="BC66" i="4"/>
  <c r="AW66" i="4"/>
  <c r="AX66" i="4"/>
  <c r="AR66" i="4"/>
  <c r="AS66" i="4"/>
  <c r="AI66" i="4"/>
  <c r="AJ66" i="4"/>
  <c r="AD66" i="4"/>
  <c r="AE66" i="4"/>
  <c r="Y66" i="4"/>
  <c r="Z66" i="4"/>
  <c r="O66" i="4"/>
  <c r="P66" i="4"/>
  <c r="J66" i="4"/>
  <c r="K66" i="4"/>
  <c r="E66" i="4"/>
  <c r="F66" i="4"/>
  <c r="JE65" i="4"/>
  <c r="JF65" i="4"/>
  <c r="IZ65" i="4"/>
  <c r="JA65" i="4"/>
  <c r="IU65" i="4"/>
  <c r="IV65" i="4"/>
  <c r="IL65" i="4"/>
  <c r="IM65" i="4"/>
  <c r="IG65" i="4"/>
  <c r="IH65" i="4"/>
  <c r="IB65" i="4"/>
  <c r="IC65" i="4"/>
  <c r="HS65" i="4"/>
  <c r="HT65" i="4"/>
  <c r="HN65" i="4"/>
  <c r="HO65" i="4"/>
  <c r="HI65" i="4"/>
  <c r="HJ65" i="4"/>
  <c r="GZ65" i="4"/>
  <c r="HA65" i="4"/>
  <c r="GU65" i="4"/>
  <c r="GV65" i="4"/>
  <c r="GP65" i="4"/>
  <c r="GQ65" i="4"/>
  <c r="GG65" i="4"/>
  <c r="GH65" i="4"/>
  <c r="GB65" i="4"/>
  <c r="GC65" i="4"/>
  <c r="FW65" i="4"/>
  <c r="FX65" i="4"/>
  <c r="FN65" i="4"/>
  <c r="FO65" i="4"/>
  <c r="FI65" i="4"/>
  <c r="FJ65" i="4"/>
  <c r="FD65" i="4"/>
  <c r="FE65" i="4"/>
  <c r="EU65" i="4"/>
  <c r="EV65" i="4"/>
  <c r="EP65" i="4"/>
  <c r="EQ65" i="4"/>
  <c r="EK65" i="4"/>
  <c r="EL65" i="4"/>
  <c r="EB65" i="4"/>
  <c r="EC65" i="4"/>
  <c r="DW65" i="4"/>
  <c r="DX65" i="4"/>
  <c r="DR65" i="4"/>
  <c r="DS65" i="4"/>
  <c r="DI65" i="4"/>
  <c r="DJ65" i="4"/>
  <c r="DD65" i="4"/>
  <c r="DE65" i="4"/>
  <c r="CY65" i="4"/>
  <c r="CZ65" i="4"/>
  <c r="CP65" i="4"/>
  <c r="CQ65" i="4"/>
  <c r="CK65" i="4"/>
  <c r="CL65" i="4"/>
  <c r="CF65" i="4"/>
  <c r="CG65" i="4"/>
  <c r="BV65" i="4"/>
  <c r="BW65" i="4"/>
  <c r="BQ65" i="4"/>
  <c r="BR65" i="4"/>
  <c r="BL65" i="4"/>
  <c r="BM65" i="4"/>
  <c r="BB65" i="4"/>
  <c r="BC65" i="4"/>
  <c r="AW65" i="4"/>
  <c r="AX65" i="4"/>
  <c r="AR65" i="4"/>
  <c r="AS65" i="4"/>
  <c r="AI65" i="4"/>
  <c r="AJ65" i="4"/>
  <c r="AD65" i="4"/>
  <c r="AE65" i="4"/>
  <c r="Y65" i="4"/>
  <c r="Z65" i="4"/>
  <c r="O65" i="4"/>
  <c r="P65" i="4"/>
  <c r="J65" i="4"/>
  <c r="K65" i="4"/>
  <c r="E65" i="4"/>
  <c r="F65" i="4"/>
  <c r="JE64" i="4"/>
  <c r="JF64" i="4"/>
  <c r="IX64" i="4"/>
  <c r="IY64" i="4"/>
  <c r="IZ64" i="4"/>
  <c r="JA64" i="4"/>
  <c r="IT64" i="4"/>
  <c r="IU64" i="4"/>
  <c r="IV64" i="4"/>
  <c r="IL64" i="4"/>
  <c r="IM64" i="4"/>
  <c r="IE64" i="4"/>
  <c r="IF64" i="4"/>
  <c r="IG64" i="4"/>
  <c r="IH64" i="4"/>
  <c r="IA64" i="4"/>
  <c r="IB64" i="4"/>
  <c r="IC64" i="4"/>
  <c r="HS64" i="4"/>
  <c r="HT64" i="4"/>
  <c r="HL64" i="4"/>
  <c r="HM64" i="4"/>
  <c r="HN64" i="4"/>
  <c r="HO64" i="4"/>
  <c r="HH64" i="4"/>
  <c r="HI64" i="4"/>
  <c r="HJ64" i="4"/>
  <c r="GZ64" i="4"/>
  <c r="HA64" i="4"/>
  <c r="GS64" i="4"/>
  <c r="GT64" i="4"/>
  <c r="GU64" i="4"/>
  <c r="GV64" i="4"/>
  <c r="GO64" i="4"/>
  <c r="GP64" i="4"/>
  <c r="GQ64" i="4"/>
  <c r="GG64" i="4"/>
  <c r="GH64" i="4"/>
  <c r="FZ64" i="4"/>
  <c r="GA64" i="4"/>
  <c r="GB64" i="4"/>
  <c r="GC64" i="4"/>
  <c r="FV64" i="4"/>
  <c r="FW64" i="4"/>
  <c r="FX64" i="4"/>
  <c r="FN64" i="4"/>
  <c r="FO64" i="4"/>
  <c r="FG64" i="4"/>
  <c r="FH64" i="4"/>
  <c r="FI64" i="4"/>
  <c r="FJ64" i="4"/>
  <c r="FC64" i="4"/>
  <c r="FD64" i="4"/>
  <c r="FE64" i="4"/>
  <c r="EU64" i="4"/>
  <c r="EV64" i="4"/>
  <c r="EN64" i="4"/>
  <c r="EO64" i="4"/>
  <c r="EP64" i="4"/>
  <c r="EQ64" i="4"/>
  <c r="EJ64" i="4"/>
  <c r="EK64" i="4"/>
  <c r="EL64" i="4"/>
  <c r="EB64" i="4"/>
  <c r="EC64" i="4"/>
  <c r="DU64" i="4"/>
  <c r="DV64" i="4"/>
  <c r="DW64" i="4"/>
  <c r="DX64" i="4"/>
  <c r="DQ64" i="4"/>
  <c r="DR64" i="4"/>
  <c r="DS64" i="4"/>
  <c r="DI64" i="4"/>
  <c r="DJ64" i="4"/>
  <c r="DB64" i="4"/>
  <c r="DC64" i="4"/>
  <c r="DD64" i="4"/>
  <c r="DE64" i="4"/>
  <c r="CX64" i="4"/>
  <c r="CY64" i="4"/>
  <c r="CZ64" i="4"/>
  <c r="CP64" i="4"/>
  <c r="CQ64" i="4"/>
  <c r="CI64" i="4"/>
  <c r="CJ64" i="4"/>
  <c r="CK64" i="4"/>
  <c r="CL64" i="4"/>
  <c r="CE64" i="4"/>
  <c r="CF64" i="4"/>
  <c r="CG64" i="4"/>
  <c r="BV64" i="4"/>
  <c r="BW64" i="4"/>
  <c r="BO64" i="4"/>
  <c r="BP64" i="4"/>
  <c r="BQ64" i="4"/>
  <c r="BR64" i="4"/>
  <c r="BK64" i="4"/>
  <c r="BL64" i="4"/>
  <c r="BM64" i="4"/>
  <c r="BB64" i="4"/>
  <c r="BC64" i="4"/>
  <c r="AU64" i="4"/>
  <c r="AV64" i="4"/>
  <c r="AW64" i="4"/>
  <c r="AX64" i="4"/>
  <c r="AQ64" i="4"/>
  <c r="AR64" i="4"/>
  <c r="AS64" i="4"/>
  <c r="AI64" i="4"/>
  <c r="AJ64" i="4"/>
  <c r="AB64" i="4"/>
  <c r="AC64" i="4"/>
  <c r="AD64" i="4"/>
  <c r="AE64" i="4"/>
  <c r="X64" i="4"/>
  <c r="Y64" i="4"/>
  <c r="Z64" i="4"/>
  <c r="O64" i="4"/>
  <c r="P64" i="4"/>
  <c r="I64" i="4"/>
  <c r="J64" i="4"/>
  <c r="K64" i="4"/>
  <c r="D64" i="4"/>
  <c r="E64" i="4"/>
  <c r="F64" i="4"/>
  <c r="JC36" i="4"/>
  <c r="JC38" i="4"/>
  <c r="JC40" i="4"/>
  <c r="JC42" i="4"/>
  <c r="JC48" i="4"/>
  <c r="JD36" i="4"/>
  <c r="JD38" i="4"/>
  <c r="JD40" i="4"/>
  <c r="JD42" i="4"/>
  <c r="JD48" i="4"/>
  <c r="JE48" i="4"/>
  <c r="JF48" i="4"/>
  <c r="IX36" i="4"/>
  <c r="IX38" i="4"/>
  <c r="IX40" i="4"/>
  <c r="IX42" i="4"/>
  <c r="IX48" i="4"/>
  <c r="IY36" i="4"/>
  <c r="IY38" i="4"/>
  <c r="IY40" i="4"/>
  <c r="IY42" i="4"/>
  <c r="IY48" i="4"/>
  <c r="IZ48" i="4"/>
  <c r="JA48" i="4"/>
  <c r="IS36" i="4"/>
  <c r="IS38" i="4"/>
  <c r="IS40" i="4"/>
  <c r="IS42" i="4"/>
  <c r="IS48" i="4"/>
  <c r="IT36" i="4"/>
  <c r="IT38" i="4"/>
  <c r="IT40" i="4"/>
  <c r="IT42" i="4"/>
  <c r="IT48" i="4"/>
  <c r="IU48" i="4"/>
  <c r="IV48" i="4"/>
  <c r="IJ36" i="4"/>
  <c r="IJ38" i="4"/>
  <c r="IJ40" i="4"/>
  <c r="IJ42" i="4"/>
  <c r="IJ48" i="4"/>
  <c r="IK36" i="4"/>
  <c r="IK38" i="4"/>
  <c r="IK40" i="4"/>
  <c r="IK42" i="4"/>
  <c r="IK48" i="4"/>
  <c r="IL48" i="4"/>
  <c r="IM48" i="4"/>
  <c r="IE36" i="4"/>
  <c r="IE38" i="4"/>
  <c r="IE40" i="4"/>
  <c r="IE42" i="4"/>
  <c r="IE48" i="4"/>
  <c r="IF36" i="4"/>
  <c r="IF38" i="4"/>
  <c r="IF40" i="4"/>
  <c r="IF42" i="4"/>
  <c r="IF48" i="4"/>
  <c r="IG48" i="4"/>
  <c r="IH48" i="4"/>
  <c r="HZ36" i="4"/>
  <c r="HZ38" i="4"/>
  <c r="HZ40" i="4"/>
  <c r="HZ42" i="4"/>
  <c r="HZ48" i="4"/>
  <c r="IA36" i="4"/>
  <c r="IA38" i="4"/>
  <c r="IA40" i="4"/>
  <c r="IA42" i="4"/>
  <c r="IA48" i="4"/>
  <c r="IB48" i="4"/>
  <c r="IC48" i="4"/>
  <c r="HQ36" i="4"/>
  <c r="HQ38" i="4"/>
  <c r="HQ40" i="4"/>
  <c r="HQ42" i="4"/>
  <c r="HQ48" i="4"/>
  <c r="HR36" i="4"/>
  <c r="HR38" i="4"/>
  <c r="HR40" i="4"/>
  <c r="HR42" i="4"/>
  <c r="HR48" i="4"/>
  <c r="HS48" i="4"/>
  <c r="HT48" i="4"/>
  <c r="HL36" i="4"/>
  <c r="HL38" i="4"/>
  <c r="HL40" i="4"/>
  <c r="HL42" i="4"/>
  <c r="HL48" i="4"/>
  <c r="HM36" i="4"/>
  <c r="HM38" i="4"/>
  <c r="HM40" i="4"/>
  <c r="HM42" i="4"/>
  <c r="HM48" i="4"/>
  <c r="HN48" i="4"/>
  <c r="HO48" i="4"/>
  <c r="HG36" i="4"/>
  <c r="HG38" i="4"/>
  <c r="HG40" i="4"/>
  <c r="HG42" i="4"/>
  <c r="HG48" i="4"/>
  <c r="HH36" i="4"/>
  <c r="HH38" i="4"/>
  <c r="HH40" i="4"/>
  <c r="HH42" i="4"/>
  <c r="HH48" i="4"/>
  <c r="HI48" i="4"/>
  <c r="HJ48" i="4"/>
  <c r="GX36" i="4"/>
  <c r="GX38" i="4"/>
  <c r="GX40" i="4"/>
  <c r="GX42" i="4"/>
  <c r="GX48" i="4"/>
  <c r="GY36" i="4"/>
  <c r="GY38" i="4"/>
  <c r="GY40" i="4"/>
  <c r="GY42" i="4"/>
  <c r="GY48" i="4"/>
  <c r="GZ48" i="4"/>
  <c r="HA48" i="4"/>
  <c r="GS36" i="4"/>
  <c r="GS38" i="4"/>
  <c r="GS40" i="4"/>
  <c r="GS42" i="4"/>
  <c r="GS48" i="4"/>
  <c r="GT36" i="4"/>
  <c r="GT38" i="4"/>
  <c r="GT40" i="4"/>
  <c r="GT42" i="4"/>
  <c r="GT48" i="4"/>
  <c r="GU48" i="4"/>
  <c r="GV48" i="4"/>
  <c r="GN36" i="4"/>
  <c r="GN38" i="4"/>
  <c r="GN40" i="4"/>
  <c r="GN42" i="4"/>
  <c r="GN48" i="4"/>
  <c r="GO36" i="4"/>
  <c r="GO38" i="4"/>
  <c r="GO40" i="4"/>
  <c r="GO42" i="4"/>
  <c r="GO48" i="4"/>
  <c r="GP48" i="4"/>
  <c r="GQ48" i="4"/>
  <c r="GE36" i="4"/>
  <c r="GE38" i="4"/>
  <c r="GE40" i="4"/>
  <c r="GE42" i="4"/>
  <c r="GE48" i="4"/>
  <c r="GF36" i="4"/>
  <c r="GF38" i="4"/>
  <c r="GF40" i="4"/>
  <c r="GF42" i="4"/>
  <c r="GF48" i="4"/>
  <c r="GG48" i="4"/>
  <c r="GH48" i="4"/>
  <c r="FZ36" i="4"/>
  <c r="FZ38" i="4"/>
  <c r="FZ40" i="4"/>
  <c r="FZ42" i="4"/>
  <c r="FZ48" i="4"/>
  <c r="GA36" i="4"/>
  <c r="GA38" i="4"/>
  <c r="GA40" i="4"/>
  <c r="GA42" i="4"/>
  <c r="GA48" i="4"/>
  <c r="GB48" i="4"/>
  <c r="GC48" i="4"/>
  <c r="FU36" i="4"/>
  <c r="FU38" i="4"/>
  <c r="FU40" i="4"/>
  <c r="FU42" i="4"/>
  <c r="FU48" i="4"/>
  <c r="FV36" i="4"/>
  <c r="FV38" i="4"/>
  <c r="FV40" i="4"/>
  <c r="FV42" i="4"/>
  <c r="FV48" i="4"/>
  <c r="FW48" i="4"/>
  <c r="FX48" i="4"/>
  <c r="FL36" i="4"/>
  <c r="FL38" i="4"/>
  <c r="FL40" i="4"/>
  <c r="FL42" i="4"/>
  <c r="FL48" i="4"/>
  <c r="FM36" i="4"/>
  <c r="FM38" i="4"/>
  <c r="FM40" i="4"/>
  <c r="FM42" i="4"/>
  <c r="FM48" i="4"/>
  <c r="FN48" i="4"/>
  <c r="FO48" i="4"/>
  <c r="FG36" i="4"/>
  <c r="FG38" i="4"/>
  <c r="FG40" i="4"/>
  <c r="FG42" i="4"/>
  <c r="FG48" i="4"/>
  <c r="FH36" i="4"/>
  <c r="FH38" i="4"/>
  <c r="FH40" i="4"/>
  <c r="FH42" i="4"/>
  <c r="FH48" i="4"/>
  <c r="FI48" i="4"/>
  <c r="FJ48" i="4"/>
  <c r="FB36" i="4"/>
  <c r="FB38" i="4"/>
  <c r="FB40" i="4"/>
  <c r="FB42" i="4"/>
  <c r="FB48" i="4"/>
  <c r="FC36" i="4"/>
  <c r="FC38" i="4"/>
  <c r="FC40" i="4"/>
  <c r="FC42" i="4"/>
  <c r="FC48" i="4"/>
  <c r="FD48" i="4"/>
  <c r="FE48" i="4"/>
  <c r="ES36" i="4"/>
  <c r="ES38" i="4"/>
  <c r="ES40" i="4"/>
  <c r="ES42" i="4"/>
  <c r="ES48" i="4"/>
  <c r="ET36" i="4"/>
  <c r="ET38" i="4"/>
  <c r="ET40" i="4"/>
  <c r="ET42" i="4"/>
  <c r="ET48" i="4"/>
  <c r="EU48" i="4"/>
  <c r="EV48" i="4"/>
  <c r="EN36" i="4"/>
  <c r="EN38" i="4"/>
  <c r="EN40" i="4"/>
  <c r="EN42" i="4"/>
  <c r="EN48" i="4"/>
  <c r="EO36" i="4"/>
  <c r="EO38" i="4"/>
  <c r="EO40" i="4"/>
  <c r="EO42" i="4"/>
  <c r="EO48" i="4"/>
  <c r="EP48" i="4"/>
  <c r="EQ48" i="4"/>
  <c r="EI36" i="4"/>
  <c r="EI38" i="4"/>
  <c r="EI40" i="4"/>
  <c r="EI42" i="4"/>
  <c r="EI48" i="4"/>
  <c r="EJ36" i="4"/>
  <c r="EJ38" i="4"/>
  <c r="EJ40" i="4"/>
  <c r="EJ42" i="4"/>
  <c r="EJ48" i="4"/>
  <c r="EK48" i="4"/>
  <c r="EL48" i="4"/>
  <c r="DZ36" i="4"/>
  <c r="DZ38" i="4"/>
  <c r="DZ40" i="4"/>
  <c r="DZ42" i="4"/>
  <c r="DZ48" i="4"/>
  <c r="EA36" i="4"/>
  <c r="EA38" i="4"/>
  <c r="EA40" i="4"/>
  <c r="EA42" i="4"/>
  <c r="EA48" i="4"/>
  <c r="EB48" i="4"/>
  <c r="EC48" i="4"/>
  <c r="DU36" i="4"/>
  <c r="DU38" i="4"/>
  <c r="DU40" i="4"/>
  <c r="DU42" i="4"/>
  <c r="DU48" i="4"/>
  <c r="DV36" i="4"/>
  <c r="DV38" i="4"/>
  <c r="DV40" i="4"/>
  <c r="DV42" i="4"/>
  <c r="DV48" i="4"/>
  <c r="DW48" i="4"/>
  <c r="DX48" i="4"/>
  <c r="DP36" i="4"/>
  <c r="DP38" i="4"/>
  <c r="DP40" i="4"/>
  <c r="DP42" i="4"/>
  <c r="DP48" i="4"/>
  <c r="DQ36" i="4"/>
  <c r="DQ38" i="4"/>
  <c r="DQ40" i="4"/>
  <c r="DQ42" i="4"/>
  <c r="DQ48" i="4"/>
  <c r="DR48" i="4"/>
  <c r="DS48" i="4"/>
  <c r="DG36" i="4"/>
  <c r="DG38" i="4"/>
  <c r="DG40" i="4"/>
  <c r="DG42" i="4"/>
  <c r="DG48" i="4"/>
  <c r="DH36" i="4"/>
  <c r="DH38" i="4"/>
  <c r="DH40" i="4"/>
  <c r="DH42" i="4"/>
  <c r="DH48" i="4"/>
  <c r="DI48" i="4"/>
  <c r="DJ48" i="4"/>
  <c r="DB36" i="4"/>
  <c r="DB38" i="4"/>
  <c r="DB40" i="4"/>
  <c r="DB42" i="4"/>
  <c r="DB48" i="4"/>
  <c r="DC36" i="4"/>
  <c r="DC38" i="4"/>
  <c r="DC40" i="4"/>
  <c r="DC42" i="4"/>
  <c r="DC48" i="4"/>
  <c r="DD48" i="4"/>
  <c r="DE48" i="4"/>
  <c r="CW36" i="4"/>
  <c r="CW38" i="4"/>
  <c r="CW40" i="4"/>
  <c r="CW42" i="4"/>
  <c r="CW48" i="4"/>
  <c r="CX36" i="4"/>
  <c r="CX38" i="4"/>
  <c r="CX40" i="4"/>
  <c r="CX42" i="4"/>
  <c r="CX48" i="4"/>
  <c r="CY48" i="4"/>
  <c r="CZ48" i="4"/>
  <c r="CN36" i="4"/>
  <c r="CN38" i="4"/>
  <c r="CN40" i="4"/>
  <c r="CN42" i="4"/>
  <c r="CN48" i="4"/>
  <c r="CO36" i="4"/>
  <c r="CO38" i="4"/>
  <c r="CO40" i="4"/>
  <c r="CO42" i="4"/>
  <c r="CO48" i="4"/>
  <c r="CP48" i="4"/>
  <c r="CQ48" i="4"/>
  <c r="CI36" i="4"/>
  <c r="CI38" i="4"/>
  <c r="CI40" i="4"/>
  <c r="CI42" i="4"/>
  <c r="CI48" i="4"/>
  <c r="CJ36" i="4"/>
  <c r="CJ38" i="4"/>
  <c r="CJ40" i="4"/>
  <c r="CJ42" i="4"/>
  <c r="CJ48" i="4"/>
  <c r="CK48" i="4"/>
  <c r="CL48" i="4"/>
  <c r="CD36" i="4"/>
  <c r="CD38" i="4"/>
  <c r="CD40" i="4"/>
  <c r="CD42" i="4"/>
  <c r="CD48" i="4"/>
  <c r="CE36" i="4"/>
  <c r="CE38" i="4"/>
  <c r="CE40" i="4"/>
  <c r="CE42" i="4"/>
  <c r="CE48" i="4"/>
  <c r="CF48" i="4"/>
  <c r="CG48" i="4"/>
  <c r="BT36" i="4"/>
  <c r="BT38" i="4"/>
  <c r="BT40" i="4"/>
  <c r="BT42" i="4"/>
  <c r="BT48" i="4"/>
  <c r="BU36" i="4"/>
  <c r="BU38" i="4"/>
  <c r="BU40" i="4"/>
  <c r="BU42" i="4"/>
  <c r="BU48" i="4"/>
  <c r="BV48" i="4"/>
  <c r="BW48" i="4"/>
  <c r="BO36" i="4"/>
  <c r="BO38" i="4"/>
  <c r="BO40" i="4"/>
  <c r="BO42" i="4"/>
  <c r="BO48" i="4"/>
  <c r="BP36" i="4"/>
  <c r="BP38" i="4"/>
  <c r="BP40" i="4"/>
  <c r="BP42" i="4"/>
  <c r="BP48" i="4"/>
  <c r="BQ48" i="4"/>
  <c r="BR48" i="4"/>
  <c r="BJ36" i="4"/>
  <c r="BJ38" i="4"/>
  <c r="BJ40" i="4"/>
  <c r="BJ42" i="4"/>
  <c r="BJ48" i="4"/>
  <c r="BK36" i="4"/>
  <c r="BK38" i="4"/>
  <c r="BK40" i="4"/>
  <c r="BK42" i="4"/>
  <c r="BK48" i="4"/>
  <c r="BL48" i="4"/>
  <c r="BM48" i="4"/>
  <c r="AZ36" i="4"/>
  <c r="AZ38" i="4"/>
  <c r="AZ40" i="4"/>
  <c r="AZ42" i="4"/>
  <c r="AZ48" i="4"/>
  <c r="BA36" i="4"/>
  <c r="BA38" i="4"/>
  <c r="BA40" i="4"/>
  <c r="BA42" i="4"/>
  <c r="BA48" i="4"/>
  <c r="BB48" i="4"/>
  <c r="BC48" i="4"/>
  <c r="AU36" i="4"/>
  <c r="AU38" i="4"/>
  <c r="AU40" i="4"/>
  <c r="AU42" i="4"/>
  <c r="AU48" i="4"/>
  <c r="AV36" i="4"/>
  <c r="AV38" i="4"/>
  <c r="AV40" i="4"/>
  <c r="AV42" i="4"/>
  <c r="AV48" i="4"/>
  <c r="AW48" i="4"/>
  <c r="AX48" i="4"/>
  <c r="AP36" i="4"/>
  <c r="AP38" i="4"/>
  <c r="AP40" i="4"/>
  <c r="AP42" i="4"/>
  <c r="AP48" i="4"/>
  <c r="AQ36" i="4"/>
  <c r="AQ38" i="4"/>
  <c r="AQ40" i="4"/>
  <c r="AQ42" i="4"/>
  <c r="AQ48" i="4"/>
  <c r="AR48" i="4"/>
  <c r="AS48" i="4"/>
  <c r="AG36" i="4"/>
  <c r="AG38" i="4"/>
  <c r="AG40" i="4"/>
  <c r="AG42" i="4"/>
  <c r="AG48" i="4"/>
  <c r="AH36" i="4"/>
  <c r="AH38" i="4"/>
  <c r="AH40" i="4"/>
  <c r="AH42" i="4"/>
  <c r="AH48" i="4"/>
  <c r="AI48" i="4"/>
  <c r="AJ48" i="4"/>
  <c r="AB36" i="4"/>
  <c r="AB38" i="4"/>
  <c r="AB40" i="4"/>
  <c r="AB42" i="4"/>
  <c r="AB48" i="4"/>
  <c r="AC36" i="4"/>
  <c r="AC38" i="4"/>
  <c r="AC40" i="4"/>
  <c r="AC42" i="4"/>
  <c r="AC48" i="4"/>
  <c r="AD48" i="4"/>
  <c r="AE48" i="4"/>
  <c r="W36" i="4"/>
  <c r="W38" i="4"/>
  <c r="W40" i="4"/>
  <c r="W42" i="4"/>
  <c r="W48" i="4"/>
  <c r="X36" i="4"/>
  <c r="X38" i="4"/>
  <c r="X40" i="4"/>
  <c r="X42" i="4"/>
  <c r="X48" i="4"/>
  <c r="Y48" i="4"/>
  <c r="Z48" i="4"/>
  <c r="M36" i="4"/>
  <c r="M38" i="4"/>
  <c r="M40" i="4"/>
  <c r="M42" i="4"/>
  <c r="M48" i="4"/>
  <c r="N36" i="4"/>
  <c r="N38" i="4"/>
  <c r="N40" i="4"/>
  <c r="N42" i="4"/>
  <c r="N48" i="4"/>
  <c r="O48" i="4"/>
  <c r="P48" i="4"/>
  <c r="H36" i="4"/>
  <c r="H38" i="4"/>
  <c r="H40" i="4"/>
  <c r="H42" i="4"/>
  <c r="H48" i="4"/>
  <c r="J48" i="4"/>
  <c r="K48" i="4"/>
  <c r="I34" i="4"/>
  <c r="I36" i="4"/>
  <c r="I38" i="4"/>
  <c r="I40" i="4"/>
  <c r="I42" i="4"/>
  <c r="I48" i="4"/>
  <c r="C36" i="4"/>
  <c r="C38" i="4"/>
  <c r="C40" i="4"/>
  <c r="C42" i="4"/>
  <c r="C48" i="4"/>
  <c r="D36" i="4"/>
  <c r="D38" i="4"/>
  <c r="D40" i="4"/>
  <c r="D42" i="4"/>
  <c r="D48" i="4"/>
  <c r="E48" i="4"/>
  <c r="F48" i="4"/>
  <c r="IZ44" i="4"/>
  <c r="JA44" i="4"/>
  <c r="IG44" i="4"/>
  <c r="IH44" i="4"/>
  <c r="HN44" i="4"/>
  <c r="HO44" i="4"/>
  <c r="GU44" i="4"/>
  <c r="GV44" i="4"/>
  <c r="GB44" i="4"/>
  <c r="GC44" i="4"/>
  <c r="FI44" i="4"/>
  <c r="FJ44" i="4"/>
  <c r="EP44" i="4"/>
  <c r="EQ44" i="4"/>
  <c r="DW44" i="4"/>
  <c r="DX44" i="4"/>
  <c r="DD44" i="4"/>
  <c r="DE44" i="4"/>
  <c r="CK44" i="4"/>
  <c r="CL44" i="4"/>
  <c r="BQ44" i="4"/>
  <c r="BR44" i="4"/>
  <c r="AW44" i="4"/>
  <c r="AX44" i="4"/>
  <c r="AD44" i="4"/>
  <c r="AE44" i="4"/>
  <c r="J44" i="4"/>
  <c r="K44" i="4"/>
  <c r="JE42" i="4"/>
  <c r="JF42" i="4"/>
  <c r="IZ42" i="4"/>
  <c r="JA42" i="4"/>
  <c r="IU42" i="4"/>
  <c r="IV42" i="4"/>
  <c r="IL42" i="4"/>
  <c r="IM42" i="4"/>
  <c r="IG42" i="4"/>
  <c r="IH42" i="4"/>
  <c r="IB42" i="4"/>
  <c r="IC42" i="4"/>
  <c r="HS42" i="4"/>
  <c r="HT42" i="4"/>
  <c r="HN42" i="4"/>
  <c r="HO42" i="4"/>
  <c r="HI42" i="4"/>
  <c r="HJ42" i="4"/>
  <c r="GZ42" i="4"/>
  <c r="HA42" i="4"/>
  <c r="GU42" i="4"/>
  <c r="GV42" i="4"/>
  <c r="GP42" i="4"/>
  <c r="GQ42" i="4"/>
  <c r="GG42" i="4"/>
  <c r="GH42" i="4"/>
  <c r="GB42" i="4"/>
  <c r="GC42" i="4"/>
  <c r="FW42" i="4"/>
  <c r="FX42" i="4"/>
  <c r="FN42" i="4"/>
  <c r="FO42" i="4"/>
  <c r="FI42" i="4"/>
  <c r="FJ42" i="4"/>
  <c r="FD42" i="4"/>
  <c r="FE42" i="4"/>
  <c r="EU42" i="4"/>
  <c r="EV42" i="4"/>
  <c r="EP42" i="4"/>
  <c r="EQ42" i="4"/>
  <c r="EK42" i="4"/>
  <c r="EL42" i="4"/>
  <c r="EB42" i="4"/>
  <c r="EC42" i="4"/>
  <c r="DW42" i="4"/>
  <c r="DX42" i="4"/>
  <c r="DR42" i="4"/>
  <c r="DS42" i="4"/>
  <c r="DI42" i="4"/>
  <c r="DJ42" i="4"/>
  <c r="DD42" i="4"/>
  <c r="DE42" i="4"/>
  <c r="CY42" i="4"/>
  <c r="CZ42" i="4"/>
  <c r="CP42" i="4"/>
  <c r="CQ42" i="4"/>
  <c r="CK42" i="4"/>
  <c r="CL42" i="4"/>
  <c r="CF42" i="4"/>
  <c r="CG42" i="4"/>
  <c r="BV42" i="4"/>
  <c r="BW42" i="4"/>
  <c r="BQ42" i="4"/>
  <c r="BR42" i="4"/>
  <c r="BL42" i="4"/>
  <c r="BM42" i="4"/>
  <c r="BB42" i="4"/>
  <c r="BC42" i="4"/>
  <c r="AW42" i="4"/>
  <c r="AX42" i="4"/>
  <c r="AR42" i="4"/>
  <c r="AS42" i="4"/>
  <c r="AI42" i="4"/>
  <c r="AJ42" i="4"/>
  <c r="AD42" i="4"/>
  <c r="AE42" i="4"/>
  <c r="Y42" i="4"/>
  <c r="Z42" i="4"/>
  <c r="O42" i="4"/>
  <c r="P42" i="4"/>
  <c r="J42" i="4"/>
  <c r="K42" i="4"/>
  <c r="E42" i="4"/>
  <c r="F42" i="4"/>
  <c r="JE40" i="4"/>
  <c r="JF40" i="4"/>
  <c r="IZ40" i="4"/>
  <c r="JA40" i="4"/>
  <c r="IU40" i="4"/>
  <c r="IV40" i="4"/>
  <c r="IL40" i="4"/>
  <c r="IM40" i="4"/>
  <c r="IG40" i="4"/>
  <c r="IH40" i="4"/>
  <c r="IB40" i="4"/>
  <c r="IC40" i="4"/>
  <c r="HS40" i="4"/>
  <c r="HT40" i="4"/>
  <c r="HN40" i="4"/>
  <c r="HO40" i="4"/>
  <c r="HI40" i="4"/>
  <c r="HJ40" i="4"/>
  <c r="GZ40" i="4"/>
  <c r="HA40" i="4"/>
  <c r="GU40" i="4"/>
  <c r="GV40" i="4"/>
  <c r="GP40" i="4"/>
  <c r="GQ40" i="4"/>
  <c r="GG40" i="4"/>
  <c r="GH40" i="4"/>
  <c r="GB40" i="4"/>
  <c r="GC40" i="4"/>
  <c r="FW40" i="4"/>
  <c r="FX40" i="4"/>
  <c r="FN40" i="4"/>
  <c r="FO40" i="4"/>
  <c r="FI40" i="4"/>
  <c r="FJ40" i="4"/>
  <c r="FD40" i="4"/>
  <c r="FE40" i="4"/>
  <c r="EU40" i="4"/>
  <c r="EV40" i="4"/>
  <c r="EP40" i="4"/>
  <c r="EQ40" i="4"/>
  <c r="EK40" i="4"/>
  <c r="EL40" i="4"/>
  <c r="EB40" i="4"/>
  <c r="EC40" i="4"/>
  <c r="DW40" i="4"/>
  <c r="DX40" i="4"/>
  <c r="DR40" i="4"/>
  <c r="DS40" i="4"/>
  <c r="DI40" i="4"/>
  <c r="DJ40" i="4"/>
  <c r="DD40" i="4"/>
  <c r="DE40" i="4"/>
  <c r="CY40" i="4"/>
  <c r="CZ40" i="4"/>
  <c r="CP40" i="4"/>
  <c r="CQ40" i="4"/>
  <c r="CK40" i="4"/>
  <c r="CL40" i="4"/>
  <c r="CF40" i="4"/>
  <c r="CG40" i="4"/>
  <c r="BV40" i="4"/>
  <c r="BW40" i="4"/>
  <c r="BQ40" i="4"/>
  <c r="BR40" i="4"/>
  <c r="BL40" i="4"/>
  <c r="BM40" i="4"/>
  <c r="BB40" i="4"/>
  <c r="BC40" i="4"/>
  <c r="AW40" i="4"/>
  <c r="AX40" i="4"/>
  <c r="AR40" i="4"/>
  <c r="AS40" i="4"/>
  <c r="AI40" i="4"/>
  <c r="AJ40" i="4"/>
  <c r="AD40" i="4"/>
  <c r="AE40" i="4"/>
  <c r="Y40" i="4"/>
  <c r="Z40" i="4"/>
  <c r="O40" i="4"/>
  <c r="P40" i="4"/>
  <c r="J40" i="4"/>
  <c r="K40" i="4"/>
  <c r="E40" i="4"/>
  <c r="F40" i="4"/>
  <c r="JE38" i="4"/>
  <c r="JF38" i="4"/>
  <c r="IZ38" i="4"/>
  <c r="JA38" i="4"/>
  <c r="IU38" i="4"/>
  <c r="IV38" i="4"/>
  <c r="IL38" i="4"/>
  <c r="IM38" i="4"/>
  <c r="IG38" i="4"/>
  <c r="IH38" i="4"/>
  <c r="IB38" i="4"/>
  <c r="IC38" i="4"/>
  <c r="HS38" i="4"/>
  <c r="HT38" i="4"/>
  <c r="HN38" i="4"/>
  <c r="HO38" i="4"/>
  <c r="HI38" i="4"/>
  <c r="HJ38" i="4"/>
  <c r="GZ38" i="4"/>
  <c r="HA38" i="4"/>
  <c r="GU38" i="4"/>
  <c r="GV38" i="4"/>
  <c r="GP38" i="4"/>
  <c r="GQ38" i="4"/>
  <c r="GG38" i="4"/>
  <c r="GH38" i="4"/>
  <c r="GB38" i="4"/>
  <c r="GC38" i="4"/>
  <c r="FW38" i="4"/>
  <c r="FX38" i="4"/>
  <c r="FN38" i="4"/>
  <c r="FO38" i="4"/>
  <c r="FI38" i="4"/>
  <c r="FJ38" i="4"/>
  <c r="FD38" i="4"/>
  <c r="FE38" i="4"/>
  <c r="EU38" i="4"/>
  <c r="EV38" i="4"/>
  <c r="EP38" i="4"/>
  <c r="EQ38" i="4"/>
  <c r="EK38" i="4"/>
  <c r="EL38" i="4"/>
  <c r="EB38" i="4"/>
  <c r="EC38" i="4"/>
  <c r="DW38" i="4"/>
  <c r="DX38" i="4"/>
  <c r="DR38" i="4"/>
  <c r="DS38" i="4"/>
  <c r="DI38" i="4"/>
  <c r="DJ38" i="4"/>
  <c r="DD38" i="4"/>
  <c r="DE38" i="4"/>
  <c r="CY38" i="4"/>
  <c r="CZ38" i="4"/>
  <c r="CP38" i="4"/>
  <c r="CQ38" i="4"/>
  <c r="CK38" i="4"/>
  <c r="CL38" i="4"/>
  <c r="CF38" i="4"/>
  <c r="CG38" i="4"/>
  <c r="BV38" i="4"/>
  <c r="BW38" i="4"/>
  <c r="BQ38" i="4"/>
  <c r="BR38" i="4"/>
  <c r="BL38" i="4"/>
  <c r="BM38" i="4"/>
  <c r="BB38" i="4"/>
  <c r="BC38" i="4"/>
  <c r="AW38" i="4"/>
  <c r="AX38" i="4"/>
  <c r="AR38" i="4"/>
  <c r="AS38" i="4"/>
  <c r="AI38" i="4"/>
  <c r="AJ38" i="4"/>
  <c r="AD38" i="4"/>
  <c r="AE38" i="4"/>
  <c r="Y38" i="4"/>
  <c r="Z38" i="4"/>
  <c r="O38" i="4"/>
  <c r="P38" i="4"/>
  <c r="J38" i="4"/>
  <c r="K38" i="4"/>
  <c r="E38" i="4"/>
  <c r="F38" i="4"/>
  <c r="JE36" i="4"/>
  <c r="JF36" i="4"/>
  <c r="IZ36" i="4"/>
  <c r="JA36" i="4"/>
  <c r="IU36" i="4"/>
  <c r="IV36" i="4"/>
  <c r="IL36" i="4"/>
  <c r="IM36" i="4"/>
  <c r="IG36" i="4"/>
  <c r="IH36" i="4"/>
  <c r="IB36" i="4"/>
  <c r="IC36" i="4"/>
  <c r="HS36" i="4"/>
  <c r="HT36" i="4"/>
  <c r="HN36" i="4"/>
  <c r="HO36" i="4"/>
  <c r="HI36" i="4"/>
  <c r="HJ36" i="4"/>
  <c r="GZ36" i="4"/>
  <c r="HA36" i="4"/>
  <c r="GU36" i="4"/>
  <c r="GV36" i="4"/>
  <c r="GP36" i="4"/>
  <c r="GQ36" i="4"/>
  <c r="GG36" i="4"/>
  <c r="GH36" i="4"/>
  <c r="GB36" i="4"/>
  <c r="GC36" i="4"/>
  <c r="FW36" i="4"/>
  <c r="FX36" i="4"/>
  <c r="FN36" i="4"/>
  <c r="FO36" i="4"/>
  <c r="FI36" i="4"/>
  <c r="FJ36" i="4"/>
  <c r="FD36" i="4"/>
  <c r="FE36" i="4"/>
  <c r="EU36" i="4"/>
  <c r="EV36" i="4"/>
  <c r="EP36" i="4"/>
  <c r="EQ36" i="4"/>
  <c r="EK36" i="4"/>
  <c r="EL36" i="4"/>
  <c r="EB36" i="4"/>
  <c r="EC36" i="4"/>
  <c r="DW36" i="4"/>
  <c r="DX36" i="4"/>
  <c r="DR36" i="4"/>
  <c r="DS36" i="4"/>
  <c r="DI36" i="4"/>
  <c r="DJ36" i="4"/>
  <c r="DD36" i="4"/>
  <c r="DE36" i="4"/>
  <c r="CY36" i="4"/>
  <c r="CZ36" i="4"/>
  <c r="CP36" i="4"/>
  <c r="CQ36" i="4"/>
  <c r="CK36" i="4"/>
  <c r="CL36" i="4"/>
  <c r="CF36" i="4"/>
  <c r="CG36" i="4"/>
  <c r="BV36" i="4"/>
  <c r="BW36" i="4"/>
  <c r="BQ36" i="4"/>
  <c r="BR36" i="4"/>
  <c r="BL36" i="4"/>
  <c r="BM36" i="4"/>
  <c r="BB36" i="4"/>
  <c r="BC36" i="4"/>
  <c r="AW36" i="4"/>
  <c r="AX36" i="4"/>
  <c r="AR36" i="4"/>
  <c r="AS36" i="4"/>
  <c r="AI36" i="4"/>
  <c r="AJ36" i="4"/>
  <c r="AD36" i="4"/>
  <c r="AE36" i="4"/>
  <c r="Y36" i="4"/>
  <c r="Z36" i="4"/>
  <c r="O36" i="4"/>
  <c r="P36" i="4"/>
  <c r="J36" i="4"/>
  <c r="K36" i="4"/>
  <c r="E36" i="4"/>
  <c r="F36" i="4"/>
  <c r="JE34" i="4"/>
  <c r="JF34" i="4"/>
  <c r="IZ34" i="4"/>
  <c r="JA34" i="4"/>
  <c r="IU34" i="4"/>
  <c r="IV34" i="4"/>
  <c r="IL34" i="4"/>
  <c r="IM34" i="4"/>
  <c r="IG34" i="4"/>
  <c r="IH34" i="4"/>
  <c r="IB34" i="4"/>
  <c r="IC34" i="4"/>
  <c r="HS34" i="4"/>
  <c r="HT34" i="4"/>
  <c r="HN34" i="4"/>
  <c r="HO34" i="4"/>
  <c r="HI34" i="4"/>
  <c r="HJ34" i="4"/>
  <c r="GZ34" i="4"/>
  <c r="HA34" i="4"/>
  <c r="GU34" i="4"/>
  <c r="GV34" i="4"/>
  <c r="GP34" i="4"/>
  <c r="GQ34" i="4"/>
  <c r="GG34" i="4"/>
  <c r="GH34" i="4"/>
  <c r="GB34" i="4"/>
  <c r="GC34" i="4"/>
  <c r="FW34" i="4"/>
  <c r="FX34" i="4"/>
  <c r="FN34" i="4"/>
  <c r="FO34" i="4"/>
  <c r="FI34" i="4"/>
  <c r="FJ34" i="4"/>
  <c r="FD34" i="4"/>
  <c r="FE34" i="4"/>
  <c r="EU34" i="4"/>
  <c r="EV34" i="4"/>
  <c r="EP34" i="4"/>
  <c r="EQ34" i="4"/>
  <c r="EK34" i="4"/>
  <c r="EL34" i="4"/>
  <c r="EB34" i="4"/>
  <c r="EC34" i="4"/>
  <c r="DW34" i="4"/>
  <c r="DX34" i="4"/>
  <c r="DR34" i="4"/>
  <c r="DS34" i="4"/>
  <c r="DI34" i="4"/>
  <c r="DJ34" i="4"/>
  <c r="DD34" i="4"/>
  <c r="DE34" i="4"/>
  <c r="CY34" i="4"/>
  <c r="CZ34" i="4"/>
  <c r="CP34" i="4"/>
  <c r="CQ34" i="4"/>
  <c r="CK34" i="4"/>
  <c r="CL34" i="4"/>
  <c r="CF34" i="4"/>
  <c r="CG34" i="4"/>
  <c r="BV34" i="4"/>
  <c r="BW34" i="4"/>
  <c r="BQ34" i="4"/>
  <c r="BR34" i="4"/>
  <c r="BL34" i="4"/>
  <c r="BM34" i="4"/>
  <c r="BB34" i="4"/>
  <c r="BC34" i="4"/>
  <c r="AW34" i="4"/>
  <c r="AX34" i="4"/>
  <c r="AR34" i="4"/>
  <c r="AS34" i="4"/>
  <c r="AI34" i="4"/>
  <c r="AJ34" i="4"/>
  <c r="AD34" i="4"/>
  <c r="AE34" i="4"/>
  <c r="Y34" i="4"/>
  <c r="Z34" i="4"/>
  <c r="O34" i="4"/>
  <c r="P34" i="4"/>
  <c r="J34" i="4"/>
  <c r="K34" i="4"/>
  <c r="E34" i="4"/>
  <c r="F34" i="4"/>
  <c r="JE30" i="4"/>
  <c r="JF30" i="4"/>
  <c r="IZ30" i="4"/>
  <c r="JA30" i="4"/>
  <c r="IU30" i="4"/>
  <c r="IV30" i="4"/>
  <c r="IL30" i="4"/>
  <c r="IM30" i="4"/>
  <c r="IG30" i="4"/>
  <c r="IH30" i="4"/>
  <c r="IB30" i="4"/>
  <c r="IC30" i="4"/>
  <c r="HS30" i="4"/>
  <c r="HT30" i="4"/>
  <c r="HN30" i="4"/>
  <c r="HO30" i="4"/>
  <c r="HI30" i="4"/>
  <c r="HJ30" i="4"/>
  <c r="GZ30" i="4"/>
  <c r="HA30" i="4"/>
  <c r="GU30" i="4"/>
  <c r="GV30" i="4"/>
  <c r="GP30" i="4"/>
  <c r="GQ30" i="4"/>
  <c r="GG30" i="4"/>
  <c r="GH30" i="4"/>
  <c r="GB30" i="4"/>
  <c r="GC30" i="4"/>
  <c r="FW30" i="4"/>
  <c r="FX30" i="4"/>
  <c r="FN30" i="4"/>
  <c r="FO30" i="4"/>
  <c r="FI30" i="4"/>
  <c r="FJ30" i="4"/>
  <c r="FD30" i="4"/>
  <c r="FE30" i="4"/>
  <c r="EU30" i="4"/>
  <c r="EV30" i="4"/>
  <c r="EP30" i="4"/>
  <c r="EQ30" i="4"/>
  <c r="EK30" i="4"/>
  <c r="EL30" i="4"/>
  <c r="EB30" i="4"/>
  <c r="EC30" i="4"/>
  <c r="DW30" i="4"/>
  <c r="DX30" i="4"/>
  <c r="DR30" i="4"/>
  <c r="DS30" i="4"/>
  <c r="DI30" i="4"/>
  <c r="DJ30" i="4"/>
  <c r="DD30" i="4"/>
  <c r="DE30" i="4"/>
  <c r="CY30" i="4"/>
  <c r="CZ30" i="4"/>
  <c r="CP30" i="4"/>
  <c r="CQ30" i="4"/>
  <c r="CK30" i="4"/>
  <c r="CL30" i="4"/>
  <c r="CF30" i="4"/>
  <c r="CG30" i="4"/>
  <c r="BV30" i="4"/>
  <c r="BW30" i="4"/>
  <c r="BQ30" i="4"/>
  <c r="BR30" i="4"/>
  <c r="BL30" i="4"/>
  <c r="BM30" i="4"/>
  <c r="BB30" i="4"/>
  <c r="BC30" i="4"/>
  <c r="AW30" i="4"/>
  <c r="AX30" i="4"/>
  <c r="AR30" i="4"/>
  <c r="AS30" i="4"/>
  <c r="AI30" i="4"/>
  <c r="AJ30" i="4"/>
  <c r="AD30" i="4"/>
  <c r="AE30" i="4"/>
  <c r="Y30" i="4"/>
  <c r="Z30" i="4"/>
  <c r="O30" i="4"/>
  <c r="P30" i="4"/>
  <c r="J30" i="4"/>
  <c r="K30" i="4"/>
  <c r="E30" i="4"/>
  <c r="F30" i="4"/>
  <c r="JE29" i="4"/>
  <c r="JF29" i="4"/>
  <c r="IZ29" i="4"/>
  <c r="JA29" i="4"/>
  <c r="IL29" i="4"/>
  <c r="IM29" i="4"/>
  <c r="IG29" i="4"/>
  <c r="IH29" i="4"/>
  <c r="HS29" i="4"/>
  <c r="HT29" i="4"/>
  <c r="HN29" i="4"/>
  <c r="HO29" i="4"/>
  <c r="GZ29" i="4"/>
  <c r="HA29" i="4"/>
  <c r="GU29" i="4"/>
  <c r="GV29" i="4"/>
  <c r="GG29" i="4"/>
  <c r="GH29" i="4"/>
  <c r="GB29" i="4"/>
  <c r="GC29" i="4"/>
  <c r="FN29" i="4"/>
  <c r="FO29" i="4"/>
  <c r="FI29" i="4"/>
  <c r="FJ29" i="4"/>
  <c r="EU29" i="4"/>
  <c r="EV29" i="4"/>
  <c r="EP29" i="4"/>
  <c r="EQ29" i="4"/>
  <c r="EB29" i="4"/>
  <c r="EC29" i="4"/>
  <c r="DW29" i="4"/>
  <c r="DX29" i="4"/>
  <c r="DI29" i="4"/>
  <c r="DJ29" i="4"/>
  <c r="DD29" i="4"/>
  <c r="DE29" i="4"/>
  <c r="CP29" i="4"/>
  <c r="CQ29" i="4"/>
  <c r="CK29" i="4"/>
  <c r="CL29" i="4"/>
  <c r="BV29" i="4"/>
  <c r="BW29" i="4"/>
  <c r="BQ29" i="4"/>
  <c r="BR29" i="4"/>
  <c r="BB29" i="4"/>
  <c r="BC29" i="4"/>
  <c r="AW29" i="4"/>
  <c r="AX29" i="4"/>
  <c r="AI29" i="4"/>
  <c r="AJ29" i="4"/>
  <c r="AD29" i="4"/>
  <c r="AE29" i="4"/>
  <c r="O29" i="4"/>
  <c r="P29" i="4"/>
  <c r="J29" i="4"/>
  <c r="K29" i="4"/>
  <c r="IY23" i="4"/>
  <c r="JA23" i="4"/>
  <c r="IX23" i="4"/>
  <c r="IZ23" i="4"/>
  <c r="IV23" i="4"/>
  <c r="IH23" i="4"/>
  <c r="IG23" i="4"/>
  <c r="IC23" i="4"/>
  <c r="HO23" i="4"/>
  <c r="HN23" i="4"/>
  <c r="HJ23" i="4"/>
  <c r="GV23" i="4"/>
  <c r="GU23" i="4"/>
  <c r="GQ23" i="4"/>
  <c r="GC23" i="4"/>
  <c r="GB23" i="4"/>
  <c r="FX23" i="4"/>
  <c r="FJ23" i="4"/>
  <c r="FI23" i="4"/>
  <c r="FE23" i="4"/>
  <c r="EQ23" i="4"/>
  <c r="EP23" i="4"/>
  <c r="EL23" i="4"/>
  <c r="DX23" i="4"/>
  <c r="DW23" i="4"/>
  <c r="DS23" i="4"/>
  <c r="DE23" i="4"/>
  <c r="DD23" i="4"/>
  <c r="CZ23" i="4"/>
  <c r="CL23" i="4"/>
  <c r="CK23" i="4"/>
  <c r="CG23" i="4"/>
  <c r="BR23" i="4"/>
  <c r="BQ23" i="4"/>
  <c r="BM23" i="4"/>
  <c r="AX23" i="4"/>
  <c r="AW23" i="4"/>
  <c r="AS23" i="4"/>
  <c r="AE23" i="4"/>
  <c r="AD23" i="4"/>
  <c r="Z23" i="4"/>
  <c r="K23" i="4"/>
  <c r="J23" i="4"/>
  <c r="F23" i="4"/>
  <c r="IY22" i="4"/>
  <c r="JH22" i="4"/>
  <c r="JA22" i="4"/>
  <c r="IX22" i="4"/>
  <c r="IZ22" i="4"/>
  <c r="IV22" i="4"/>
  <c r="IO22" i="4"/>
  <c r="IH22" i="4"/>
  <c r="IG22" i="4"/>
  <c r="IC22" i="4"/>
  <c r="HV22" i="4"/>
  <c r="HO22" i="4"/>
  <c r="HN22" i="4"/>
  <c r="HJ22" i="4"/>
  <c r="HC22" i="4"/>
  <c r="GV22" i="4"/>
  <c r="GU22" i="4"/>
  <c r="GQ22" i="4"/>
  <c r="GJ22" i="4"/>
  <c r="GC22" i="4"/>
  <c r="GB22" i="4"/>
  <c r="FX22" i="4"/>
  <c r="FQ22" i="4"/>
  <c r="FJ22" i="4"/>
  <c r="FI22" i="4"/>
  <c r="FE22" i="4"/>
  <c r="EX22" i="4"/>
  <c r="EQ22" i="4"/>
  <c r="EP22" i="4"/>
  <c r="EL22" i="4"/>
  <c r="EE22" i="4"/>
  <c r="DX22" i="4"/>
  <c r="DW22" i="4"/>
  <c r="DS22" i="4"/>
  <c r="DL22" i="4"/>
  <c r="DE22" i="4"/>
  <c r="DD22" i="4"/>
  <c r="CZ22" i="4"/>
  <c r="CS22" i="4"/>
  <c r="CL22" i="4"/>
  <c r="CK22" i="4"/>
  <c r="CG22" i="4"/>
  <c r="BY22" i="4"/>
  <c r="BR22" i="4"/>
  <c r="BQ22" i="4"/>
  <c r="BM22" i="4"/>
  <c r="BE22" i="4"/>
  <c r="AX22" i="4"/>
  <c r="AW22" i="4"/>
  <c r="AS22" i="4"/>
  <c r="AL22" i="4"/>
  <c r="AE22" i="4"/>
  <c r="AD22" i="4"/>
  <c r="Z22" i="4"/>
  <c r="R22" i="4"/>
  <c r="K22" i="4"/>
  <c r="J22" i="4"/>
  <c r="F22" i="4"/>
  <c r="JH21" i="4"/>
  <c r="JE21" i="4"/>
  <c r="JF21" i="4"/>
  <c r="IZ21" i="4"/>
  <c r="JA21" i="4"/>
  <c r="IU21" i="4"/>
  <c r="IV21" i="4"/>
  <c r="IO21" i="4"/>
  <c r="IL21" i="4"/>
  <c r="IM21" i="4"/>
  <c r="IG21" i="4"/>
  <c r="IH21" i="4"/>
  <c r="IB21" i="4"/>
  <c r="IC21" i="4"/>
  <c r="HV21" i="4"/>
  <c r="HS21" i="4"/>
  <c r="HT21" i="4"/>
  <c r="HN21" i="4"/>
  <c r="HO21" i="4"/>
  <c r="HI21" i="4"/>
  <c r="HJ21" i="4"/>
  <c r="HC21" i="4"/>
  <c r="GZ21" i="4"/>
  <c r="HA21" i="4"/>
  <c r="GU21" i="4"/>
  <c r="GV21" i="4"/>
  <c r="GP21" i="4"/>
  <c r="GQ21" i="4"/>
  <c r="GJ21" i="4"/>
  <c r="GG21" i="4"/>
  <c r="GH21" i="4"/>
  <c r="GB21" i="4"/>
  <c r="GC21" i="4"/>
  <c r="FW21" i="4"/>
  <c r="FX21" i="4"/>
  <c r="FQ21" i="4"/>
  <c r="FN21" i="4"/>
  <c r="FO21" i="4"/>
  <c r="FI21" i="4"/>
  <c r="FJ21" i="4"/>
  <c r="FD21" i="4"/>
  <c r="FE21" i="4"/>
  <c r="EX21" i="4"/>
  <c r="EU21" i="4"/>
  <c r="EV21" i="4"/>
  <c r="EP21" i="4"/>
  <c r="EQ21" i="4"/>
  <c r="EK21" i="4"/>
  <c r="EL21" i="4"/>
  <c r="EE21" i="4"/>
  <c r="EB21" i="4"/>
  <c r="EC21" i="4"/>
  <c r="DW21" i="4"/>
  <c r="DX21" i="4"/>
  <c r="DR21" i="4"/>
  <c r="DS21" i="4"/>
  <c r="DL21" i="4"/>
  <c r="DI21" i="4"/>
  <c r="DJ21" i="4"/>
  <c r="DD21" i="4"/>
  <c r="DE21" i="4"/>
  <c r="CY21" i="4"/>
  <c r="CZ21" i="4"/>
  <c r="CS21" i="4"/>
  <c r="CP21" i="4"/>
  <c r="CQ21" i="4"/>
  <c r="CK21" i="4"/>
  <c r="CL21" i="4"/>
  <c r="CF21" i="4"/>
  <c r="CG21" i="4"/>
  <c r="BY21" i="4"/>
  <c r="BV21" i="4"/>
  <c r="BW21" i="4"/>
  <c r="BQ21" i="4"/>
  <c r="BR21" i="4"/>
  <c r="BL21" i="4"/>
  <c r="BM21" i="4"/>
  <c r="BE21" i="4"/>
  <c r="BB21" i="4"/>
  <c r="BC21" i="4"/>
  <c r="AW21" i="4"/>
  <c r="AX21" i="4"/>
  <c r="AR21" i="4"/>
  <c r="AS21" i="4"/>
  <c r="AL21" i="4"/>
  <c r="AI21" i="4"/>
  <c r="AJ21" i="4"/>
  <c r="AD21" i="4"/>
  <c r="AE21" i="4"/>
  <c r="Y21" i="4"/>
  <c r="Z21" i="4"/>
  <c r="R21" i="4"/>
  <c r="O21" i="4"/>
  <c r="P21" i="4"/>
  <c r="J21" i="4"/>
  <c r="K21" i="4"/>
  <c r="E21" i="4"/>
  <c r="F21" i="4"/>
  <c r="JE20" i="4"/>
  <c r="JF20" i="4"/>
  <c r="IZ20" i="4"/>
  <c r="JA20" i="4"/>
  <c r="IU20" i="4"/>
  <c r="IV20" i="4"/>
  <c r="IL20" i="4"/>
  <c r="IM20" i="4"/>
  <c r="IG20" i="4"/>
  <c r="IH20" i="4"/>
  <c r="IB20" i="4"/>
  <c r="IC20" i="4"/>
  <c r="HS20" i="4"/>
  <c r="HT20" i="4"/>
  <c r="HN20" i="4"/>
  <c r="HO20" i="4"/>
  <c r="HI20" i="4"/>
  <c r="HJ20" i="4"/>
  <c r="GZ20" i="4"/>
  <c r="HA20" i="4"/>
  <c r="GU20" i="4"/>
  <c r="GV20" i="4"/>
  <c r="GP20" i="4"/>
  <c r="GQ20" i="4"/>
  <c r="GG20" i="4"/>
  <c r="GH20" i="4"/>
  <c r="GB20" i="4"/>
  <c r="GC20" i="4"/>
  <c r="FW20" i="4"/>
  <c r="FX20" i="4"/>
  <c r="FN20" i="4"/>
  <c r="FO20" i="4"/>
  <c r="FI20" i="4"/>
  <c r="FJ20" i="4"/>
  <c r="FD20" i="4"/>
  <c r="FE20" i="4"/>
  <c r="EU20" i="4"/>
  <c r="EV20" i="4"/>
  <c r="EP20" i="4"/>
  <c r="EQ20" i="4"/>
  <c r="EK20" i="4"/>
  <c r="EL20" i="4"/>
  <c r="EB20" i="4"/>
  <c r="EC20" i="4"/>
  <c r="DW20" i="4"/>
  <c r="DX20" i="4"/>
  <c r="DR20" i="4"/>
  <c r="DS20" i="4"/>
  <c r="DI20" i="4"/>
  <c r="DJ20" i="4"/>
  <c r="DD20" i="4"/>
  <c r="DE20" i="4"/>
  <c r="CY20" i="4"/>
  <c r="CZ20" i="4"/>
  <c r="CP20" i="4"/>
  <c r="CQ20" i="4"/>
  <c r="CK20" i="4"/>
  <c r="CL20" i="4"/>
  <c r="CF20" i="4"/>
  <c r="CG20" i="4"/>
  <c r="BV20" i="4"/>
  <c r="BW20" i="4"/>
  <c r="BQ20" i="4"/>
  <c r="BR20" i="4"/>
  <c r="BL20" i="4"/>
  <c r="BM20" i="4"/>
  <c r="BB20" i="4"/>
  <c r="BC20" i="4"/>
  <c r="AW20" i="4"/>
  <c r="AX20" i="4"/>
  <c r="AR20" i="4"/>
  <c r="AS20" i="4"/>
  <c r="AI20" i="4"/>
  <c r="AJ20" i="4"/>
  <c r="AD20" i="4"/>
  <c r="AE20" i="4"/>
  <c r="Y20" i="4"/>
  <c r="Z20" i="4"/>
  <c r="O20" i="4"/>
  <c r="P20" i="4"/>
  <c r="J20" i="4"/>
  <c r="K20" i="4"/>
  <c r="E20" i="4"/>
  <c r="F20" i="4"/>
  <c r="JE19" i="4"/>
  <c r="JF19" i="4"/>
  <c r="IZ19" i="4"/>
  <c r="JA19" i="4"/>
  <c r="IU19" i="4"/>
  <c r="IV19" i="4"/>
  <c r="IL19" i="4"/>
  <c r="IM19" i="4"/>
  <c r="IG19" i="4"/>
  <c r="IH19" i="4"/>
  <c r="IB19" i="4"/>
  <c r="IC19" i="4"/>
  <c r="HS19" i="4"/>
  <c r="HT19" i="4"/>
  <c r="HN19" i="4"/>
  <c r="HO19" i="4"/>
  <c r="HI19" i="4"/>
  <c r="HJ19" i="4"/>
  <c r="GZ19" i="4"/>
  <c r="HA19" i="4"/>
  <c r="GU19" i="4"/>
  <c r="GV19" i="4"/>
  <c r="GP19" i="4"/>
  <c r="GQ19" i="4"/>
  <c r="GG19" i="4"/>
  <c r="GH19" i="4"/>
  <c r="GB19" i="4"/>
  <c r="GC19" i="4"/>
  <c r="FW19" i="4"/>
  <c r="FX19" i="4"/>
  <c r="FN19" i="4"/>
  <c r="FO19" i="4"/>
  <c r="FI19" i="4"/>
  <c r="FJ19" i="4"/>
  <c r="FD19" i="4"/>
  <c r="FE19" i="4"/>
  <c r="EU19" i="4"/>
  <c r="EV19" i="4"/>
  <c r="EP19" i="4"/>
  <c r="EQ19" i="4"/>
  <c r="EK19" i="4"/>
  <c r="EL19" i="4"/>
  <c r="EB19" i="4"/>
  <c r="EC19" i="4"/>
  <c r="DW19" i="4"/>
  <c r="DX19" i="4"/>
  <c r="DR19" i="4"/>
  <c r="DS19" i="4"/>
  <c r="DI19" i="4"/>
  <c r="DJ19" i="4"/>
  <c r="DD19" i="4"/>
  <c r="DE19" i="4"/>
  <c r="CY19" i="4"/>
  <c r="CZ19" i="4"/>
  <c r="CP19" i="4"/>
  <c r="CQ19" i="4"/>
  <c r="CK19" i="4"/>
  <c r="CL19" i="4"/>
  <c r="CF19" i="4"/>
  <c r="CG19" i="4"/>
  <c r="BV19" i="4"/>
  <c r="BW19" i="4"/>
  <c r="BQ19" i="4"/>
  <c r="BR19" i="4"/>
  <c r="BL19" i="4"/>
  <c r="BM19" i="4"/>
  <c r="BB19" i="4"/>
  <c r="BC19" i="4"/>
  <c r="AW19" i="4"/>
  <c r="AX19" i="4"/>
  <c r="AR19" i="4"/>
  <c r="AS19" i="4"/>
  <c r="AI19" i="4"/>
  <c r="AJ19" i="4"/>
  <c r="AD19" i="4"/>
  <c r="AE19" i="4"/>
  <c r="Y19" i="4"/>
  <c r="Z19" i="4"/>
  <c r="O19" i="4"/>
  <c r="P19" i="4"/>
  <c r="J19" i="4"/>
  <c r="K19" i="4"/>
  <c r="E19" i="4"/>
  <c r="F19" i="4"/>
  <c r="JE16" i="4"/>
  <c r="JF16" i="4"/>
  <c r="IZ16" i="4"/>
  <c r="JA16" i="4"/>
  <c r="IU16" i="4"/>
  <c r="IV16" i="4"/>
  <c r="IL16" i="4"/>
  <c r="IM16" i="4"/>
  <c r="IG16" i="4"/>
  <c r="IH16" i="4"/>
  <c r="IB16" i="4"/>
  <c r="IC16" i="4"/>
  <c r="HS16" i="4"/>
  <c r="HT16" i="4"/>
  <c r="HN16" i="4"/>
  <c r="HO16" i="4"/>
  <c r="HI16" i="4"/>
  <c r="HJ16" i="4"/>
  <c r="GZ16" i="4"/>
  <c r="HA16" i="4"/>
  <c r="GU16" i="4"/>
  <c r="GV16" i="4"/>
  <c r="GP16" i="4"/>
  <c r="GQ16" i="4"/>
  <c r="GG16" i="4"/>
  <c r="GH16" i="4"/>
  <c r="GB16" i="4"/>
  <c r="GC16" i="4"/>
  <c r="FW16" i="4"/>
  <c r="FX16" i="4"/>
  <c r="FN16" i="4"/>
  <c r="FO16" i="4"/>
  <c r="FI16" i="4"/>
  <c r="FJ16" i="4"/>
  <c r="FD16" i="4"/>
  <c r="FE16" i="4"/>
  <c r="EU16" i="4"/>
  <c r="EV16" i="4"/>
  <c r="EP16" i="4"/>
  <c r="EQ16" i="4"/>
  <c r="EK16" i="4"/>
  <c r="EL16" i="4"/>
  <c r="EB16" i="4"/>
  <c r="EC16" i="4"/>
  <c r="DW16" i="4"/>
  <c r="DX16" i="4"/>
  <c r="DR16" i="4"/>
  <c r="DS16" i="4"/>
  <c r="DI16" i="4"/>
  <c r="DJ16" i="4"/>
  <c r="DD16" i="4"/>
  <c r="DE16" i="4"/>
  <c r="CY16" i="4"/>
  <c r="CZ16" i="4"/>
  <c r="CP16" i="4"/>
  <c r="CQ16" i="4"/>
  <c r="CK16" i="4"/>
  <c r="CL16" i="4"/>
  <c r="CF16" i="4"/>
  <c r="CG16" i="4"/>
  <c r="BV16" i="4"/>
  <c r="BW16" i="4"/>
  <c r="BQ16" i="4"/>
  <c r="BR16" i="4"/>
  <c r="BL16" i="4"/>
  <c r="BM16" i="4"/>
  <c r="BB16" i="4"/>
  <c r="BC16" i="4"/>
  <c r="AW16" i="4"/>
  <c r="AX16" i="4"/>
  <c r="AR16" i="4"/>
  <c r="AS16" i="4"/>
  <c r="AI16" i="4"/>
  <c r="AJ16" i="4"/>
  <c r="AD16" i="4"/>
  <c r="AE16" i="4"/>
  <c r="Y16" i="4"/>
  <c r="Z16" i="4"/>
  <c r="O16" i="4"/>
  <c r="P16" i="4"/>
  <c r="J16" i="4"/>
  <c r="K16" i="4"/>
  <c r="E16" i="4"/>
  <c r="F16" i="4"/>
  <c r="JE14" i="4"/>
  <c r="JF14" i="4"/>
  <c r="IZ14" i="4"/>
  <c r="JA14" i="4"/>
  <c r="IU14" i="4"/>
  <c r="IV14" i="4"/>
  <c r="IL14" i="4"/>
  <c r="IM14" i="4"/>
  <c r="IG14" i="4"/>
  <c r="IH14" i="4"/>
  <c r="IB14" i="4"/>
  <c r="IC14" i="4"/>
  <c r="HS14" i="4"/>
  <c r="HT14" i="4"/>
  <c r="HN14" i="4"/>
  <c r="HO14" i="4"/>
  <c r="HI14" i="4"/>
  <c r="HJ14" i="4"/>
  <c r="GZ14" i="4"/>
  <c r="HA14" i="4"/>
  <c r="GU14" i="4"/>
  <c r="GV14" i="4"/>
  <c r="GP14" i="4"/>
  <c r="GQ14" i="4"/>
  <c r="GG14" i="4"/>
  <c r="GH14" i="4"/>
  <c r="GB14" i="4"/>
  <c r="GC14" i="4"/>
  <c r="FW14" i="4"/>
  <c r="FX14" i="4"/>
  <c r="FN14" i="4"/>
  <c r="FO14" i="4"/>
  <c r="FI14" i="4"/>
  <c r="FJ14" i="4"/>
  <c r="FD14" i="4"/>
  <c r="FE14" i="4"/>
  <c r="EU14" i="4"/>
  <c r="EV14" i="4"/>
  <c r="EP14" i="4"/>
  <c r="EQ14" i="4"/>
  <c r="EK14" i="4"/>
  <c r="EL14" i="4"/>
  <c r="EB14" i="4"/>
  <c r="EC14" i="4"/>
  <c r="DW14" i="4"/>
  <c r="DX14" i="4"/>
  <c r="DR14" i="4"/>
  <c r="DS14" i="4"/>
  <c r="DI14" i="4"/>
  <c r="DJ14" i="4"/>
  <c r="DD14" i="4"/>
  <c r="DE14" i="4"/>
  <c r="CY14" i="4"/>
  <c r="CZ14" i="4"/>
  <c r="CP14" i="4"/>
  <c r="CQ14" i="4"/>
  <c r="CK14" i="4"/>
  <c r="CL14" i="4"/>
  <c r="CF14" i="4"/>
  <c r="CG14" i="4"/>
  <c r="BV14" i="4"/>
  <c r="BW14" i="4"/>
  <c r="BQ14" i="4"/>
  <c r="BR14" i="4"/>
  <c r="BL14" i="4"/>
  <c r="BM14" i="4"/>
  <c r="BB14" i="4"/>
  <c r="BC14" i="4"/>
  <c r="AW14" i="4"/>
  <c r="AX14" i="4"/>
  <c r="AR14" i="4"/>
  <c r="AS14" i="4"/>
  <c r="AI14" i="4"/>
  <c r="AJ14" i="4"/>
  <c r="AD14" i="4"/>
  <c r="AE14" i="4"/>
  <c r="Y14" i="4"/>
  <c r="Z14" i="4"/>
  <c r="O14" i="4"/>
  <c r="P14" i="4"/>
  <c r="J14" i="4"/>
  <c r="K14" i="4"/>
  <c r="E14" i="4"/>
  <c r="F14" i="4"/>
  <c r="IY9" i="4"/>
  <c r="JA9" i="4"/>
  <c r="IX9" i="4"/>
  <c r="IZ9" i="4"/>
  <c r="IV9" i="4"/>
  <c r="IH9" i="4"/>
  <c r="IG9" i="4"/>
  <c r="IC9" i="4"/>
  <c r="HO9" i="4"/>
  <c r="HN9" i="4"/>
  <c r="HJ9" i="4"/>
  <c r="GV9" i="4"/>
  <c r="GU9" i="4"/>
  <c r="GQ9" i="4"/>
  <c r="GC9" i="4"/>
  <c r="GB9" i="4"/>
  <c r="FX9" i="4"/>
  <c r="FJ9" i="4"/>
  <c r="FI9" i="4"/>
  <c r="FE9" i="4"/>
  <c r="EQ9" i="4"/>
  <c r="EP9" i="4"/>
  <c r="EL9" i="4"/>
  <c r="DX9" i="4"/>
  <c r="DW9" i="4"/>
  <c r="DS9" i="4"/>
  <c r="DE9" i="4"/>
  <c r="DD9" i="4"/>
  <c r="CZ9" i="4"/>
  <c r="CL9" i="4"/>
  <c r="CK9" i="4"/>
  <c r="CG9" i="4"/>
  <c r="BR9" i="4"/>
  <c r="BQ9" i="4"/>
  <c r="BM9" i="4"/>
  <c r="AX9" i="4"/>
  <c r="AW9" i="4"/>
  <c r="AS9" i="4"/>
  <c r="AE9" i="4"/>
  <c r="AD9" i="4"/>
  <c r="Z9" i="4"/>
  <c r="K9" i="4"/>
  <c r="J9" i="4"/>
  <c r="F9" i="4"/>
  <c r="IY8" i="4"/>
  <c r="JH8" i="4"/>
  <c r="JA8" i="4"/>
  <c r="IX8" i="4"/>
  <c r="IZ8" i="4"/>
  <c r="IV8" i="4"/>
  <c r="IO8" i="4"/>
  <c r="IH8" i="4"/>
  <c r="IG8" i="4"/>
  <c r="IC8" i="4"/>
  <c r="HV8" i="4"/>
  <c r="HO8" i="4"/>
  <c r="HN8" i="4"/>
  <c r="HJ8" i="4"/>
  <c r="HC8" i="4"/>
  <c r="GV8" i="4"/>
  <c r="GU8" i="4"/>
  <c r="GQ8" i="4"/>
  <c r="GJ8" i="4"/>
  <c r="GC8" i="4"/>
  <c r="GB8" i="4"/>
  <c r="FX8" i="4"/>
  <c r="FQ8" i="4"/>
  <c r="FJ8" i="4"/>
  <c r="FI8" i="4"/>
  <c r="FE8" i="4"/>
  <c r="EX8" i="4"/>
  <c r="EQ8" i="4"/>
  <c r="EP8" i="4"/>
  <c r="EL8" i="4"/>
  <c r="EE8" i="4"/>
  <c r="DX8" i="4"/>
  <c r="DW8" i="4"/>
  <c r="DS8" i="4"/>
  <c r="DL8" i="4"/>
  <c r="DE8" i="4"/>
  <c r="DD8" i="4"/>
  <c r="CZ8" i="4"/>
  <c r="CS8" i="4"/>
  <c r="CL8" i="4"/>
  <c r="CK8" i="4"/>
  <c r="CG8" i="4"/>
  <c r="BY8" i="4"/>
  <c r="BR8" i="4"/>
  <c r="BQ8" i="4"/>
  <c r="BM8" i="4"/>
  <c r="BE8" i="4"/>
  <c r="AX8" i="4"/>
  <c r="AW8" i="4"/>
  <c r="AS8" i="4"/>
  <c r="AL8" i="4"/>
  <c r="AE8" i="4"/>
  <c r="AD8" i="4"/>
  <c r="Z8" i="4"/>
  <c r="R8" i="4"/>
  <c r="K8" i="4"/>
  <c r="J8" i="4"/>
  <c r="F8" i="4"/>
  <c r="JH7" i="4"/>
  <c r="JE7" i="4"/>
  <c r="JF7" i="4"/>
  <c r="IZ7" i="4"/>
  <c r="JA7" i="4"/>
  <c r="IU7" i="4"/>
  <c r="IV7" i="4"/>
  <c r="IO7" i="4"/>
  <c r="IL7" i="4"/>
  <c r="IM7" i="4"/>
  <c r="IG7" i="4"/>
  <c r="IH7" i="4"/>
  <c r="IB7" i="4"/>
  <c r="IC7" i="4"/>
  <c r="HV7" i="4"/>
  <c r="HS7" i="4"/>
  <c r="HT7" i="4"/>
  <c r="HN7" i="4"/>
  <c r="HO7" i="4"/>
  <c r="HI7" i="4"/>
  <c r="HJ7" i="4"/>
  <c r="HC7" i="4"/>
  <c r="GZ7" i="4"/>
  <c r="HA7" i="4"/>
  <c r="GU7" i="4"/>
  <c r="GV7" i="4"/>
  <c r="GP7" i="4"/>
  <c r="GQ7" i="4"/>
  <c r="GJ7" i="4"/>
  <c r="GG7" i="4"/>
  <c r="GH7" i="4"/>
  <c r="GB7" i="4"/>
  <c r="GC7" i="4"/>
  <c r="FW7" i="4"/>
  <c r="FX7" i="4"/>
  <c r="FQ7" i="4"/>
  <c r="FN7" i="4"/>
  <c r="FO7" i="4"/>
  <c r="FI7" i="4"/>
  <c r="FJ7" i="4"/>
  <c r="FD7" i="4"/>
  <c r="FE7" i="4"/>
  <c r="EX7" i="4"/>
  <c r="EU7" i="4"/>
  <c r="EV7" i="4"/>
  <c r="EP7" i="4"/>
  <c r="EQ7" i="4"/>
  <c r="EK7" i="4"/>
  <c r="EL7" i="4"/>
  <c r="EE7" i="4"/>
  <c r="EB7" i="4"/>
  <c r="EC7" i="4"/>
  <c r="DW7" i="4"/>
  <c r="DX7" i="4"/>
  <c r="DR7" i="4"/>
  <c r="DS7" i="4"/>
  <c r="DL7" i="4"/>
  <c r="DI7" i="4"/>
  <c r="DJ7" i="4"/>
  <c r="DD7" i="4"/>
  <c r="DE7" i="4"/>
  <c r="CY7" i="4"/>
  <c r="CZ7" i="4"/>
  <c r="CS7" i="4"/>
  <c r="CP7" i="4"/>
  <c r="CQ7" i="4"/>
  <c r="CK7" i="4"/>
  <c r="CL7" i="4"/>
  <c r="CF7" i="4"/>
  <c r="CG7" i="4"/>
  <c r="BY7" i="4"/>
  <c r="BV7" i="4"/>
  <c r="BW7" i="4"/>
  <c r="BQ7" i="4"/>
  <c r="BR7" i="4"/>
  <c r="BL7" i="4"/>
  <c r="BM7" i="4"/>
  <c r="BE7" i="4"/>
  <c r="BB7" i="4"/>
  <c r="BC7" i="4"/>
  <c r="AW7" i="4"/>
  <c r="AX7" i="4"/>
  <c r="AR7" i="4"/>
  <c r="AS7" i="4"/>
  <c r="AL7" i="4"/>
  <c r="AI7" i="4"/>
  <c r="AJ7" i="4"/>
  <c r="AD7" i="4"/>
  <c r="AE7" i="4"/>
  <c r="Y7" i="4"/>
  <c r="Z7" i="4"/>
  <c r="R7" i="4"/>
  <c r="O7" i="4"/>
  <c r="P7" i="4"/>
  <c r="J7" i="4"/>
  <c r="K7" i="4"/>
  <c r="E7" i="4"/>
  <c r="F7" i="4"/>
  <c r="JE6" i="4"/>
  <c r="JF6" i="4"/>
  <c r="IZ6" i="4"/>
  <c r="JA6" i="4"/>
  <c r="IU6" i="4"/>
  <c r="IV6" i="4"/>
  <c r="IL6" i="4"/>
  <c r="IM6" i="4"/>
  <c r="IG6" i="4"/>
  <c r="IH6" i="4"/>
  <c r="IB6" i="4"/>
  <c r="IC6" i="4"/>
  <c r="HS6" i="4"/>
  <c r="HT6" i="4"/>
  <c r="HN6" i="4"/>
  <c r="HO6" i="4"/>
  <c r="HI6" i="4"/>
  <c r="HJ6" i="4"/>
  <c r="GZ6" i="4"/>
  <c r="HA6" i="4"/>
  <c r="GU6" i="4"/>
  <c r="GV6" i="4"/>
  <c r="GP6" i="4"/>
  <c r="GQ6" i="4"/>
  <c r="GG6" i="4"/>
  <c r="GH6" i="4"/>
  <c r="GB6" i="4"/>
  <c r="GC6" i="4"/>
  <c r="FW6" i="4"/>
  <c r="FX6" i="4"/>
  <c r="FN6" i="4"/>
  <c r="FO6" i="4"/>
  <c r="FI6" i="4"/>
  <c r="FJ6" i="4"/>
  <c r="FD6" i="4"/>
  <c r="FE6" i="4"/>
  <c r="EU6" i="4"/>
  <c r="EV6" i="4"/>
  <c r="EP6" i="4"/>
  <c r="EQ6" i="4"/>
  <c r="EK6" i="4"/>
  <c r="EL6" i="4"/>
  <c r="EB6" i="4"/>
  <c r="EC6" i="4"/>
  <c r="DW6" i="4"/>
  <c r="DX6" i="4"/>
  <c r="DR6" i="4"/>
  <c r="DS6" i="4"/>
  <c r="DI6" i="4"/>
  <c r="DJ6" i="4"/>
  <c r="DD6" i="4"/>
  <c r="DE6" i="4"/>
  <c r="CY6" i="4"/>
  <c r="CZ6" i="4"/>
  <c r="CP6" i="4"/>
  <c r="CQ6" i="4"/>
  <c r="CK6" i="4"/>
  <c r="CL6" i="4"/>
  <c r="CF6" i="4"/>
  <c r="CG6" i="4"/>
  <c r="BV6" i="4"/>
  <c r="BW6" i="4"/>
  <c r="BQ6" i="4"/>
  <c r="BR6" i="4"/>
  <c r="BL6" i="4"/>
  <c r="BM6" i="4"/>
  <c r="BB6" i="4"/>
  <c r="BC6" i="4"/>
  <c r="AW6" i="4"/>
  <c r="AX6" i="4"/>
  <c r="AR6" i="4"/>
  <c r="AS6" i="4"/>
  <c r="AI6" i="4"/>
  <c r="AJ6" i="4"/>
  <c r="AD6" i="4"/>
  <c r="AE6" i="4"/>
  <c r="Y6" i="4"/>
  <c r="Z6" i="4"/>
  <c r="O6" i="4"/>
  <c r="P6" i="4"/>
  <c r="J6" i="4"/>
  <c r="K6" i="4"/>
  <c r="E6" i="4"/>
  <c r="F6" i="4"/>
  <c r="JE5" i="4"/>
  <c r="JF5" i="4"/>
  <c r="IZ5" i="4"/>
  <c r="JA5" i="4"/>
  <c r="IU5" i="4"/>
  <c r="IV5" i="4"/>
  <c r="IL5" i="4"/>
  <c r="IM5" i="4"/>
  <c r="IG5" i="4"/>
  <c r="IH5" i="4"/>
  <c r="IB5" i="4"/>
  <c r="IC5" i="4"/>
  <c r="HS5" i="4"/>
  <c r="HT5" i="4"/>
  <c r="HN5" i="4"/>
  <c r="HO5" i="4"/>
  <c r="HI5" i="4"/>
  <c r="HJ5" i="4"/>
  <c r="GZ5" i="4"/>
  <c r="HA5" i="4"/>
  <c r="GU5" i="4"/>
  <c r="GV5" i="4"/>
  <c r="GP5" i="4"/>
  <c r="GQ5" i="4"/>
  <c r="GG5" i="4"/>
  <c r="GH5" i="4"/>
  <c r="GB5" i="4"/>
  <c r="GC5" i="4"/>
  <c r="FW5" i="4"/>
  <c r="FX5" i="4"/>
  <c r="FN5" i="4"/>
  <c r="FO5" i="4"/>
  <c r="FI5" i="4"/>
  <c r="FJ5" i="4"/>
  <c r="FD5" i="4"/>
  <c r="FE5" i="4"/>
  <c r="EU5" i="4"/>
  <c r="EV5" i="4"/>
  <c r="EP5" i="4"/>
  <c r="EQ5" i="4"/>
  <c r="EK5" i="4"/>
  <c r="EL5" i="4"/>
  <c r="EB5" i="4"/>
  <c r="EC5" i="4"/>
  <c r="DW5" i="4"/>
  <c r="DX5" i="4"/>
  <c r="DR5" i="4"/>
  <c r="DS5" i="4"/>
  <c r="DI5" i="4"/>
  <c r="DJ5" i="4"/>
  <c r="DD5" i="4"/>
  <c r="DE5" i="4"/>
  <c r="CY5" i="4"/>
  <c r="CZ5" i="4"/>
  <c r="CP5" i="4"/>
  <c r="CQ5" i="4"/>
  <c r="CK5" i="4"/>
  <c r="CL5" i="4"/>
  <c r="CF5" i="4"/>
  <c r="CG5" i="4"/>
  <c r="BV5" i="4"/>
  <c r="BW5" i="4"/>
  <c r="BQ5" i="4"/>
  <c r="BR5" i="4"/>
  <c r="BL5" i="4"/>
  <c r="BM5" i="4"/>
  <c r="BB5" i="4"/>
  <c r="BC5" i="4"/>
  <c r="AW5" i="4"/>
  <c r="AX5" i="4"/>
  <c r="AR5" i="4"/>
  <c r="AS5" i="4"/>
  <c r="AI5" i="4"/>
  <c r="AJ5" i="4"/>
  <c r="AD5" i="4"/>
  <c r="AE5" i="4"/>
  <c r="Y5" i="4"/>
  <c r="Z5" i="4"/>
  <c r="O5" i="4"/>
  <c r="P5" i="4"/>
  <c r="J5" i="4"/>
  <c r="K5" i="4"/>
  <c r="E5" i="4"/>
  <c r="F5" i="4"/>
  <c r="T103" i="1"/>
  <c r="S103" i="1"/>
  <c r="H120" i="1"/>
  <c r="D120" i="1"/>
  <c r="C120" i="1"/>
  <c r="E120" i="1"/>
  <c r="F120" i="1"/>
  <c r="AC120" i="1"/>
  <c r="AD120" i="1"/>
  <c r="AE120" i="1"/>
  <c r="AB120" i="1"/>
  <c r="Y120" i="1"/>
  <c r="Z120" i="1"/>
  <c r="X120" i="1"/>
  <c r="W120" i="1"/>
  <c r="AV120" i="1"/>
  <c r="AW120" i="1"/>
  <c r="AX120" i="1"/>
  <c r="AU120" i="1"/>
  <c r="AR120" i="1"/>
  <c r="AS120" i="1"/>
  <c r="AQ120" i="1"/>
  <c r="AP120" i="1"/>
  <c r="BO120" i="1"/>
  <c r="BN120" i="1"/>
  <c r="BP120" i="1"/>
  <c r="BQ120" i="1"/>
  <c r="BJ120" i="1"/>
  <c r="BI120" i="1"/>
  <c r="BK120" i="1"/>
  <c r="BL120" i="1"/>
  <c r="CI120" i="1"/>
  <c r="CH120" i="1"/>
  <c r="CJ120" i="1"/>
  <c r="CK120" i="1"/>
  <c r="CD120" i="1"/>
  <c r="CC120" i="1"/>
  <c r="CE120" i="1"/>
  <c r="CF120" i="1"/>
  <c r="DC120" i="1"/>
  <c r="DB120" i="1"/>
  <c r="DD120" i="1"/>
  <c r="DE120" i="1"/>
  <c r="CX120" i="1"/>
  <c r="CW120" i="1"/>
  <c r="CY120" i="1"/>
  <c r="CZ120" i="1"/>
  <c r="DW120" i="1"/>
  <c r="DX120" i="1"/>
  <c r="DY120" i="1"/>
  <c r="DV120" i="1"/>
  <c r="DS120" i="1"/>
  <c r="DT120" i="1"/>
  <c r="DR120" i="1"/>
  <c r="DQ120" i="1"/>
  <c r="EQ120" i="1"/>
  <c r="EP120" i="1"/>
  <c r="ER120" i="1"/>
  <c r="ES120" i="1"/>
  <c r="EL120" i="1"/>
  <c r="EK120" i="1"/>
  <c r="EM120" i="1"/>
  <c r="EN120" i="1"/>
  <c r="ER241" i="1"/>
  <c r="ES241" i="1"/>
  <c r="EP241" i="1"/>
  <c r="CJ241" i="1"/>
  <c r="CK241" i="1"/>
  <c r="BP241" i="1"/>
  <c r="BQ241" i="1"/>
  <c r="AW241" i="1"/>
  <c r="AX241" i="1"/>
  <c r="AD241" i="1"/>
  <c r="AE241" i="1"/>
  <c r="EQ241" i="1"/>
  <c r="DW241" i="1"/>
  <c r="DC241" i="1"/>
  <c r="CI241" i="1"/>
  <c r="BO241" i="1"/>
  <c r="AV241" i="1"/>
  <c r="AC241" i="1"/>
  <c r="EQ234" i="1"/>
  <c r="EP234" i="1"/>
  <c r="EQ233" i="1"/>
  <c r="EP233" i="1"/>
  <c r="EQ232" i="1"/>
  <c r="EP232" i="1"/>
  <c r="EQ231" i="1"/>
  <c r="EP231" i="1"/>
  <c r="DW234" i="1"/>
  <c r="DV234" i="1"/>
  <c r="DW233" i="1"/>
  <c r="DX233" i="1"/>
  <c r="DY233" i="1"/>
  <c r="DV233" i="1"/>
  <c r="DW232" i="1"/>
  <c r="DV232" i="1"/>
  <c r="DX232" i="1"/>
  <c r="DY232" i="1"/>
  <c r="DW231" i="1"/>
  <c r="DX231" i="1"/>
  <c r="DY231" i="1"/>
  <c r="DV231" i="1"/>
  <c r="DC234" i="1"/>
  <c r="DB234" i="1"/>
  <c r="DC233" i="1"/>
  <c r="DB233" i="1"/>
  <c r="DD233" i="1"/>
  <c r="DE233" i="1"/>
  <c r="DC232" i="1"/>
  <c r="DB232" i="1"/>
  <c r="DC231" i="1"/>
  <c r="DB231" i="1"/>
  <c r="CI234" i="1"/>
  <c r="CH234" i="1"/>
  <c r="CI233" i="1"/>
  <c r="CJ233" i="1"/>
  <c r="CK233" i="1"/>
  <c r="CH233" i="1"/>
  <c r="CI232" i="1"/>
  <c r="CH232" i="1"/>
  <c r="CJ232" i="1"/>
  <c r="CK232" i="1"/>
  <c r="CI231" i="1"/>
  <c r="CJ231" i="1"/>
  <c r="CK231" i="1"/>
  <c r="CH231" i="1"/>
  <c r="BO234" i="1"/>
  <c r="BN234" i="1"/>
  <c r="BO233" i="1"/>
  <c r="BN233" i="1"/>
  <c r="BP233" i="1"/>
  <c r="BQ233" i="1"/>
  <c r="BO232" i="1"/>
  <c r="BN232" i="1"/>
  <c r="BO231" i="1"/>
  <c r="BN231" i="1"/>
  <c r="BP231" i="1"/>
  <c r="BQ231" i="1"/>
  <c r="AV234" i="1"/>
  <c r="AU234" i="1"/>
  <c r="AV233" i="1"/>
  <c r="AU233" i="1"/>
  <c r="AW233" i="1"/>
  <c r="AX233" i="1"/>
  <c r="AV232" i="1"/>
  <c r="AU232" i="1"/>
  <c r="AV231" i="1"/>
  <c r="AU231" i="1"/>
  <c r="AW231" i="1"/>
  <c r="AX231" i="1"/>
  <c r="AC234" i="1"/>
  <c r="AB234" i="1"/>
  <c r="AC233" i="1"/>
  <c r="AB233" i="1"/>
  <c r="AD233" i="1"/>
  <c r="AE233" i="1"/>
  <c r="AC232" i="1"/>
  <c r="AB232" i="1"/>
  <c r="AC231" i="1"/>
  <c r="AB231" i="1"/>
  <c r="AD231" i="1"/>
  <c r="AE231" i="1"/>
  <c r="I234" i="1"/>
  <c r="J234" i="1"/>
  <c r="K234" i="1"/>
  <c r="I233" i="1"/>
  <c r="I231" i="1"/>
  <c r="H234" i="1"/>
  <c r="H233" i="1"/>
  <c r="J233" i="1"/>
  <c r="K233" i="1"/>
  <c r="EQ114" i="1"/>
  <c r="EP114" i="1"/>
  <c r="EQ113" i="1"/>
  <c r="EP113" i="1"/>
  <c r="EQ112" i="1"/>
  <c r="EP112" i="1"/>
  <c r="EQ111" i="1"/>
  <c r="EP111" i="1"/>
  <c r="DW114" i="1"/>
  <c r="DV114" i="1"/>
  <c r="DW113" i="1"/>
  <c r="DV113" i="1"/>
  <c r="DW112" i="1"/>
  <c r="DV112" i="1"/>
  <c r="DW111" i="1"/>
  <c r="DV111" i="1"/>
  <c r="DC114" i="1"/>
  <c r="DB114" i="1"/>
  <c r="DC113" i="1"/>
  <c r="DB113" i="1"/>
  <c r="DC112" i="1"/>
  <c r="DD112" i="1"/>
  <c r="DE112" i="1"/>
  <c r="DB112" i="1"/>
  <c r="DC111" i="1"/>
  <c r="DB111" i="1"/>
  <c r="CI114" i="1"/>
  <c r="CH114" i="1"/>
  <c r="CI113" i="1"/>
  <c r="CH113" i="1"/>
  <c r="CI112" i="1"/>
  <c r="CH112" i="1"/>
  <c r="CI111" i="1"/>
  <c r="CJ111" i="1"/>
  <c r="CK111" i="1"/>
  <c r="CH111" i="1"/>
  <c r="BO114" i="1"/>
  <c r="BN114" i="1"/>
  <c r="BO113" i="1"/>
  <c r="BN113" i="1"/>
  <c r="BO112" i="1"/>
  <c r="BN112" i="1"/>
  <c r="BO111" i="1"/>
  <c r="BN111" i="1"/>
  <c r="AV114" i="1"/>
  <c r="AU114" i="1"/>
  <c r="AV113" i="1"/>
  <c r="AU113" i="1"/>
  <c r="AV112" i="1"/>
  <c r="AW112" i="1"/>
  <c r="AX112" i="1"/>
  <c r="AU112" i="1"/>
  <c r="AV111" i="1"/>
  <c r="AU111" i="1"/>
  <c r="AC114" i="1"/>
  <c r="AB114" i="1"/>
  <c r="AC113" i="1"/>
  <c r="AD113" i="1"/>
  <c r="AE113" i="1"/>
  <c r="AB113" i="1"/>
  <c r="AC112" i="1"/>
  <c r="AB112" i="1"/>
  <c r="AC111" i="1"/>
  <c r="AD111" i="1"/>
  <c r="AE111" i="1"/>
  <c r="AB111" i="1"/>
  <c r="I112" i="1"/>
  <c r="I111" i="1"/>
  <c r="H112" i="1"/>
  <c r="J112" i="1"/>
  <c r="K112" i="1"/>
  <c r="H111" i="1"/>
  <c r="DW236" i="1"/>
  <c r="DV236" i="1"/>
  <c r="DX236" i="1"/>
  <c r="DY236" i="1"/>
  <c r="DW235" i="1"/>
  <c r="DV235" i="1"/>
  <c r="DX235" i="1"/>
  <c r="DY235" i="1"/>
  <c r="DX234" i="1"/>
  <c r="DY234" i="1"/>
  <c r="DY229" i="1"/>
  <c r="DX229" i="1"/>
  <c r="DY228" i="1"/>
  <c r="DX228" i="1"/>
  <c r="DW227" i="1"/>
  <c r="DV227" i="1"/>
  <c r="DX227" i="1"/>
  <c r="DY227" i="1"/>
  <c r="DW224" i="1"/>
  <c r="DX224" i="1"/>
  <c r="DY224" i="1"/>
  <c r="DW217" i="1"/>
  <c r="DV217" i="1"/>
  <c r="DX217" i="1"/>
  <c r="DY217" i="1"/>
  <c r="DX216" i="1"/>
  <c r="DY216" i="1"/>
  <c r="DV216" i="1"/>
  <c r="DW215" i="1"/>
  <c r="DX215" i="1"/>
  <c r="DY215" i="1"/>
  <c r="DV215" i="1"/>
  <c r="DY214" i="1"/>
  <c r="DX214" i="1"/>
  <c r="DY213" i="1"/>
  <c r="DX213" i="1"/>
  <c r="DY212" i="1"/>
  <c r="DX212" i="1"/>
  <c r="DY211" i="1"/>
  <c r="DY210" i="1"/>
  <c r="DY209" i="1"/>
  <c r="DX209" i="1"/>
  <c r="DY208" i="1"/>
  <c r="DX208" i="1"/>
  <c r="DY207" i="1"/>
  <c r="DX207" i="1"/>
  <c r="DY206" i="1"/>
  <c r="DX206" i="1"/>
  <c r="DY205" i="1"/>
  <c r="DX205" i="1"/>
  <c r="DW203" i="1"/>
  <c r="DW223" i="1"/>
  <c r="DV202" i="1"/>
  <c r="DX202" i="1"/>
  <c r="DY202" i="1"/>
  <c r="DW201" i="1"/>
  <c r="DW218" i="1"/>
  <c r="DV201" i="1"/>
  <c r="EF193" i="1"/>
  <c r="DX200" i="1"/>
  <c r="DY200" i="1"/>
  <c r="DX199" i="1"/>
  <c r="DY199" i="1"/>
  <c r="DX198" i="1"/>
  <c r="DY198" i="1"/>
  <c r="DY196" i="1"/>
  <c r="DY195" i="1"/>
  <c r="DX195" i="1"/>
  <c r="DY194" i="1"/>
  <c r="DX194" i="1"/>
  <c r="DY193" i="1"/>
  <c r="DX193" i="1"/>
  <c r="DY192" i="1"/>
  <c r="DX192" i="1"/>
  <c r="DY191" i="1"/>
  <c r="DX191" i="1"/>
  <c r="DW175" i="1"/>
  <c r="DW168" i="1"/>
  <c r="DV168" i="1"/>
  <c r="DX168" i="1"/>
  <c r="DY168" i="1"/>
  <c r="DW157" i="1"/>
  <c r="DW162" i="1"/>
  <c r="DV157" i="1"/>
  <c r="DX157" i="1"/>
  <c r="DY157" i="1"/>
  <c r="DY156" i="1"/>
  <c r="DX156" i="1"/>
  <c r="DY155" i="1"/>
  <c r="DX155" i="1"/>
  <c r="DY154" i="1"/>
  <c r="DX154" i="1"/>
  <c r="DY150" i="1"/>
  <c r="DX150" i="1"/>
  <c r="DY149" i="1"/>
  <c r="DX149" i="1"/>
  <c r="DX148" i="1"/>
  <c r="DY148" i="1"/>
  <c r="DX147" i="1"/>
  <c r="DY147" i="1"/>
  <c r="DX146" i="1"/>
  <c r="DY146" i="1"/>
  <c r="DX141" i="1"/>
  <c r="DY141" i="1"/>
  <c r="DW141" i="1"/>
  <c r="DV141" i="1"/>
  <c r="DV162" i="1"/>
  <c r="DX140" i="1"/>
  <c r="DY140" i="1"/>
  <c r="DX139" i="1"/>
  <c r="DY139" i="1"/>
  <c r="DX138" i="1"/>
  <c r="DY138" i="1"/>
  <c r="DY135" i="1"/>
  <c r="DX135" i="1"/>
  <c r="DY134" i="1"/>
  <c r="DX134" i="1"/>
  <c r="DX133" i="1"/>
  <c r="DY133" i="1"/>
  <c r="DC236" i="1"/>
  <c r="DB236" i="1"/>
  <c r="DD236" i="1"/>
  <c r="DE236" i="1"/>
  <c r="DC235" i="1"/>
  <c r="DB235" i="1"/>
  <c r="DD235" i="1"/>
  <c r="DE235" i="1"/>
  <c r="DD234" i="1"/>
  <c r="DE234" i="1"/>
  <c r="DD232" i="1"/>
  <c r="DE232" i="1"/>
  <c r="DD231" i="1"/>
  <c r="DE231" i="1"/>
  <c r="DD229" i="1"/>
  <c r="DE229" i="1"/>
  <c r="DD228" i="1"/>
  <c r="DE228" i="1"/>
  <c r="DC227" i="1"/>
  <c r="DB227" i="1"/>
  <c r="DD227" i="1"/>
  <c r="DE227" i="1"/>
  <c r="DC224" i="1"/>
  <c r="DD224" i="1"/>
  <c r="DE224" i="1"/>
  <c r="DC217" i="1"/>
  <c r="DB217" i="1"/>
  <c r="DD217" i="1"/>
  <c r="DE217" i="1"/>
  <c r="DB216" i="1"/>
  <c r="DD216" i="1"/>
  <c r="DE216" i="1"/>
  <c r="DD215" i="1"/>
  <c r="DE215" i="1"/>
  <c r="DC215" i="1"/>
  <c r="DB215" i="1"/>
  <c r="DD214" i="1"/>
  <c r="DE214" i="1"/>
  <c r="DD213" i="1"/>
  <c r="DE213" i="1"/>
  <c r="DD212" i="1"/>
  <c r="DE212" i="1"/>
  <c r="DE211" i="1"/>
  <c r="DE210" i="1"/>
  <c r="DE209" i="1"/>
  <c r="DD209" i="1"/>
  <c r="DE208" i="1"/>
  <c r="DD208" i="1"/>
  <c r="DD207" i="1"/>
  <c r="DE207" i="1"/>
  <c r="DD206" i="1"/>
  <c r="DE206" i="1"/>
  <c r="DD205" i="1"/>
  <c r="DE205" i="1"/>
  <c r="DC203" i="1"/>
  <c r="DC223" i="1"/>
  <c r="DB203" i="1"/>
  <c r="DB221" i="1"/>
  <c r="DB202" i="1"/>
  <c r="DD202" i="1"/>
  <c r="DE202" i="1"/>
  <c r="DC201" i="1"/>
  <c r="DC218" i="1"/>
  <c r="DB201" i="1"/>
  <c r="DD201" i="1"/>
  <c r="DE201" i="1"/>
  <c r="DE200" i="1"/>
  <c r="DD200" i="1"/>
  <c r="DD199" i="1"/>
  <c r="DE199" i="1"/>
  <c r="DE198" i="1"/>
  <c r="DD198" i="1"/>
  <c r="DE196" i="1"/>
  <c r="DE195" i="1"/>
  <c r="DD195" i="1"/>
  <c r="DE194" i="1"/>
  <c r="DD194" i="1"/>
  <c r="DD193" i="1"/>
  <c r="DE193" i="1"/>
  <c r="DD192" i="1"/>
  <c r="DE192" i="1"/>
  <c r="DD191" i="1"/>
  <c r="DE191" i="1"/>
  <c r="DC175" i="1"/>
  <c r="DC168" i="1"/>
  <c r="DB168" i="1"/>
  <c r="DD168" i="1"/>
  <c r="DE168" i="1"/>
  <c r="DC157" i="1"/>
  <c r="DB157" i="1"/>
  <c r="DL149" i="1"/>
  <c r="DD156" i="1"/>
  <c r="DE156" i="1"/>
  <c r="DD155" i="1"/>
  <c r="DE155" i="1"/>
  <c r="DD154" i="1"/>
  <c r="DE154" i="1"/>
  <c r="DE150" i="1"/>
  <c r="DD150" i="1"/>
  <c r="DE149" i="1"/>
  <c r="DD149" i="1"/>
  <c r="DE148" i="1"/>
  <c r="DD148" i="1"/>
  <c r="DD147" i="1"/>
  <c r="DE147" i="1"/>
  <c r="DE146" i="1"/>
  <c r="DD146" i="1"/>
  <c r="DC141" i="1"/>
  <c r="DC160" i="1"/>
  <c r="DB141" i="1"/>
  <c r="DD140" i="1"/>
  <c r="DE140" i="1"/>
  <c r="DE139" i="1"/>
  <c r="DD139" i="1"/>
  <c r="DD138" i="1"/>
  <c r="DE138" i="1"/>
  <c r="DE135" i="1"/>
  <c r="DD135" i="1"/>
  <c r="DE134" i="1"/>
  <c r="DD134" i="1"/>
  <c r="DE133" i="1"/>
  <c r="DD133" i="1"/>
  <c r="CI236" i="1"/>
  <c r="CH236" i="1"/>
  <c r="CJ236" i="1"/>
  <c r="CK236" i="1"/>
  <c r="CI235" i="1"/>
  <c r="CH235" i="1"/>
  <c r="CJ235" i="1"/>
  <c r="CK235" i="1"/>
  <c r="CJ234" i="1"/>
  <c r="CK234" i="1"/>
  <c r="CK229" i="1"/>
  <c r="CJ229" i="1"/>
  <c r="CK228" i="1"/>
  <c r="CJ228" i="1"/>
  <c r="CI227" i="1"/>
  <c r="CH227" i="1"/>
  <c r="CJ227" i="1"/>
  <c r="CK227" i="1"/>
  <c r="CI224" i="1"/>
  <c r="CJ224" i="1"/>
  <c r="CK224" i="1"/>
  <c r="CI217" i="1"/>
  <c r="CH217" i="1"/>
  <c r="CJ217" i="1"/>
  <c r="CK217" i="1"/>
  <c r="CJ216" i="1"/>
  <c r="CK216" i="1"/>
  <c r="CH216" i="1"/>
  <c r="CI215" i="1"/>
  <c r="CJ215" i="1"/>
  <c r="CK215" i="1"/>
  <c r="CH215" i="1"/>
  <c r="CK214" i="1"/>
  <c r="CJ214" i="1"/>
  <c r="CK213" i="1"/>
  <c r="CJ213" i="1"/>
  <c r="CK212" i="1"/>
  <c r="CJ212" i="1"/>
  <c r="CK211" i="1"/>
  <c r="CK210" i="1"/>
  <c r="CK209" i="1"/>
  <c r="CJ209" i="1"/>
  <c r="CK208" i="1"/>
  <c r="CJ208" i="1"/>
  <c r="CK207" i="1"/>
  <c r="CJ207" i="1"/>
  <c r="CK206" i="1"/>
  <c r="CJ206" i="1"/>
  <c r="CK205" i="1"/>
  <c r="CJ205" i="1"/>
  <c r="CI203" i="1"/>
  <c r="CI223" i="1"/>
  <c r="CH202" i="1"/>
  <c r="CJ202" i="1"/>
  <c r="CK202" i="1"/>
  <c r="CI201" i="1"/>
  <c r="CI218" i="1"/>
  <c r="CH201" i="1"/>
  <c r="CR193" i="1"/>
  <c r="CJ200" i="1"/>
  <c r="CK200" i="1"/>
  <c r="CJ199" i="1"/>
  <c r="CK199" i="1"/>
  <c r="CJ198" i="1"/>
  <c r="CK198" i="1"/>
  <c r="CK196" i="1"/>
  <c r="CK195" i="1"/>
  <c r="CJ195" i="1"/>
  <c r="CK194" i="1"/>
  <c r="CJ194" i="1"/>
  <c r="CK193" i="1"/>
  <c r="CJ193" i="1"/>
  <c r="CK192" i="1"/>
  <c r="CJ192" i="1"/>
  <c r="CK191" i="1"/>
  <c r="CJ191" i="1"/>
  <c r="CI175" i="1"/>
  <c r="CI168" i="1"/>
  <c r="CH168" i="1"/>
  <c r="CJ168" i="1"/>
  <c r="CK168" i="1"/>
  <c r="CI157" i="1"/>
  <c r="CI162" i="1"/>
  <c r="CH157" i="1"/>
  <c r="CJ157" i="1"/>
  <c r="CK157" i="1"/>
  <c r="CK156" i="1"/>
  <c r="CJ156" i="1"/>
  <c r="CK155" i="1"/>
  <c r="CJ155" i="1"/>
  <c r="CK154" i="1"/>
  <c r="CJ154" i="1"/>
  <c r="CK150" i="1"/>
  <c r="CJ150" i="1"/>
  <c r="CK149" i="1"/>
  <c r="CJ149" i="1"/>
  <c r="CJ148" i="1"/>
  <c r="CK148" i="1"/>
  <c r="CJ147" i="1"/>
  <c r="CK147" i="1"/>
  <c r="CJ146" i="1"/>
  <c r="CK146" i="1"/>
  <c r="CI141" i="1"/>
  <c r="CH141" i="1"/>
  <c r="CJ141" i="1"/>
  <c r="CK141" i="1"/>
  <c r="CJ140" i="1"/>
  <c r="CK140" i="1"/>
  <c r="CJ139" i="1"/>
  <c r="CK139" i="1"/>
  <c r="CJ138" i="1"/>
  <c r="CK138" i="1"/>
  <c r="CK135" i="1"/>
  <c r="CJ135" i="1"/>
  <c r="CK134" i="1"/>
  <c r="CJ134" i="1"/>
  <c r="CJ133" i="1"/>
  <c r="CK133" i="1"/>
  <c r="BO236" i="1"/>
  <c r="BN236" i="1"/>
  <c r="BP236" i="1"/>
  <c r="BQ236" i="1"/>
  <c r="BO235" i="1"/>
  <c r="BN235" i="1"/>
  <c r="BP235" i="1"/>
  <c r="BQ235" i="1"/>
  <c r="BP234" i="1"/>
  <c r="BQ234" i="1"/>
  <c r="BP232" i="1"/>
  <c r="BQ232" i="1"/>
  <c r="BQ229" i="1"/>
  <c r="BP229" i="1"/>
  <c r="BQ228" i="1"/>
  <c r="BP228" i="1"/>
  <c r="BO227" i="1"/>
  <c r="BN227" i="1"/>
  <c r="BP227" i="1"/>
  <c r="BQ227" i="1"/>
  <c r="BO224" i="1"/>
  <c r="BP224" i="1"/>
  <c r="BQ224" i="1"/>
  <c r="BO217" i="1"/>
  <c r="BN217" i="1"/>
  <c r="BP217" i="1"/>
  <c r="BQ217" i="1"/>
  <c r="BP216" i="1"/>
  <c r="BQ216" i="1"/>
  <c r="BN216" i="1"/>
  <c r="BO215" i="1"/>
  <c r="BP215" i="1"/>
  <c r="BQ215" i="1"/>
  <c r="BN215" i="1"/>
  <c r="BQ214" i="1"/>
  <c r="BP214" i="1"/>
  <c r="BQ213" i="1"/>
  <c r="BP213" i="1"/>
  <c r="BQ212" i="1"/>
  <c r="BP212" i="1"/>
  <c r="BQ211" i="1"/>
  <c r="BQ210" i="1"/>
  <c r="BQ209" i="1"/>
  <c r="BP209" i="1"/>
  <c r="BQ208" i="1"/>
  <c r="BP208" i="1"/>
  <c r="BQ207" i="1"/>
  <c r="BP207" i="1"/>
  <c r="BQ206" i="1"/>
  <c r="BP206" i="1"/>
  <c r="BQ205" i="1"/>
  <c r="BP205" i="1"/>
  <c r="BO203" i="1"/>
  <c r="BO223" i="1"/>
  <c r="BN202" i="1"/>
  <c r="BP202" i="1"/>
  <c r="BQ202" i="1"/>
  <c r="BO201" i="1"/>
  <c r="BO218" i="1"/>
  <c r="BN201" i="1"/>
  <c r="BN218" i="1"/>
  <c r="BP218" i="1"/>
  <c r="BQ218" i="1"/>
  <c r="BP200" i="1"/>
  <c r="BQ200" i="1"/>
  <c r="BP199" i="1"/>
  <c r="BQ199" i="1"/>
  <c r="BP198" i="1"/>
  <c r="BQ198" i="1"/>
  <c r="BQ196" i="1"/>
  <c r="BQ195" i="1"/>
  <c r="BP195" i="1"/>
  <c r="BQ194" i="1"/>
  <c r="BP194" i="1"/>
  <c r="BQ193" i="1"/>
  <c r="BP193" i="1"/>
  <c r="BQ192" i="1"/>
  <c r="BP192" i="1"/>
  <c r="BQ191" i="1"/>
  <c r="BP191" i="1"/>
  <c r="BO175" i="1"/>
  <c r="BO168" i="1"/>
  <c r="BN168" i="1"/>
  <c r="BP168" i="1"/>
  <c r="BQ168" i="1"/>
  <c r="BO157" i="1"/>
  <c r="BO162" i="1"/>
  <c r="BN157" i="1"/>
  <c r="BP157" i="1"/>
  <c r="BQ157" i="1"/>
  <c r="BQ156" i="1"/>
  <c r="BP156" i="1"/>
  <c r="BQ155" i="1"/>
  <c r="BP155" i="1"/>
  <c r="BQ154" i="1"/>
  <c r="BP154" i="1"/>
  <c r="BQ150" i="1"/>
  <c r="BP150" i="1"/>
  <c r="BQ149" i="1"/>
  <c r="BP149" i="1"/>
  <c r="BP148" i="1"/>
  <c r="BQ148" i="1"/>
  <c r="BP147" i="1"/>
  <c r="BQ147" i="1"/>
  <c r="BP146" i="1"/>
  <c r="BQ146" i="1"/>
  <c r="BP141" i="1"/>
  <c r="BQ141" i="1"/>
  <c r="BO141" i="1"/>
  <c r="BN141" i="1"/>
  <c r="BX134" i="1"/>
  <c r="BP140" i="1"/>
  <c r="BQ140" i="1"/>
  <c r="BP139" i="1"/>
  <c r="BQ139" i="1"/>
  <c r="BP138" i="1"/>
  <c r="BQ138" i="1"/>
  <c r="BQ135" i="1"/>
  <c r="BP135" i="1"/>
  <c r="BQ134" i="1"/>
  <c r="BP134" i="1"/>
  <c r="BP133" i="1"/>
  <c r="BQ133" i="1"/>
  <c r="AV236" i="1"/>
  <c r="AU236" i="1"/>
  <c r="AW236" i="1"/>
  <c r="AX236" i="1"/>
  <c r="AV235" i="1"/>
  <c r="AU235" i="1"/>
  <c r="AW235" i="1"/>
  <c r="AX235" i="1"/>
  <c r="AW234" i="1"/>
  <c r="AX234" i="1"/>
  <c r="AW232" i="1"/>
  <c r="AX232" i="1"/>
  <c r="AX229" i="1"/>
  <c r="AW229" i="1"/>
  <c r="AX228" i="1"/>
  <c r="AW228" i="1"/>
  <c r="AV227" i="1"/>
  <c r="AU227" i="1"/>
  <c r="AW227" i="1"/>
  <c r="AX227" i="1"/>
  <c r="AV224" i="1"/>
  <c r="AW224" i="1"/>
  <c r="AX224" i="1"/>
  <c r="AV217" i="1"/>
  <c r="AU217" i="1"/>
  <c r="AW217" i="1"/>
  <c r="AX217" i="1"/>
  <c r="AW216" i="1"/>
  <c r="AX216" i="1"/>
  <c r="AU216" i="1"/>
  <c r="AV215" i="1"/>
  <c r="AW215" i="1"/>
  <c r="AX215" i="1"/>
  <c r="AU215" i="1"/>
  <c r="AX214" i="1"/>
  <c r="AW214" i="1"/>
  <c r="AX213" i="1"/>
  <c r="AW213" i="1"/>
  <c r="AX212" i="1"/>
  <c r="AW212" i="1"/>
  <c r="AX211" i="1"/>
  <c r="AX210" i="1"/>
  <c r="AX209" i="1"/>
  <c r="AW209" i="1"/>
  <c r="AX208" i="1"/>
  <c r="AW208" i="1"/>
  <c r="AX207" i="1"/>
  <c r="AW207" i="1"/>
  <c r="AX206" i="1"/>
  <c r="AW206" i="1"/>
  <c r="AX205" i="1"/>
  <c r="AW205" i="1"/>
  <c r="AV203" i="1"/>
  <c r="AV223" i="1"/>
  <c r="AU202" i="1"/>
  <c r="AW202" i="1"/>
  <c r="AX202" i="1"/>
  <c r="AV201" i="1"/>
  <c r="AV218" i="1"/>
  <c r="AU201" i="1"/>
  <c r="BE194" i="1"/>
  <c r="AW200" i="1"/>
  <c r="AX200" i="1"/>
  <c r="AW199" i="1"/>
  <c r="AX199" i="1"/>
  <c r="AW198" i="1"/>
  <c r="AX198" i="1"/>
  <c r="AX196" i="1"/>
  <c r="AX195" i="1"/>
  <c r="AW195" i="1"/>
  <c r="AX194" i="1"/>
  <c r="AW194" i="1"/>
  <c r="AX193" i="1"/>
  <c r="AW193" i="1"/>
  <c r="AX192" i="1"/>
  <c r="AW192" i="1"/>
  <c r="AX191" i="1"/>
  <c r="AW191" i="1"/>
  <c r="AV175" i="1"/>
  <c r="AV168" i="1"/>
  <c r="AU168" i="1"/>
  <c r="AW168" i="1"/>
  <c r="AX168" i="1"/>
  <c r="AV157" i="1"/>
  <c r="AV162" i="1"/>
  <c r="AU157" i="1"/>
  <c r="AW157" i="1"/>
  <c r="AX157" i="1"/>
  <c r="AX156" i="1"/>
  <c r="AW156" i="1"/>
  <c r="AX155" i="1"/>
  <c r="AW155" i="1"/>
  <c r="AX154" i="1"/>
  <c r="AW154" i="1"/>
  <c r="AX150" i="1"/>
  <c r="AW150" i="1"/>
  <c r="AX149" i="1"/>
  <c r="AW149" i="1"/>
  <c r="AW148" i="1"/>
  <c r="AX148" i="1"/>
  <c r="AW147" i="1"/>
  <c r="AX147" i="1"/>
  <c r="AW146" i="1"/>
  <c r="AX146" i="1"/>
  <c r="AW141" i="1"/>
  <c r="AX141" i="1"/>
  <c r="AV141" i="1"/>
  <c r="AU141" i="1"/>
  <c r="AU162" i="1"/>
  <c r="AW140" i="1"/>
  <c r="AX140" i="1"/>
  <c r="AW139" i="1"/>
  <c r="AX139" i="1"/>
  <c r="AW138" i="1"/>
  <c r="AX138" i="1"/>
  <c r="AX135" i="1"/>
  <c r="AW135" i="1"/>
  <c r="AX134" i="1"/>
  <c r="AW134" i="1"/>
  <c r="AW133" i="1"/>
  <c r="AX133" i="1"/>
  <c r="AC236" i="1"/>
  <c r="AB236" i="1"/>
  <c r="AD236" i="1"/>
  <c r="AE236" i="1"/>
  <c r="AC235" i="1"/>
  <c r="AB235" i="1"/>
  <c r="AD235" i="1"/>
  <c r="AE235" i="1"/>
  <c r="AD234" i="1"/>
  <c r="AE234" i="1"/>
  <c r="AD232" i="1"/>
  <c r="AE232" i="1"/>
  <c r="AE229" i="1"/>
  <c r="AD229" i="1"/>
  <c r="AD228" i="1"/>
  <c r="AE228" i="1"/>
  <c r="AC227" i="1"/>
  <c r="AB227" i="1"/>
  <c r="AD227" i="1"/>
  <c r="AE227" i="1"/>
  <c r="AC224" i="1"/>
  <c r="AD224" i="1"/>
  <c r="AE224" i="1"/>
  <c r="AC217" i="1"/>
  <c r="AB217" i="1"/>
  <c r="AD217" i="1"/>
  <c r="AE217" i="1"/>
  <c r="AE216" i="1"/>
  <c r="AD216" i="1"/>
  <c r="AB216" i="1"/>
  <c r="AD215" i="1"/>
  <c r="AE215" i="1"/>
  <c r="AC215" i="1"/>
  <c r="AB215" i="1"/>
  <c r="AD214" i="1"/>
  <c r="AE214" i="1"/>
  <c r="AE213" i="1"/>
  <c r="AD213" i="1"/>
  <c r="AD212" i="1"/>
  <c r="AE212" i="1"/>
  <c r="AE211" i="1"/>
  <c r="AE210" i="1"/>
  <c r="AE209" i="1"/>
  <c r="AD209" i="1"/>
  <c r="AE208" i="1"/>
  <c r="AD208" i="1"/>
  <c r="AD207" i="1"/>
  <c r="AE207" i="1"/>
  <c r="AE206" i="1"/>
  <c r="AD206" i="1"/>
  <c r="AD205" i="1"/>
  <c r="AE205" i="1"/>
  <c r="AC203" i="1"/>
  <c r="AC223" i="1"/>
  <c r="AB203" i="1"/>
  <c r="AB223" i="1"/>
  <c r="AB202" i="1"/>
  <c r="AD202" i="1"/>
  <c r="AE202" i="1"/>
  <c r="AC201" i="1"/>
  <c r="AC218" i="1"/>
  <c r="AB201" i="1"/>
  <c r="AD201" i="1"/>
  <c r="AE201" i="1"/>
  <c r="AE200" i="1"/>
  <c r="AD200" i="1"/>
  <c r="AD199" i="1"/>
  <c r="AE199" i="1"/>
  <c r="AE198" i="1"/>
  <c r="AD198" i="1"/>
  <c r="AE196" i="1"/>
  <c r="AE195" i="1"/>
  <c r="AD195" i="1"/>
  <c r="AE194" i="1"/>
  <c r="AD194" i="1"/>
  <c r="AD193" i="1"/>
  <c r="AE193" i="1"/>
  <c r="AE192" i="1"/>
  <c r="AD192" i="1"/>
  <c r="AD191" i="1"/>
  <c r="AE191" i="1"/>
  <c r="AC175" i="1"/>
  <c r="AC168" i="1"/>
  <c r="AB168" i="1"/>
  <c r="AD168" i="1"/>
  <c r="AE168" i="1"/>
  <c r="AC157" i="1"/>
  <c r="AB157" i="1"/>
  <c r="AL148" i="1"/>
  <c r="AE156" i="1"/>
  <c r="AD156" i="1"/>
  <c r="AD155" i="1"/>
  <c r="AE155" i="1"/>
  <c r="AE154" i="1"/>
  <c r="AD154" i="1"/>
  <c r="AE150" i="1"/>
  <c r="AD150" i="1"/>
  <c r="AE149" i="1"/>
  <c r="AD149" i="1"/>
  <c r="AE148" i="1"/>
  <c r="AD148" i="1"/>
  <c r="AD147" i="1"/>
  <c r="AE147" i="1"/>
  <c r="AE146" i="1"/>
  <c r="AD146" i="1"/>
  <c r="AC141" i="1"/>
  <c r="AC160" i="1"/>
  <c r="AB141" i="1"/>
  <c r="AD140" i="1"/>
  <c r="AE140" i="1"/>
  <c r="AE139" i="1"/>
  <c r="AD139" i="1"/>
  <c r="AD138" i="1"/>
  <c r="AE138" i="1"/>
  <c r="AE135" i="1"/>
  <c r="AD135" i="1"/>
  <c r="AE134" i="1"/>
  <c r="AD134" i="1"/>
  <c r="AE133" i="1"/>
  <c r="AD133" i="1"/>
  <c r="I232" i="1"/>
  <c r="H232" i="1"/>
  <c r="J232" i="1"/>
  <c r="K232" i="1"/>
  <c r="K229" i="1"/>
  <c r="J229" i="1"/>
  <c r="K228" i="1"/>
  <c r="J228" i="1"/>
  <c r="I227" i="1"/>
  <c r="H227" i="1"/>
  <c r="J227" i="1"/>
  <c r="K227" i="1"/>
  <c r="I224" i="1"/>
  <c r="I215" i="1"/>
  <c r="H215" i="1"/>
  <c r="J215" i="1"/>
  <c r="K215" i="1"/>
  <c r="K214" i="1"/>
  <c r="J214" i="1"/>
  <c r="K213" i="1"/>
  <c r="J213" i="1"/>
  <c r="K212" i="1"/>
  <c r="J212" i="1"/>
  <c r="K209" i="1"/>
  <c r="J209" i="1"/>
  <c r="K208" i="1"/>
  <c r="J208" i="1"/>
  <c r="K207" i="1"/>
  <c r="J207" i="1"/>
  <c r="K206" i="1"/>
  <c r="J206" i="1"/>
  <c r="K205" i="1"/>
  <c r="J205" i="1"/>
  <c r="I201" i="1"/>
  <c r="I220" i="1"/>
  <c r="I164" i="1"/>
  <c r="H201" i="1"/>
  <c r="J201" i="1"/>
  <c r="K201" i="1"/>
  <c r="K200" i="1"/>
  <c r="J200" i="1"/>
  <c r="K199" i="1"/>
  <c r="J199" i="1"/>
  <c r="K198" i="1"/>
  <c r="J198" i="1"/>
  <c r="K195" i="1"/>
  <c r="J195" i="1"/>
  <c r="K194" i="1"/>
  <c r="J194" i="1"/>
  <c r="K193" i="1"/>
  <c r="J193" i="1"/>
  <c r="K192" i="1"/>
  <c r="J192" i="1"/>
  <c r="K191" i="1"/>
  <c r="J191" i="1"/>
  <c r="I175" i="1"/>
  <c r="I168" i="1"/>
  <c r="H168" i="1"/>
  <c r="J168" i="1"/>
  <c r="K168" i="1"/>
  <c r="I157" i="1"/>
  <c r="H157" i="1"/>
  <c r="J157" i="1"/>
  <c r="K157" i="1"/>
  <c r="K156" i="1"/>
  <c r="J156" i="1"/>
  <c r="K155" i="1"/>
  <c r="J155" i="1"/>
  <c r="K154" i="1"/>
  <c r="J154" i="1"/>
  <c r="K150" i="1"/>
  <c r="J150" i="1"/>
  <c r="K149" i="1"/>
  <c r="J149" i="1"/>
  <c r="K148" i="1"/>
  <c r="J148" i="1"/>
  <c r="K147" i="1"/>
  <c r="J147" i="1"/>
  <c r="K146" i="1"/>
  <c r="J146" i="1"/>
  <c r="I141" i="1"/>
  <c r="I162" i="1"/>
  <c r="H141" i="1"/>
  <c r="J141" i="1"/>
  <c r="K141" i="1"/>
  <c r="K140" i="1"/>
  <c r="J140" i="1"/>
  <c r="K139" i="1"/>
  <c r="J139" i="1"/>
  <c r="K138" i="1"/>
  <c r="J138" i="1"/>
  <c r="K135" i="1"/>
  <c r="J135" i="1"/>
  <c r="K134" i="1"/>
  <c r="J134" i="1"/>
  <c r="K133" i="1"/>
  <c r="J133" i="1"/>
  <c r="EQ110" i="1"/>
  <c r="EP110" i="1"/>
  <c r="ER110" i="1"/>
  <c r="ES110" i="1"/>
  <c r="EQ109" i="1"/>
  <c r="EP109" i="1"/>
  <c r="ER109" i="1"/>
  <c r="ES109" i="1"/>
  <c r="EQ108" i="1"/>
  <c r="EQ107" i="1"/>
  <c r="EQ106" i="1"/>
  <c r="EQ101" i="1"/>
  <c r="ER101" i="1"/>
  <c r="ES101" i="1"/>
  <c r="EQ92" i="1"/>
  <c r="EP92" i="1"/>
  <c r="ER92" i="1"/>
  <c r="ES92" i="1"/>
  <c r="EQ88" i="1"/>
  <c r="EP88" i="1"/>
  <c r="EP87" i="1"/>
  <c r="ES86" i="1"/>
  <c r="EP86" i="1"/>
  <c r="ER86" i="1"/>
  <c r="EQ85" i="1"/>
  <c r="EQ93" i="1"/>
  <c r="EP85" i="1"/>
  <c r="EP93" i="1"/>
  <c r="ER93" i="1"/>
  <c r="ES93" i="1"/>
  <c r="ER84" i="1"/>
  <c r="ES84" i="1"/>
  <c r="ER83" i="1"/>
  <c r="ES83" i="1"/>
  <c r="EQ78" i="1"/>
  <c r="EP78" i="1"/>
  <c r="EP107" i="1"/>
  <c r="ER107" i="1"/>
  <c r="ES107" i="1"/>
  <c r="ES73" i="1"/>
  <c r="EQ73" i="1"/>
  <c r="EP73" i="1"/>
  <c r="ER73" i="1"/>
  <c r="ES72" i="1"/>
  <c r="EQ72" i="1"/>
  <c r="EP72" i="1"/>
  <c r="ER72" i="1"/>
  <c r="ES71" i="1"/>
  <c r="EQ71" i="1"/>
  <c r="EP71" i="1"/>
  <c r="ER71" i="1"/>
  <c r="EQ70" i="1"/>
  <c r="EQ79" i="1"/>
  <c r="EP70" i="1"/>
  <c r="EP79" i="1"/>
  <c r="ER66" i="1"/>
  <c r="ES66" i="1"/>
  <c r="ER65" i="1"/>
  <c r="ES65" i="1"/>
  <c r="ER44" i="1"/>
  <c r="ES44" i="1"/>
  <c r="ER40" i="1"/>
  <c r="ES40" i="1"/>
  <c r="EQ40" i="1"/>
  <c r="EP40" i="1"/>
  <c r="ER29" i="1"/>
  <c r="ES29" i="1"/>
  <c r="EQ29" i="1"/>
  <c r="EP29" i="1"/>
  <c r="ER23" i="1"/>
  <c r="EQ23" i="1"/>
  <c r="ES23" i="1"/>
  <c r="EP23" i="1"/>
  <c r="ER22" i="1"/>
  <c r="EQ22" i="1"/>
  <c r="ES22" i="1"/>
  <c r="EP22" i="1"/>
  <c r="ER21" i="1"/>
  <c r="ES21" i="1"/>
  <c r="EQ21" i="1"/>
  <c r="EQ30" i="1"/>
  <c r="EP21" i="1"/>
  <c r="EP30" i="1"/>
  <c r="ER20" i="1"/>
  <c r="ES20" i="1"/>
  <c r="ER19" i="1"/>
  <c r="ES19" i="1"/>
  <c r="ER14" i="1"/>
  <c r="ES14" i="1"/>
  <c r="EQ14" i="1"/>
  <c r="EP14" i="1"/>
  <c r="EP108" i="1"/>
  <c r="ER108" i="1"/>
  <c r="ES108" i="1"/>
  <c r="ER9" i="1"/>
  <c r="EQ9" i="1"/>
  <c r="ES9" i="1"/>
  <c r="EP9" i="1"/>
  <c r="ER8" i="1"/>
  <c r="EQ8" i="1"/>
  <c r="ES8" i="1"/>
  <c r="EP8" i="1"/>
  <c r="ER7" i="1"/>
  <c r="ES7" i="1"/>
  <c r="EQ7" i="1"/>
  <c r="EQ68" i="1"/>
  <c r="EP7" i="1"/>
  <c r="EP16" i="1"/>
  <c r="DX112" i="1"/>
  <c r="DY112" i="1"/>
  <c r="DX110" i="1"/>
  <c r="DY110" i="1"/>
  <c r="DX109" i="1"/>
  <c r="DY109" i="1"/>
  <c r="DW108" i="1"/>
  <c r="DV108" i="1"/>
  <c r="DX108" i="1"/>
  <c r="DY108" i="1"/>
  <c r="DW107" i="1"/>
  <c r="DV107" i="1"/>
  <c r="DX107" i="1"/>
  <c r="DY107" i="1"/>
  <c r="DW106" i="1"/>
  <c r="DV106" i="1"/>
  <c r="DX106" i="1"/>
  <c r="DY106" i="1"/>
  <c r="DV103" i="1"/>
  <c r="DX101" i="1"/>
  <c r="DY101" i="1"/>
  <c r="DW101" i="1"/>
  <c r="DW93" i="1"/>
  <c r="DV93" i="1"/>
  <c r="DX93" i="1"/>
  <c r="DY93" i="1"/>
  <c r="DY92" i="1"/>
  <c r="DX92" i="1"/>
  <c r="DY87" i="1"/>
  <c r="DX87" i="1"/>
  <c r="DY86" i="1"/>
  <c r="DX86" i="1"/>
  <c r="DY85" i="1"/>
  <c r="DX85" i="1"/>
  <c r="DY84" i="1"/>
  <c r="DX84" i="1"/>
  <c r="DY83" i="1"/>
  <c r="DX83" i="1"/>
  <c r="DW79" i="1"/>
  <c r="DW99" i="1"/>
  <c r="DV79" i="1"/>
  <c r="DX79" i="1"/>
  <c r="DY79" i="1"/>
  <c r="DY78" i="1"/>
  <c r="DX78" i="1"/>
  <c r="DY73" i="1"/>
  <c r="DX73" i="1"/>
  <c r="DY71" i="1"/>
  <c r="DX71" i="1"/>
  <c r="DY70" i="1"/>
  <c r="DX70" i="1"/>
  <c r="DW68" i="1"/>
  <c r="DY66" i="1"/>
  <c r="DX66" i="1"/>
  <c r="DY65" i="1"/>
  <c r="DX65" i="1"/>
  <c r="DY44" i="1"/>
  <c r="DX44" i="1"/>
  <c r="DW40" i="1"/>
  <c r="DV40" i="1"/>
  <c r="DX40" i="1"/>
  <c r="DY40" i="1"/>
  <c r="DW30" i="1"/>
  <c r="DV30" i="1"/>
  <c r="DX30" i="1"/>
  <c r="DY30" i="1"/>
  <c r="DY29" i="1"/>
  <c r="DX29" i="1"/>
  <c r="DY23" i="1"/>
  <c r="DX23" i="1"/>
  <c r="DY22" i="1"/>
  <c r="DX22" i="1"/>
  <c r="DY21" i="1"/>
  <c r="DX21" i="1"/>
  <c r="DY20" i="1"/>
  <c r="DX20" i="1"/>
  <c r="DY19" i="1"/>
  <c r="DX19" i="1"/>
  <c r="DW16" i="1"/>
  <c r="DW103" i="1"/>
  <c r="DV16" i="1"/>
  <c r="DW15" i="1"/>
  <c r="DW64" i="1"/>
  <c r="DV15" i="1"/>
  <c r="DV34" i="1"/>
  <c r="DY14" i="1"/>
  <c r="DX14" i="1"/>
  <c r="DY9" i="1"/>
  <c r="DX9" i="1"/>
  <c r="DY8" i="1"/>
  <c r="DX8" i="1"/>
  <c r="DY7" i="1"/>
  <c r="DX7" i="1"/>
  <c r="DX16" i="1"/>
  <c r="DY16" i="1"/>
  <c r="DD111" i="1"/>
  <c r="DE111" i="1"/>
  <c r="DD110" i="1"/>
  <c r="DE110" i="1"/>
  <c r="DD109" i="1"/>
  <c r="DE109" i="1"/>
  <c r="DC108" i="1"/>
  <c r="DB108" i="1"/>
  <c r="DD108" i="1"/>
  <c r="DE108" i="1"/>
  <c r="DC107" i="1"/>
  <c r="DB107" i="1"/>
  <c r="DD107" i="1"/>
  <c r="DE107" i="1"/>
  <c r="DC106" i="1"/>
  <c r="DB106" i="1"/>
  <c r="DD106" i="1"/>
  <c r="DE106" i="1"/>
  <c r="DC101" i="1"/>
  <c r="DC93" i="1"/>
  <c r="DB93" i="1"/>
  <c r="DD93" i="1"/>
  <c r="DE93" i="1"/>
  <c r="DD92" i="1"/>
  <c r="DE92" i="1"/>
  <c r="DE87" i="1"/>
  <c r="DD87" i="1"/>
  <c r="DE86" i="1"/>
  <c r="DD86" i="1"/>
  <c r="DD85" i="1"/>
  <c r="DE85" i="1"/>
  <c r="DD84" i="1"/>
  <c r="DE84" i="1"/>
  <c r="DD83" i="1"/>
  <c r="DE83" i="1"/>
  <c r="DC79" i="1"/>
  <c r="DC99" i="1"/>
  <c r="DB79" i="1"/>
  <c r="DB99" i="1"/>
  <c r="DD78" i="1"/>
  <c r="DE78" i="1"/>
  <c r="DE73" i="1"/>
  <c r="DD73" i="1"/>
  <c r="DE71" i="1"/>
  <c r="DD71" i="1"/>
  <c r="DD70" i="1"/>
  <c r="DE70" i="1"/>
  <c r="DC68" i="1"/>
  <c r="DD66" i="1"/>
  <c r="DE66" i="1"/>
  <c r="DD65" i="1"/>
  <c r="DE65" i="1"/>
  <c r="DD44" i="1"/>
  <c r="DE44" i="1"/>
  <c r="DD40" i="1"/>
  <c r="DE40" i="1"/>
  <c r="DC40" i="1"/>
  <c r="DB40" i="1"/>
  <c r="DD30" i="1"/>
  <c r="DE30" i="1"/>
  <c r="DC30" i="1"/>
  <c r="DB30" i="1"/>
  <c r="DL22" i="1"/>
  <c r="DD29" i="1"/>
  <c r="DE29" i="1"/>
  <c r="DE23" i="1"/>
  <c r="DD23" i="1"/>
  <c r="DE22" i="1"/>
  <c r="DD22" i="1"/>
  <c r="DD21" i="1"/>
  <c r="DE21" i="1"/>
  <c r="DD20" i="1"/>
  <c r="DE20" i="1"/>
  <c r="DD19" i="1"/>
  <c r="DE19" i="1"/>
  <c r="DC16" i="1"/>
  <c r="DC103" i="1"/>
  <c r="DC116" i="1"/>
  <c r="DB16" i="1"/>
  <c r="DL7" i="1"/>
  <c r="DD15" i="1"/>
  <c r="DE15" i="1"/>
  <c r="DC15" i="1"/>
  <c r="DC64" i="1"/>
  <c r="DB15" i="1"/>
  <c r="DB64" i="1"/>
  <c r="DD14" i="1"/>
  <c r="DE14" i="1"/>
  <c r="DE9" i="1"/>
  <c r="DD9" i="1"/>
  <c r="DE8" i="1"/>
  <c r="DD8" i="1"/>
  <c r="DD7" i="1"/>
  <c r="DE7" i="1"/>
  <c r="CJ112" i="1"/>
  <c r="CK112" i="1"/>
  <c r="CJ110" i="1"/>
  <c r="CK110" i="1"/>
  <c r="CJ109" i="1"/>
  <c r="CK109" i="1"/>
  <c r="CI108" i="1"/>
  <c r="CH108" i="1"/>
  <c r="CJ108" i="1"/>
  <c r="CK108" i="1"/>
  <c r="CI107" i="1"/>
  <c r="CH107" i="1"/>
  <c r="CJ107" i="1"/>
  <c r="CK107" i="1"/>
  <c r="CI106" i="1"/>
  <c r="CH106" i="1"/>
  <c r="CJ106" i="1"/>
  <c r="CK106" i="1"/>
  <c r="CI101" i="1"/>
  <c r="CI93" i="1"/>
  <c r="CH93" i="1"/>
  <c r="CR85" i="1"/>
  <c r="CJ92" i="1"/>
  <c r="CK92" i="1"/>
  <c r="CK87" i="1"/>
  <c r="CJ87" i="1"/>
  <c r="CK86" i="1"/>
  <c r="CJ86" i="1"/>
  <c r="CJ85" i="1"/>
  <c r="CK85" i="1"/>
  <c r="CJ84" i="1"/>
  <c r="CK84" i="1"/>
  <c r="CJ83" i="1"/>
  <c r="CK83" i="1"/>
  <c r="CI79" i="1"/>
  <c r="CI99" i="1"/>
  <c r="CH79" i="1"/>
  <c r="CH99" i="1"/>
  <c r="CJ78" i="1"/>
  <c r="CK78" i="1"/>
  <c r="CK73" i="1"/>
  <c r="CJ73" i="1"/>
  <c r="CK71" i="1"/>
  <c r="CJ71" i="1"/>
  <c r="CJ70" i="1"/>
  <c r="CK70" i="1"/>
  <c r="CI68" i="1"/>
  <c r="CJ66" i="1"/>
  <c r="CK66" i="1"/>
  <c r="CJ65" i="1"/>
  <c r="CK65" i="1"/>
  <c r="CH64" i="1"/>
  <c r="CH68" i="1"/>
  <c r="CJ68" i="1"/>
  <c r="CK68" i="1"/>
  <c r="CJ44" i="1"/>
  <c r="CK44" i="1"/>
  <c r="CJ40" i="1"/>
  <c r="CK40" i="1"/>
  <c r="CI40" i="1"/>
  <c r="CH40" i="1"/>
  <c r="CJ30" i="1"/>
  <c r="CK30" i="1"/>
  <c r="CI30" i="1"/>
  <c r="CH30" i="1"/>
  <c r="CR21" i="1"/>
  <c r="CJ29" i="1"/>
  <c r="CK29" i="1"/>
  <c r="CK23" i="1"/>
  <c r="CJ23" i="1"/>
  <c r="CK22" i="1"/>
  <c r="CJ22" i="1"/>
  <c r="CJ21" i="1"/>
  <c r="CK21" i="1"/>
  <c r="CJ20" i="1"/>
  <c r="CK20" i="1"/>
  <c r="CJ19" i="1"/>
  <c r="CK19" i="1"/>
  <c r="CI16" i="1"/>
  <c r="CI103" i="1"/>
  <c r="CH16" i="1"/>
  <c r="CR7" i="1"/>
  <c r="CJ15" i="1"/>
  <c r="CK15" i="1"/>
  <c r="CI15" i="1"/>
  <c r="CI64" i="1"/>
  <c r="CH15" i="1"/>
  <c r="CH34" i="1"/>
  <c r="CJ14" i="1"/>
  <c r="CK14" i="1"/>
  <c r="CK9" i="1"/>
  <c r="CJ9" i="1"/>
  <c r="CK8" i="1"/>
  <c r="CJ8" i="1"/>
  <c r="CJ7" i="1"/>
  <c r="CK7" i="1"/>
  <c r="BP112" i="1"/>
  <c r="BQ112" i="1"/>
  <c r="BP110" i="1"/>
  <c r="BQ110" i="1"/>
  <c r="BP109" i="1"/>
  <c r="BQ109" i="1"/>
  <c r="BP108" i="1"/>
  <c r="BQ108" i="1"/>
  <c r="BO108" i="1"/>
  <c r="BN108" i="1"/>
  <c r="BP107" i="1"/>
  <c r="BQ107" i="1"/>
  <c r="BO107" i="1"/>
  <c r="BN107" i="1"/>
  <c r="BP106" i="1"/>
  <c r="BQ106" i="1"/>
  <c r="BO106" i="1"/>
  <c r="BN106" i="1"/>
  <c r="BO101" i="1"/>
  <c r="BP93" i="1"/>
  <c r="BQ93" i="1"/>
  <c r="BO93" i="1"/>
  <c r="BN93" i="1"/>
  <c r="BX86" i="1"/>
  <c r="BP92" i="1"/>
  <c r="BQ92" i="1"/>
  <c r="BQ87" i="1"/>
  <c r="BP87" i="1"/>
  <c r="BQ86" i="1"/>
  <c r="BP86" i="1"/>
  <c r="BP85" i="1"/>
  <c r="BQ85" i="1"/>
  <c r="BP84" i="1"/>
  <c r="BQ84" i="1"/>
  <c r="BP83" i="1"/>
  <c r="BQ83" i="1"/>
  <c r="BP79" i="1"/>
  <c r="BQ79" i="1"/>
  <c r="BO79" i="1"/>
  <c r="BO99" i="1"/>
  <c r="BN79" i="1"/>
  <c r="BN99" i="1"/>
  <c r="BP78" i="1"/>
  <c r="BQ78" i="1"/>
  <c r="BQ73" i="1"/>
  <c r="BP73" i="1"/>
  <c r="BQ71" i="1"/>
  <c r="BP71" i="1"/>
  <c r="BP70" i="1"/>
  <c r="BQ70" i="1"/>
  <c r="BO68" i="1"/>
  <c r="BP66" i="1"/>
  <c r="BQ66" i="1"/>
  <c r="BP65" i="1"/>
  <c r="BQ65" i="1"/>
  <c r="BP44" i="1"/>
  <c r="BQ44" i="1"/>
  <c r="BO40" i="1"/>
  <c r="BN40" i="1"/>
  <c r="BP40" i="1"/>
  <c r="BQ40" i="1"/>
  <c r="BO30" i="1"/>
  <c r="BN30" i="1"/>
  <c r="BP30" i="1"/>
  <c r="BQ30" i="1"/>
  <c r="BP29" i="1"/>
  <c r="BQ29" i="1"/>
  <c r="BQ23" i="1"/>
  <c r="BP23" i="1"/>
  <c r="BQ22" i="1"/>
  <c r="BP22" i="1"/>
  <c r="BP21" i="1"/>
  <c r="BQ21" i="1"/>
  <c r="BP20" i="1"/>
  <c r="BQ20" i="1"/>
  <c r="BP19" i="1"/>
  <c r="BQ19" i="1"/>
  <c r="BO16" i="1"/>
  <c r="BO103" i="1"/>
  <c r="BN16" i="1"/>
  <c r="BN103" i="1"/>
  <c r="BO15" i="1"/>
  <c r="BO64" i="1"/>
  <c r="BN15" i="1"/>
  <c r="BN64" i="1"/>
  <c r="BP14" i="1"/>
  <c r="BQ14" i="1"/>
  <c r="BQ9" i="1"/>
  <c r="BP9" i="1"/>
  <c r="BQ8" i="1"/>
  <c r="BP8" i="1"/>
  <c r="BP7" i="1"/>
  <c r="BP16" i="1"/>
  <c r="BQ16" i="1"/>
  <c r="AW110" i="1"/>
  <c r="AX110" i="1"/>
  <c r="AW109" i="1"/>
  <c r="AX109" i="1"/>
  <c r="AV108" i="1"/>
  <c r="AU108" i="1"/>
  <c r="AW108" i="1"/>
  <c r="AX108" i="1"/>
  <c r="AV107" i="1"/>
  <c r="AU107" i="1"/>
  <c r="AW107" i="1"/>
  <c r="AX107" i="1"/>
  <c r="AV106" i="1"/>
  <c r="AU106" i="1"/>
  <c r="AW106" i="1"/>
  <c r="AX106" i="1"/>
  <c r="AV101" i="1"/>
  <c r="AV93" i="1"/>
  <c r="AU93" i="1"/>
  <c r="AW93" i="1"/>
  <c r="AX93" i="1"/>
  <c r="AW92" i="1"/>
  <c r="AX92" i="1"/>
  <c r="AX87" i="1"/>
  <c r="AW87" i="1"/>
  <c r="AX86" i="1"/>
  <c r="AW86" i="1"/>
  <c r="AW85" i="1"/>
  <c r="AX85" i="1"/>
  <c r="AW84" i="1"/>
  <c r="AX84" i="1"/>
  <c r="AW83" i="1"/>
  <c r="AX83" i="1"/>
  <c r="AV79" i="1"/>
  <c r="AV99" i="1"/>
  <c r="AU79" i="1"/>
  <c r="AU99" i="1"/>
  <c r="AW99" i="1"/>
  <c r="AX99" i="1"/>
  <c r="AW78" i="1"/>
  <c r="AX78" i="1"/>
  <c r="AX73" i="1"/>
  <c r="AW73" i="1"/>
  <c r="AX71" i="1"/>
  <c r="AW71" i="1"/>
  <c r="AW70" i="1"/>
  <c r="AX70" i="1"/>
  <c r="AV68" i="1"/>
  <c r="AW66" i="1"/>
  <c r="AX66" i="1"/>
  <c r="AW65" i="1"/>
  <c r="AX65" i="1"/>
  <c r="AW44" i="1"/>
  <c r="AX44" i="1"/>
  <c r="AW40" i="1"/>
  <c r="AX40" i="1"/>
  <c r="AV40" i="1"/>
  <c r="AU40" i="1"/>
  <c r="AW30" i="1"/>
  <c r="AX30" i="1"/>
  <c r="AV30" i="1"/>
  <c r="AU30" i="1"/>
  <c r="BE21" i="1"/>
  <c r="AW29" i="1"/>
  <c r="AX29" i="1"/>
  <c r="AX23" i="1"/>
  <c r="AW23" i="1"/>
  <c r="AX22" i="1"/>
  <c r="AW22" i="1"/>
  <c r="AW21" i="1"/>
  <c r="AX21" i="1"/>
  <c r="AW20" i="1"/>
  <c r="AX20" i="1"/>
  <c r="AW19" i="1"/>
  <c r="AX19" i="1"/>
  <c r="AV16" i="1"/>
  <c r="AV103" i="1"/>
  <c r="AU16" i="1"/>
  <c r="BE8" i="1"/>
  <c r="AW15" i="1"/>
  <c r="AX15" i="1"/>
  <c r="AV15" i="1"/>
  <c r="AV64" i="1"/>
  <c r="AU15" i="1"/>
  <c r="AU64" i="1"/>
  <c r="AW14" i="1"/>
  <c r="AX14" i="1"/>
  <c r="AX9" i="1"/>
  <c r="AW9" i="1"/>
  <c r="AX8" i="1"/>
  <c r="AW8" i="1"/>
  <c r="AW7" i="1"/>
  <c r="AX7" i="1"/>
  <c r="AD114" i="1"/>
  <c r="AE114" i="1"/>
  <c r="AD112" i="1"/>
  <c r="AE112" i="1"/>
  <c r="AD110" i="1"/>
  <c r="AE110" i="1"/>
  <c r="AE109" i="1"/>
  <c r="AD109" i="1"/>
  <c r="AC108" i="1"/>
  <c r="AB108" i="1"/>
  <c r="AD108" i="1"/>
  <c r="AE108" i="1"/>
  <c r="AC107" i="1"/>
  <c r="AB107" i="1"/>
  <c r="AD107" i="1"/>
  <c r="AE107" i="1"/>
  <c r="AC106" i="1"/>
  <c r="AB106" i="1"/>
  <c r="AD106" i="1"/>
  <c r="AE106" i="1"/>
  <c r="AC101" i="1"/>
  <c r="AC93" i="1"/>
  <c r="AB93" i="1"/>
  <c r="AD93" i="1"/>
  <c r="AE93" i="1"/>
  <c r="AE92" i="1"/>
  <c r="AD92" i="1"/>
  <c r="AE87" i="1"/>
  <c r="AD87" i="1"/>
  <c r="AE86" i="1"/>
  <c r="AD86" i="1"/>
  <c r="AE85" i="1"/>
  <c r="AD85" i="1"/>
  <c r="AE84" i="1"/>
  <c r="AD84" i="1"/>
  <c r="AE83" i="1"/>
  <c r="AD83" i="1"/>
  <c r="AC79" i="1"/>
  <c r="AC99" i="1"/>
  <c r="AB79" i="1"/>
  <c r="AD79" i="1"/>
  <c r="AE79" i="1"/>
  <c r="AE78" i="1"/>
  <c r="AD78" i="1"/>
  <c r="AE73" i="1"/>
  <c r="AD73" i="1"/>
  <c r="AE71" i="1"/>
  <c r="AD71" i="1"/>
  <c r="AE70" i="1"/>
  <c r="AD70" i="1"/>
  <c r="AC68" i="1"/>
  <c r="AE66" i="1"/>
  <c r="AD66" i="1"/>
  <c r="AE65" i="1"/>
  <c r="AD65" i="1"/>
  <c r="AC64" i="1"/>
  <c r="AE44" i="1"/>
  <c r="AD44" i="1"/>
  <c r="AE40" i="1"/>
  <c r="AD40" i="1"/>
  <c r="AC40" i="1"/>
  <c r="AB40" i="1"/>
  <c r="AC30" i="1"/>
  <c r="AB30" i="1"/>
  <c r="AD30" i="1"/>
  <c r="AE30" i="1"/>
  <c r="AE29" i="1"/>
  <c r="AD29" i="1"/>
  <c r="AE23" i="1"/>
  <c r="AD23" i="1"/>
  <c r="AE22" i="1"/>
  <c r="AD22" i="1"/>
  <c r="AE21" i="1"/>
  <c r="AD21" i="1"/>
  <c r="AE20" i="1"/>
  <c r="AD20" i="1"/>
  <c r="AE19" i="1"/>
  <c r="AD19" i="1"/>
  <c r="AC16" i="1"/>
  <c r="AC103" i="1"/>
  <c r="AC116" i="1"/>
  <c r="AB16" i="1"/>
  <c r="AB103" i="1"/>
  <c r="AC15" i="1"/>
  <c r="AC34" i="1"/>
  <c r="AB15" i="1"/>
  <c r="AB34" i="1"/>
  <c r="AE14" i="1"/>
  <c r="AD14" i="1"/>
  <c r="AE9" i="1"/>
  <c r="AD9" i="1"/>
  <c r="AE8" i="1"/>
  <c r="AD8" i="1"/>
  <c r="AE7" i="1"/>
  <c r="AD7" i="1"/>
  <c r="AD16" i="1"/>
  <c r="AE16" i="1"/>
  <c r="J113" i="1"/>
  <c r="K113" i="1"/>
  <c r="J111" i="1"/>
  <c r="K111" i="1"/>
  <c r="K110" i="1"/>
  <c r="J110" i="1"/>
  <c r="J109" i="1"/>
  <c r="K109" i="1"/>
  <c r="I108" i="1"/>
  <c r="H108" i="1"/>
  <c r="J108" i="1"/>
  <c r="K108" i="1"/>
  <c r="I107" i="1"/>
  <c r="H107" i="1"/>
  <c r="J107" i="1"/>
  <c r="K107" i="1"/>
  <c r="I106" i="1"/>
  <c r="H106" i="1"/>
  <c r="J106" i="1"/>
  <c r="K106" i="1"/>
  <c r="I101" i="1"/>
  <c r="I99" i="1"/>
  <c r="I93" i="1"/>
  <c r="H93" i="1"/>
  <c r="J93" i="1"/>
  <c r="K93" i="1"/>
  <c r="K92" i="1"/>
  <c r="J92" i="1"/>
  <c r="K87" i="1"/>
  <c r="J87" i="1"/>
  <c r="K86" i="1"/>
  <c r="J86" i="1"/>
  <c r="K85" i="1"/>
  <c r="J85" i="1"/>
  <c r="K84" i="1"/>
  <c r="J84" i="1"/>
  <c r="K83" i="1"/>
  <c r="J83" i="1"/>
  <c r="I79" i="1"/>
  <c r="I97" i="1"/>
  <c r="H79" i="1"/>
  <c r="J79" i="1"/>
  <c r="K79" i="1"/>
  <c r="K78" i="1"/>
  <c r="J78" i="1"/>
  <c r="K73" i="1"/>
  <c r="J73" i="1"/>
  <c r="K72" i="1"/>
  <c r="J72" i="1"/>
  <c r="K71" i="1"/>
  <c r="J71" i="1"/>
  <c r="J70" i="1"/>
  <c r="K70" i="1"/>
  <c r="I68" i="1"/>
  <c r="K66" i="1"/>
  <c r="J66" i="1"/>
  <c r="K65" i="1"/>
  <c r="J65" i="1"/>
  <c r="K44" i="1"/>
  <c r="J44" i="1"/>
  <c r="I40" i="1"/>
  <c r="H40" i="1"/>
  <c r="J40" i="1"/>
  <c r="K40" i="1"/>
  <c r="I36" i="1"/>
  <c r="I30" i="1"/>
  <c r="H30" i="1"/>
  <c r="J30" i="1"/>
  <c r="K30" i="1"/>
  <c r="K29" i="1"/>
  <c r="J29" i="1"/>
  <c r="K23" i="1"/>
  <c r="J23" i="1"/>
  <c r="K22" i="1"/>
  <c r="J22" i="1"/>
  <c r="K21" i="1"/>
  <c r="J21" i="1"/>
  <c r="K20" i="1"/>
  <c r="J20" i="1"/>
  <c r="K19" i="1"/>
  <c r="J19" i="1"/>
  <c r="I16" i="1"/>
  <c r="I103" i="1"/>
  <c r="H16" i="1"/>
  <c r="H64" i="1"/>
  <c r="K14" i="1"/>
  <c r="J14" i="1"/>
  <c r="K9" i="1"/>
  <c r="J9" i="1"/>
  <c r="K8" i="1"/>
  <c r="J8" i="1"/>
  <c r="K7" i="1"/>
  <c r="J7" i="1"/>
  <c r="EL238" i="1"/>
  <c r="EM238" i="1"/>
  <c r="DR238" i="1"/>
  <c r="CX238" i="1"/>
  <c r="CY238" i="1"/>
  <c r="CD238" i="1"/>
  <c r="CE238" i="1"/>
  <c r="BJ238" i="1"/>
  <c r="BK238" i="1"/>
  <c r="AS238" i="1"/>
  <c r="AQ238" i="1"/>
  <c r="AR238" i="1"/>
  <c r="X238" i="1"/>
  <c r="Y238" i="1"/>
  <c r="EN237" i="1"/>
  <c r="EL237" i="1"/>
  <c r="EK237" i="1"/>
  <c r="DR237" i="1"/>
  <c r="DT237" i="1"/>
  <c r="DQ237" i="1"/>
  <c r="CZ237" i="1"/>
  <c r="CX237" i="1"/>
  <c r="CW237" i="1"/>
  <c r="CD237" i="1"/>
  <c r="CF237" i="1"/>
  <c r="CC237" i="1"/>
  <c r="BL237" i="1"/>
  <c r="BJ237" i="1"/>
  <c r="BI237" i="1"/>
  <c r="AQ237" i="1"/>
  <c r="AS237" i="1"/>
  <c r="AP237" i="1"/>
  <c r="Z237" i="1"/>
  <c r="X237" i="1"/>
  <c r="W237" i="1"/>
  <c r="CM236" i="1"/>
  <c r="EQ235" i="1"/>
  <c r="EP235" i="1"/>
  <c r="ER235" i="1"/>
  <c r="ES235" i="1"/>
  <c r="EM235" i="1"/>
  <c r="EN235" i="1"/>
  <c r="EL235" i="1"/>
  <c r="EK235" i="1"/>
  <c r="DS235" i="1"/>
  <c r="DT235" i="1"/>
  <c r="DR235" i="1"/>
  <c r="DQ235" i="1"/>
  <c r="CY235" i="1"/>
  <c r="CZ235" i="1"/>
  <c r="CX235" i="1"/>
  <c r="CW235" i="1"/>
  <c r="CE235" i="1"/>
  <c r="CF235" i="1"/>
  <c r="CD235" i="1"/>
  <c r="CC235" i="1"/>
  <c r="BK235" i="1"/>
  <c r="BL235" i="1"/>
  <c r="BJ235" i="1"/>
  <c r="BI235" i="1"/>
  <c r="AR235" i="1"/>
  <c r="AS235" i="1"/>
  <c r="AQ235" i="1"/>
  <c r="AP235" i="1"/>
  <c r="Y235" i="1"/>
  <c r="Z235" i="1"/>
  <c r="X235" i="1"/>
  <c r="W235" i="1"/>
  <c r="D234" i="1"/>
  <c r="C234" i="1"/>
  <c r="D233" i="1"/>
  <c r="C233" i="1"/>
  <c r="O232" i="1"/>
  <c r="P232" i="1"/>
  <c r="EL231" i="1"/>
  <c r="DR231" i="1"/>
  <c r="CX231" i="1"/>
  <c r="CF231" i="1"/>
  <c r="CD231" i="1"/>
  <c r="BJ231" i="1"/>
  <c r="AQ231" i="1"/>
  <c r="X231" i="1"/>
  <c r="EQ229" i="1"/>
  <c r="EP229" i="1"/>
  <c r="EQ228" i="1"/>
  <c r="EP228" i="1"/>
  <c r="M227" i="1"/>
  <c r="F227" i="1"/>
  <c r="E227" i="1"/>
  <c r="D227" i="1"/>
  <c r="C227" i="1"/>
  <c r="CW223" i="1"/>
  <c r="EQ217" i="1"/>
  <c r="EN217" i="1"/>
  <c r="EL217" i="1"/>
  <c r="EK217" i="1"/>
  <c r="EM217" i="1"/>
  <c r="EA217" i="1"/>
  <c r="DR217" i="1"/>
  <c r="CX217" i="1"/>
  <c r="CM217" i="1"/>
  <c r="CO217" i="1"/>
  <c r="CP217" i="1"/>
  <c r="CD217" i="1"/>
  <c r="BS217" i="1"/>
  <c r="BJ217" i="1"/>
  <c r="AQ217" i="1"/>
  <c r="AG217" i="1"/>
  <c r="X217" i="1"/>
  <c r="EV216" i="1"/>
  <c r="EU216" i="1"/>
  <c r="ER216" i="1"/>
  <c r="ES216" i="1"/>
  <c r="EP216" i="1"/>
  <c r="EP217" i="1"/>
  <c r="ER217" i="1"/>
  <c r="ES217" i="1"/>
  <c r="EK216" i="1"/>
  <c r="EB216" i="1"/>
  <c r="EA216" i="1"/>
  <c r="DQ216" i="1"/>
  <c r="DH216" i="1"/>
  <c r="DG216" i="1"/>
  <c r="CW216" i="1"/>
  <c r="CN216" i="1"/>
  <c r="CM216" i="1"/>
  <c r="CC216" i="1"/>
  <c r="BT216" i="1"/>
  <c r="BS216" i="1"/>
  <c r="BI216" i="1"/>
  <c r="BA216" i="1"/>
  <c r="AZ216" i="1"/>
  <c r="AP216" i="1"/>
  <c r="AH216" i="1"/>
  <c r="AG216" i="1"/>
  <c r="W216" i="1"/>
  <c r="D215" i="1"/>
  <c r="C215" i="1"/>
  <c r="EQ214" i="1"/>
  <c r="EP214" i="1"/>
  <c r="O214" i="1"/>
  <c r="P214" i="1"/>
  <c r="N214" i="1"/>
  <c r="EQ213" i="1"/>
  <c r="EP213" i="1"/>
  <c r="EQ212" i="1"/>
  <c r="EP212" i="1"/>
  <c r="ES211" i="1"/>
  <c r="EN211" i="1"/>
  <c r="DT211" i="1"/>
  <c r="CZ211" i="1"/>
  <c r="CF211" i="1"/>
  <c r="BL211" i="1"/>
  <c r="AS211" i="1"/>
  <c r="Z211" i="1"/>
  <c r="EZ210" i="1"/>
  <c r="ES210" i="1"/>
  <c r="EN210" i="1"/>
  <c r="EF210" i="1"/>
  <c r="DT210" i="1"/>
  <c r="DL210" i="1"/>
  <c r="CZ210" i="1"/>
  <c r="CR210" i="1"/>
  <c r="CF210" i="1"/>
  <c r="BX210" i="1"/>
  <c r="BL210" i="1"/>
  <c r="BE210" i="1"/>
  <c r="AS210" i="1"/>
  <c r="AL210" i="1"/>
  <c r="Z210" i="1"/>
  <c r="EV209" i="1"/>
  <c r="EV217" i="1"/>
  <c r="EU209" i="1"/>
  <c r="EN209" i="1"/>
  <c r="EM209" i="1"/>
  <c r="EK209" i="1"/>
  <c r="EB209" i="1"/>
  <c r="EA209" i="1"/>
  <c r="DQ209" i="1"/>
  <c r="DJ209" i="1"/>
  <c r="DH209" i="1"/>
  <c r="DG209" i="1"/>
  <c r="DI209" i="1"/>
  <c r="CW209" i="1"/>
  <c r="CN209" i="1"/>
  <c r="CN217" i="1"/>
  <c r="CM209" i="1"/>
  <c r="CC209" i="1"/>
  <c r="BU209" i="1"/>
  <c r="BV209" i="1"/>
  <c r="BT209" i="1"/>
  <c r="BT217" i="1"/>
  <c r="BS209" i="1"/>
  <c r="BI209" i="1"/>
  <c r="BA209" i="1"/>
  <c r="BA217" i="1"/>
  <c r="AZ209" i="1"/>
  <c r="AP209" i="1"/>
  <c r="AH209" i="1"/>
  <c r="AH217" i="1"/>
  <c r="AG209" i="1"/>
  <c r="Z209" i="1"/>
  <c r="Y209" i="1"/>
  <c r="W209" i="1"/>
  <c r="W217" i="1"/>
  <c r="Y217" i="1"/>
  <c r="Z217" i="1"/>
  <c r="F209" i="1"/>
  <c r="EW208" i="1"/>
  <c r="EX208" i="1"/>
  <c r="EM208" i="1"/>
  <c r="EN208" i="1"/>
  <c r="EF208" i="1"/>
  <c r="ED208" i="1"/>
  <c r="EC208" i="1"/>
  <c r="DT208" i="1"/>
  <c r="DS208" i="1"/>
  <c r="DL208" i="1"/>
  <c r="DJ208" i="1"/>
  <c r="DI208" i="1"/>
  <c r="CZ208" i="1"/>
  <c r="CY208" i="1"/>
  <c r="CR208" i="1"/>
  <c r="CP208" i="1"/>
  <c r="CO208" i="1"/>
  <c r="CF208" i="1"/>
  <c r="CE208" i="1"/>
  <c r="BX208" i="1"/>
  <c r="BU208" i="1"/>
  <c r="BV208" i="1"/>
  <c r="BK208" i="1"/>
  <c r="BL208" i="1"/>
  <c r="BE208" i="1"/>
  <c r="BC208" i="1"/>
  <c r="BB208" i="1"/>
  <c r="AS208" i="1"/>
  <c r="AR208" i="1"/>
  <c r="AL208" i="1"/>
  <c r="AJ208" i="1"/>
  <c r="AI208" i="1"/>
  <c r="Z208" i="1"/>
  <c r="Y208" i="1"/>
  <c r="F208" i="1"/>
  <c r="EX207" i="1"/>
  <c r="EW207" i="1"/>
  <c r="EQ207" i="1"/>
  <c r="ES208" i="1"/>
  <c r="EP207" i="1"/>
  <c r="EN207" i="1"/>
  <c r="EM207" i="1"/>
  <c r="EF207" i="1"/>
  <c r="ED207" i="1"/>
  <c r="EC207" i="1"/>
  <c r="DT207" i="1"/>
  <c r="DS207" i="1"/>
  <c r="DL207" i="1"/>
  <c r="DJ207" i="1"/>
  <c r="DI207" i="1"/>
  <c r="CZ207" i="1"/>
  <c r="CY207" i="1"/>
  <c r="CR207" i="1"/>
  <c r="CO207" i="1"/>
  <c r="CP207" i="1"/>
  <c r="CE207" i="1"/>
  <c r="CF207" i="1"/>
  <c r="BX207" i="1"/>
  <c r="BV207" i="1"/>
  <c r="BU207" i="1"/>
  <c r="BL207" i="1"/>
  <c r="BK207" i="1"/>
  <c r="BE207" i="1"/>
  <c r="BC207" i="1"/>
  <c r="BB207" i="1"/>
  <c r="AS207" i="1"/>
  <c r="AR207" i="1"/>
  <c r="AL207" i="1"/>
  <c r="AI207" i="1"/>
  <c r="AJ207" i="1"/>
  <c r="Y207" i="1"/>
  <c r="Z207" i="1"/>
  <c r="O207" i="1"/>
  <c r="P207" i="1"/>
  <c r="N207" i="1"/>
  <c r="N215" i="1"/>
  <c r="O215" i="1"/>
  <c r="P215" i="1"/>
  <c r="F207" i="1"/>
  <c r="E207" i="1"/>
  <c r="EQ206" i="1"/>
  <c r="EP206" i="1"/>
  <c r="O206" i="1"/>
  <c r="P206" i="1"/>
  <c r="F206" i="1"/>
  <c r="E206" i="1"/>
  <c r="EQ205" i="1"/>
  <c r="EP205" i="1"/>
  <c r="O205" i="1"/>
  <c r="P205" i="1"/>
  <c r="E205" i="1"/>
  <c r="F205" i="1"/>
  <c r="EL203" i="1"/>
  <c r="EA203" i="1"/>
  <c r="DR203" i="1"/>
  <c r="DQ203" i="1"/>
  <c r="CX203" i="1"/>
  <c r="CM203" i="1"/>
  <c r="CD203" i="1"/>
  <c r="CC203" i="1"/>
  <c r="BJ203" i="1"/>
  <c r="AZ203" i="1"/>
  <c r="AQ203" i="1"/>
  <c r="AP203" i="1"/>
  <c r="X203" i="1"/>
  <c r="EV202" i="1"/>
  <c r="EU202" i="1"/>
  <c r="EW202" i="1"/>
  <c r="EX202" i="1"/>
  <c r="EP202" i="1"/>
  <c r="ER202" i="1"/>
  <c r="ES202" i="1"/>
  <c r="EN202" i="1"/>
  <c r="EM202" i="1"/>
  <c r="EK202" i="1"/>
  <c r="EB202" i="1"/>
  <c r="EC202" i="1"/>
  <c r="ED202" i="1"/>
  <c r="EA202" i="1"/>
  <c r="DQ202" i="1"/>
  <c r="DS202" i="1"/>
  <c r="DT202" i="1"/>
  <c r="DH202" i="1"/>
  <c r="DH203" i="1"/>
  <c r="DG202" i="1"/>
  <c r="CY202" i="1"/>
  <c r="CZ202" i="1"/>
  <c r="CW202" i="1"/>
  <c r="CO202" i="1"/>
  <c r="CP202" i="1"/>
  <c r="CN202" i="1"/>
  <c r="CM202" i="1"/>
  <c r="CC202" i="1"/>
  <c r="CE202" i="1"/>
  <c r="CF202" i="1"/>
  <c r="BT202" i="1"/>
  <c r="BS202" i="1"/>
  <c r="BK202" i="1"/>
  <c r="BL202" i="1"/>
  <c r="BI202" i="1"/>
  <c r="BB202" i="1"/>
  <c r="BC202" i="1"/>
  <c r="BA202" i="1"/>
  <c r="AZ202" i="1"/>
  <c r="AR202" i="1"/>
  <c r="AS202" i="1"/>
  <c r="AP202" i="1"/>
  <c r="AH202" i="1"/>
  <c r="AG202" i="1"/>
  <c r="AI202" i="1"/>
  <c r="AJ202" i="1"/>
  <c r="Y202" i="1"/>
  <c r="Z202" i="1"/>
  <c r="W202" i="1"/>
  <c r="EW201" i="1"/>
  <c r="EC201" i="1"/>
  <c r="DI201" i="1"/>
  <c r="CO201" i="1"/>
  <c r="BU201" i="1"/>
  <c r="BB201" i="1"/>
  <c r="AI201" i="1"/>
  <c r="M201" i="1"/>
  <c r="M220" i="1"/>
  <c r="E201" i="1"/>
  <c r="F201" i="1"/>
  <c r="D201" i="1"/>
  <c r="C201" i="1"/>
  <c r="C220" i="1"/>
  <c r="EW200" i="1"/>
  <c r="EQ200" i="1"/>
  <c r="EP200" i="1"/>
  <c r="EC200" i="1"/>
  <c r="DI200" i="1"/>
  <c r="CO200" i="1"/>
  <c r="BU200" i="1"/>
  <c r="BB200" i="1"/>
  <c r="AI200" i="1"/>
  <c r="N200" i="1"/>
  <c r="O200" i="1"/>
  <c r="P200" i="1"/>
  <c r="EQ199" i="1"/>
  <c r="EP199" i="1"/>
  <c r="O199" i="1"/>
  <c r="EQ198" i="1"/>
  <c r="EP198" i="1"/>
  <c r="O198" i="1"/>
  <c r="EZ196" i="1"/>
  <c r="EN196" i="1"/>
  <c r="EF196" i="1"/>
  <c r="DT196" i="1"/>
  <c r="DL196" i="1"/>
  <c r="CZ196" i="1"/>
  <c r="CR196" i="1"/>
  <c r="CF196" i="1"/>
  <c r="BX196" i="1"/>
  <c r="BL196" i="1"/>
  <c r="BE196" i="1"/>
  <c r="AS196" i="1"/>
  <c r="AL196" i="1"/>
  <c r="Z196" i="1"/>
  <c r="EN195" i="1"/>
  <c r="DT195" i="1"/>
  <c r="CZ195" i="1"/>
  <c r="CF195" i="1"/>
  <c r="BL195" i="1"/>
  <c r="AS195" i="1"/>
  <c r="Z195" i="1"/>
  <c r="F195" i="1"/>
  <c r="EN194" i="1"/>
  <c r="EF194" i="1"/>
  <c r="DT194" i="1"/>
  <c r="CZ194" i="1"/>
  <c r="CF194" i="1"/>
  <c r="BL194" i="1"/>
  <c r="AS194" i="1"/>
  <c r="AL194" i="1"/>
  <c r="Z194" i="1"/>
  <c r="R194" i="1"/>
  <c r="F194" i="1"/>
  <c r="EU193" i="1"/>
  <c r="EQ193" i="1"/>
  <c r="ES196" i="1"/>
  <c r="EP193" i="1"/>
  <c r="EM193" i="1"/>
  <c r="EN193" i="1"/>
  <c r="EK193" i="1"/>
  <c r="EK203" i="1"/>
  <c r="EC193" i="1"/>
  <c r="ED193" i="1"/>
  <c r="EB193" i="1"/>
  <c r="EA193" i="1"/>
  <c r="DT193" i="1"/>
  <c r="DS193" i="1"/>
  <c r="DQ193" i="1"/>
  <c r="DL193" i="1"/>
  <c r="DH193" i="1"/>
  <c r="DH229" i="1"/>
  <c r="DI229" i="1"/>
  <c r="DJ229" i="1"/>
  <c r="DG193" i="1"/>
  <c r="DG203" i="1"/>
  <c r="CY193" i="1"/>
  <c r="CZ193" i="1"/>
  <c r="CW193" i="1"/>
  <c r="CW203" i="1"/>
  <c r="CY203" i="1"/>
  <c r="CZ203" i="1"/>
  <c r="CO193" i="1"/>
  <c r="CP193" i="1"/>
  <c r="CN193" i="1"/>
  <c r="CN229" i="1"/>
  <c r="CO229" i="1"/>
  <c r="CP229" i="1"/>
  <c r="CM193" i="1"/>
  <c r="CF193" i="1"/>
  <c r="CE193" i="1"/>
  <c r="CC193" i="1"/>
  <c r="BT193" i="1"/>
  <c r="BT229" i="1"/>
  <c r="BU229" i="1"/>
  <c r="BV229" i="1"/>
  <c r="BS193" i="1"/>
  <c r="BI193" i="1"/>
  <c r="BE193" i="1"/>
  <c r="BA193" i="1"/>
  <c r="BA229" i="1"/>
  <c r="BB229" i="1"/>
  <c r="BC229" i="1"/>
  <c r="AZ193" i="1"/>
  <c r="BB193" i="1"/>
  <c r="BC193" i="1"/>
  <c r="AS193" i="1"/>
  <c r="AR193" i="1"/>
  <c r="AP193" i="1"/>
  <c r="AL193" i="1"/>
  <c r="AH193" i="1"/>
  <c r="AG193" i="1"/>
  <c r="W193" i="1"/>
  <c r="W203" i="1"/>
  <c r="R193" i="1"/>
  <c r="N193" i="1"/>
  <c r="E193" i="1"/>
  <c r="F193" i="1"/>
  <c r="EX192" i="1"/>
  <c r="EW192" i="1"/>
  <c r="EQ192" i="1"/>
  <c r="EP192" i="1"/>
  <c r="EM192" i="1"/>
  <c r="EN192" i="1"/>
  <c r="ED192" i="1"/>
  <c r="EC192" i="1"/>
  <c r="DS192" i="1"/>
  <c r="DT192" i="1"/>
  <c r="DI192" i="1"/>
  <c r="DJ192" i="1"/>
  <c r="CY192" i="1"/>
  <c r="CZ192" i="1"/>
  <c r="CO192" i="1"/>
  <c r="CP192" i="1"/>
  <c r="CF192" i="1"/>
  <c r="CE192" i="1"/>
  <c r="BU192" i="1"/>
  <c r="BV192" i="1"/>
  <c r="BK192" i="1"/>
  <c r="BL192" i="1"/>
  <c r="BC192" i="1"/>
  <c r="BB192" i="1"/>
  <c r="AR192" i="1"/>
  <c r="AS192" i="1"/>
  <c r="AI192" i="1"/>
  <c r="AJ192" i="1"/>
  <c r="Y192" i="1"/>
  <c r="Z192" i="1"/>
  <c r="EW191" i="1"/>
  <c r="EX191" i="1"/>
  <c r="EQ191" i="1"/>
  <c r="EP191" i="1"/>
  <c r="EN191" i="1"/>
  <c r="EM191" i="1"/>
  <c r="ED191" i="1"/>
  <c r="EC191" i="1"/>
  <c r="DT191" i="1"/>
  <c r="DS191" i="1"/>
  <c r="DJ191" i="1"/>
  <c r="DI191" i="1"/>
  <c r="CZ191" i="1"/>
  <c r="CY191" i="1"/>
  <c r="CP191" i="1"/>
  <c r="CO191" i="1"/>
  <c r="CF191" i="1"/>
  <c r="CE191" i="1"/>
  <c r="BV191" i="1"/>
  <c r="BU191" i="1"/>
  <c r="BL191" i="1"/>
  <c r="BK191" i="1"/>
  <c r="BC191" i="1"/>
  <c r="BB191" i="1"/>
  <c r="AS191" i="1"/>
  <c r="AR191" i="1"/>
  <c r="AJ191" i="1"/>
  <c r="AI191" i="1"/>
  <c r="Z191" i="1"/>
  <c r="Y191" i="1"/>
  <c r="P191" i="1"/>
  <c r="O191" i="1"/>
  <c r="F191" i="1"/>
  <c r="E191" i="1"/>
  <c r="AH175" i="1"/>
  <c r="AI175" i="1"/>
  <c r="AJ175" i="1"/>
  <c r="EX168" i="1"/>
  <c r="EW168" i="1"/>
  <c r="EV168" i="1"/>
  <c r="EU168" i="1"/>
  <c r="ER168" i="1"/>
  <c r="ES168" i="1"/>
  <c r="EQ168" i="1"/>
  <c r="EP168" i="1"/>
  <c r="EN168" i="1"/>
  <c r="EM168" i="1"/>
  <c r="EL168" i="1"/>
  <c r="EK168" i="1"/>
  <c r="ED168" i="1"/>
  <c r="EC168" i="1"/>
  <c r="EB168" i="1"/>
  <c r="EA168" i="1"/>
  <c r="DT168" i="1"/>
  <c r="DS168" i="1"/>
  <c r="DR168" i="1"/>
  <c r="DQ168" i="1"/>
  <c r="DJ168" i="1"/>
  <c r="DI168" i="1"/>
  <c r="DH168" i="1"/>
  <c r="DG168" i="1"/>
  <c r="CZ168" i="1"/>
  <c r="CY168" i="1"/>
  <c r="CX168" i="1"/>
  <c r="CW168" i="1"/>
  <c r="CP168" i="1"/>
  <c r="CO168" i="1"/>
  <c r="CN168" i="1"/>
  <c r="CM168" i="1"/>
  <c r="CF168" i="1"/>
  <c r="CE168" i="1"/>
  <c r="CD168" i="1"/>
  <c r="CC168" i="1"/>
  <c r="BV168" i="1"/>
  <c r="BU168" i="1"/>
  <c r="BT168" i="1"/>
  <c r="BS168" i="1"/>
  <c r="BL168" i="1"/>
  <c r="BK168" i="1"/>
  <c r="BJ168" i="1"/>
  <c r="BI168" i="1"/>
  <c r="BC168" i="1"/>
  <c r="BB168" i="1"/>
  <c r="BA168" i="1"/>
  <c r="AZ168" i="1"/>
  <c r="AS168" i="1"/>
  <c r="AR168" i="1"/>
  <c r="AQ168" i="1"/>
  <c r="AP168" i="1"/>
  <c r="AJ168" i="1"/>
  <c r="AI168" i="1"/>
  <c r="AH168" i="1"/>
  <c r="AG168" i="1"/>
  <c r="Z168" i="1"/>
  <c r="Y168" i="1"/>
  <c r="X168" i="1"/>
  <c r="W168" i="1"/>
  <c r="P168" i="1"/>
  <c r="O168" i="1"/>
  <c r="N168" i="1"/>
  <c r="M168" i="1"/>
  <c r="F168" i="1"/>
  <c r="E168" i="1"/>
  <c r="D168" i="1"/>
  <c r="C168" i="1"/>
  <c r="M164" i="1"/>
  <c r="EL157" i="1"/>
  <c r="DT157" i="1"/>
  <c r="DR157" i="1"/>
  <c r="CX157" i="1"/>
  <c r="CD157" i="1"/>
  <c r="BK157" i="1"/>
  <c r="BL157" i="1"/>
  <c r="BJ157" i="1"/>
  <c r="AR157" i="1"/>
  <c r="AS157" i="1"/>
  <c r="AQ157" i="1"/>
  <c r="X157" i="1"/>
  <c r="M157" i="1"/>
  <c r="E157" i="1"/>
  <c r="F157" i="1"/>
  <c r="D157" i="1"/>
  <c r="C157" i="1"/>
  <c r="EU156" i="1"/>
  <c r="EQ156" i="1"/>
  <c r="EV156" i="1"/>
  <c r="EP156" i="1"/>
  <c r="EK156" i="1"/>
  <c r="EB156" i="1"/>
  <c r="EA156" i="1"/>
  <c r="DQ156" i="1"/>
  <c r="DH156" i="1"/>
  <c r="DG156" i="1"/>
  <c r="CW156" i="1"/>
  <c r="CN156" i="1"/>
  <c r="CM156" i="1"/>
  <c r="CC156" i="1"/>
  <c r="BT156" i="1"/>
  <c r="BS156" i="1"/>
  <c r="BI156" i="1"/>
  <c r="BA156" i="1"/>
  <c r="AZ156" i="1"/>
  <c r="AP156" i="1"/>
  <c r="AH156" i="1"/>
  <c r="AG156" i="1"/>
  <c r="W156" i="1"/>
  <c r="N156" i="1"/>
  <c r="O156" i="1"/>
  <c r="P156" i="1"/>
  <c r="F156" i="1"/>
  <c r="EQ155" i="1"/>
  <c r="EP155" i="1"/>
  <c r="EQ154" i="1"/>
  <c r="EP154" i="1"/>
  <c r="EN150" i="1"/>
  <c r="DT150" i="1"/>
  <c r="CZ150" i="1"/>
  <c r="CF150" i="1"/>
  <c r="BL150" i="1"/>
  <c r="AS150" i="1"/>
  <c r="Z150" i="1"/>
  <c r="F150" i="1"/>
  <c r="EN149" i="1"/>
  <c r="EF149" i="1"/>
  <c r="DT149" i="1"/>
  <c r="CZ149" i="1"/>
  <c r="CR149" i="1"/>
  <c r="CF149" i="1"/>
  <c r="BX149" i="1"/>
  <c r="BL149" i="1"/>
  <c r="BE149" i="1"/>
  <c r="AS149" i="1"/>
  <c r="Z149" i="1"/>
  <c r="R149" i="1"/>
  <c r="F149" i="1"/>
  <c r="EU148" i="1"/>
  <c r="EU157" i="1"/>
  <c r="EQ148" i="1"/>
  <c r="EV148" i="1"/>
  <c r="EP148" i="1"/>
  <c r="ER149" i="1"/>
  <c r="EM148" i="1"/>
  <c r="EN148" i="1"/>
  <c r="EK148" i="1"/>
  <c r="EK157" i="1"/>
  <c r="EM157" i="1"/>
  <c r="EN157" i="1"/>
  <c r="EF148" i="1"/>
  <c r="EB148" i="1"/>
  <c r="EA148" i="1"/>
  <c r="DT148" i="1"/>
  <c r="DS148" i="1"/>
  <c r="DQ148" i="1"/>
  <c r="DQ157" i="1"/>
  <c r="DS157" i="1"/>
  <c r="DH148" i="1"/>
  <c r="DH157" i="1"/>
  <c r="DG148" i="1"/>
  <c r="CW148" i="1"/>
  <c r="CR148" i="1"/>
  <c r="CN148" i="1"/>
  <c r="CM148" i="1"/>
  <c r="CM157" i="1"/>
  <c r="CF148" i="1"/>
  <c r="CE148" i="1"/>
  <c r="CC148" i="1"/>
  <c r="CC157" i="1"/>
  <c r="CE157" i="1"/>
  <c r="CF157" i="1"/>
  <c r="BX148" i="1"/>
  <c r="BT148" i="1"/>
  <c r="BS148" i="1"/>
  <c r="BK148" i="1"/>
  <c r="BL148" i="1"/>
  <c r="BI148" i="1"/>
  <c r="BI157" i="1"/>
  <c r="BE148" i="1"/>
  <c r="BA148" i="1"/>
  <c r="AZ148" i="1"/>
  <c r="AZ157" i="1"/>
  <c r="AS148" i="1"/>
  <c r="AR148" i="1"/>
  <c r="AP148" i="1"/>
  <c r="AP157" i="1"/>
  <c r="AH148" i="1"/>
  <c r="AH157" i="1"/>
  <c r="AG148" i="1"/>
  <c r="W148" i="1"/>
  <c r="R148" i="1"/>
  <c r="N148" i="1"/>
  <c r="E148" i="1"/>
  <c r="F148" i="1"/>
  <c r="EW147" i="1"/>
  <c r="EX147" i="1"/>
  <c r="EQ147" i="1"/>
  <c r="EP147" i="1"/>
  <c r="EM147" i="1"/>
  <c r="EN147" i="1"/>
  <c r="EC147" i="1"/>
  <c r="ED147" i="1"/>
  <c r="DT147" i="1"/>
  <c r="DS147" i="1"/>
  <c r="DI147" i="1"/>
  <c r="DJ147" i="1"/>
  <c r="CY147" i="1"/>
  <c r="CZ147" i="1"/>
  <c r="CP147" i="1"/>
  <c r="CO147" i="1"/>
  <c r="CE147" i="1"/>
  <c r="CF147" i="1"/>
  <c r="BU147" i="1"/>
  <c r="BV147" i="1"/>
  <c r="BK147" i="1"/>
  <c r="BL147" i="1"/>
  <c r="BB147" i="1"/>
  <c r="BC147" i="1"/>
  <c r="AS147" i="1"/>
  <c r="AR147" i="1"/>
  <c r="AI147" i="1"/>
  <c r="AJ147" i="1"/>
  <c r="Y147" i="1"/>
  <c r="Z147" i="1"/>
  <c r="P147" i="1"/>
  <c r="O147" i="1"/>
  <c r="E147" i="1"/>
  <c r="F147" i="1"/>
  <c r="EW146" i="1"/>
  <c r="EX146" i="1"/>
  <c r="EQ146" i="1"/>
  <c r="EP146" i="1"/>
  <c r="EN146" i="1"/>
  <c r="EM146" i="1"/>
  <c r="ED146" i="1"/>
  <c r="EC146" i="1"/>
  <c r="DT146" i="1"/>
  <c r="DS146" i="1"/>
  <c r="DJ146" i="1"/>
  <c r="DI146" i="1"/>
  <c r="CZ146" i="1"/>
  <c r="CY146" i="1"/>
  <c r="CP146" i="1"/>
  <c r="CO146" i="1"/>
  <c r="CF146" i="1"/>
  <c r="CE146" i="1"/>
  <c r="BV146" i="1"/>
  <c r="BU146" i="1"/>
  <c r="BL146" i="1"/>
  <c r="BK146" i="1"/>
  <c r="BC146" i="1"/>
  <c r="BB146" i="1"/>
  <c r="AS146" i="1"/>
  <c r="AR146" i="1"/>
  <c r="AJ146" i="1"/>
  <c r="AI146" i="1"/>
  <c r="Z146" i="1"/>
  <c r="Y146" i="1"/>
  <c r="P146" i="1"/>
  <c r="O146" i="1"/>
  <c r="F146" i="1"/>
  <c r="E146" i="1"/>
  <c r="EU141" i="1"/>
  <c r="EL141" i="1"/>
  <c r="EK141" i="1"/>
  <c r="EF133" i="1"/>
  <c r="DR141" i="1"/>
  <c r="DQ141" i="1"/>
  <c r="DG141" i="1"/>
  <c r="DL134" i="1"/>
  <c r="CX141" i="1"/>
  <c r="CD141" i="1"/>
  <c r="CC141" i="1"/>
  <c r="BJ141" i="1"/>
  <c r="AQ141" i="1"/>
  <c r="AG141" i="1"/>
  <c r="X141" i="1"/>
  <c r="M141" i="1"/>
  <c r="D141" i="1"/>
  <c r="C141" i="1"/>
  <c r="EU140" i="1"/>
  <c r="EQ140" i="1"/>
  <c r="EP140" i="1"/>
  <c r="EK140" i="1"/>
  <c r="EB140" i="1"/>
  <c r="EA140" i="1"/>
  <c r="DQ140" i="1"/>
  <c r="DH140" i="1"/>
  <c r="DG140" i="1"/>
  <c r="CW140" i="1"/>
  <c r="CN140" i="1"/>
  <c r="CN231" i="1"/>
  <c r="CO231" i="1"/>
  <c r="CP231" i="1"/>
  <c r="CM140" i="1"/>
  <c r="CF140" i="1"/>
  <c r="CE140" i="1"/>
  <c r="CC140" i="1"/>
  <c r="CC231" i="1"/>
  <c r="CE231" i="1"/>
  <c r="BT140" i="1"/>
  <c r="BT231" i="1"/>
  <c r="BU231" i="1"/>
  <c r="BV231" i="1"/>
  <c r="BS140" i="1"/>
  <c r="BI140" i="1"/>
  <c r="BB140" i="1"/>
  <c r="BC140" i="1"/>
  <c r="BA140" i="1"/>
  <c r="AZ140" i="1"/>
  <c r="AR140" i="1"/>
  <c r="AS140" i="1"/>
  <c r="AP140" i="1"/>
  <c r="AP231" i="1"/>
  <c r="AR231" i="1"/>
  <c r="AS231" i="1"/>
  <c r="AH140" i="1"/>
  <c r="AH231" i="1"/>
  <c r="AI231" i="1"/>
  <c r="AJ231" i="1"/>
  <c r="AG140" i="1"/>
  <c r="Z140" i="1"/>
  <c r="Y140" i="1"/>
  <c r="W140" i="1"/>
  <c r="W231" i="1"/>
  <c r="N140" i="1"/>
  <c r="O140" i="1"/>
  <c r="P140" i="1"/>
  <c r="F140" i="1"/>
  <c r="E140" i="1"/>
  <c r="EQ139" i="1"/>
  <c r="EP139" i="1"/>
  <c r="EQ138" i="1"/>
  <c r="EP138" i="1"/>
  <c r="EN135" i="1"/>
  <c r="DT135" i="1"/>
  <c r="CZ135" i="1"/>
  <c r="CF135" i="1"/>
  <c r="BL135" i="1"/>
  <c r="AS135" i="1"/>
  <c r="Z135" i="1"/>
  <c r="F135" i="1"/>
  <c r="EN134" i="1"/>
  <c r="DT134" i="1"/>
  <c r="CZ134" i="1"/>
  <c r="CF134" i="1"/>
  <c r="BL134" i="1"/>
  <c r="AS134" i="1"/>
  <c r="Z134" i="1"/>
  <c r="F134" i="1"/>
  <c r="EU133" i="1"/>
  <c r="EQ133" i="1"/>
  <c r="EP133" i="1"/>
  <c r="ER134" i="1"/>
  <c r="EM133" i="1"/>
  <c r="EN133" i="1"/>
  <c r="EK133" i="1"/>
  <c r="EB133" i="1"/>
  <c r="EB175" i="1"/>
  <c r="EC175" i="1"/>
  <c r="ED175" i="1"/>
  <c r="EA133" i="1"/>
  <c r="DT133" i="1"/>
  <c r="DS133" i="1"/>
  <c r="DQ133" i="1"/>
  <c r="DL133" i="1"/>
  <c r="DH133" i="1"/>
  <c r="DH175" i="1"/>
  <c r="DI175" i="1"/>
  <c r="DJ175" i="1"/>
  <c r="DG133" i="1"/>
  <c r="CW133" i="1"/>
  <c r="CY133" i="1"/>
  <c r="CZ133" i="1"/>
  <c r="CN133" i="1"/>
  <c r="CN175" i="1"/>
  <c r="CO175" i="1"/>
  <c r="CP175" i="1"/>
  <c r="CM133" i="1"/>
  <c r="CF133" i="1"/>
  <c r="CE133" i="1"/>
  <c r="CC133" i="1"/>
  <c r="BT133" i="1"/>
  <c r="BT175" i="1"/>
  <c r="BU175" i="1"/>
  <c r="BV175" i="1"/>
  <c r="BS133" i="1"/>
  <c r="BK133" i="1"/>
  <c r="BL133" i="1"/>
  <c r="BI133" i="1"/>
  <c r="BI141" i="1"/>
  <c r="BA133" i="1"/>
  <c r="BA175" i="1"/>
  <c r="BB175" i="1"/>
  <c r="BC175" i="1"/>
  <c r="AZ133" i="1"/>
  <c r="AR133" i="1"/>
  <c r="AS133" i="1"/>
  <c r="AP133" i="1"/>
  <c r="AP141" i="1"/>
  <c r="AI133" i="1"/>
  <c r="AJ133" i="1"/>
  <c r="AH133" i="1"/>
  <c r="AH141" i="1"/>
  <c r="AG133" i="1"/>
  <c r="W133" i="1"/>
  <c r="R133" i="1"/>
  <c r="N133" i="1"/>
  <c r="E133" i="1"/>
  <c r="F133" i="1"/>
  <c r="EW132" i="1"/>
  <c r="EX132" i="1"/>
  <c r="EQ132" i="1"/>
  <c r="EP132" i="1"/>
  <c r="ER132" i="1"/>
  <c r="ES132" i="1"/>
  <c r="EM132" i="1"/>
  <c r="EN132" i="1"/>
  <c r="EC132" i="1"/>
  <c r="ED132" i="1"/>
  <c r="DX132" i="1"/>
  <c r="DY132" i="1"/>
  <c r="DT132" i="1"/>
  <c r="DS132" i="1"/>
  <c r="DI132" i="1"/>
  <c r="DJ132" i="1"/>
  <c r="DD132" i="1"/>
  <c r="DE132" i="1"/>
  <c r="CY132" i="1"/>
  <c r="CZ132" i="1"/>
  <c r="CP132" i="1"/>
  <c r="CO132" i="1"/>
  <c r="CJ132" i="1"/>
  <c r="CK132" i="1"/>
  <c r="CE132" i="1"/>
  <c r="CF132" i="1"/>
  <c r="BU132" i="1"/>
  <c r="BV132" i="1"/>
  <c r="BQ132" i="1"/>
  <c r="BP132" i="1"/>
  <c r="BK132" i="1"/>
  <c r="BL132" i="1"/>
  <c r="BB132" i="1"/>
  <c r="BC132" i="1"/>
  <c r="AW132" i="1"/>
  <c r="AX132" i="1"/>
  <c r="AS132" i="1"/>
  <c r="AR132" i="1"/>
  <c r="AI132" i="1"/>
  <c r="AJ132" i="1"/>
  <c r="AD132" i="1"/>
  <c r="AE132" i="1"/>
  <c r="Y132" i="1"/>
  <c r="Z132" i="1"/>
  <c r="P132" i="1"/>
  <c r="O132" i="1"/>
  <c r="J132" i="1"/>
  <c r="K132" i="1"/>
  <c r="E132" i="1"/>
  <c r="F132" i="1"/>
  <c r="EW131" i="1"/>
  <c r="EX131" i="1"/>
  <c r="EQ131" i="1"/>
  <c r="EP131" i="1"/>
  <c r="EN131" i="1"/>
  <c r="EM131" i="1"/>
  <c r="EC131" i="1"/>
  <c r="ED131" i="1"/>
  <c r="DX131" i="1"/>
  <c r="DY131" i="1"/>
  <c r="DS131" i="1"/>
  <c r="DT131" i="1"/>
  <c r="DJ131" i="1"/>
  <c r="DI131" i="1"/>
  <c r="DD131" i="1"/>
  <c r="DE131" i="1"/>
  <c r="CY131" i="1"/>
  <c r="CZ131" i="1"/>
  <c r="CO131" i="1"/>
  <c r="CP131" i="1"/>
  <c r="CK131" i="1"/>
  <c r="CJ131" i="1"/>
  <c r="CE131" i="1"/>
  <c r="CF131" i="1"/>
  <c r="BU131" i="1"/>
  <c r="BV131" i="1"/>
  <c r="BP131" i="1"/>
  <c r="BQ131" i="1"/>
  <c r="BL131" i="1"/>
  <c r="BK131" i="1"/>
  <c r="BB131" i="1"/>
  <c r="BC131" i="1"/>
  <c r="AW131" i="1"/>
  <c r="AX131" i="1"/>
  <c r="AR131" i="1"/>
  <c r="AS131" i="1"/>
  <c r="AJ131" i="1"/>
  <c r="AI131" i="1"/>
  <c r="AD131" i="1"/>
  <c r="AE131" i="1"/>
  <c r="Y131" i="1"/>
  <c r="Z131" i="1"/>
  <c r="O131" i="1"/>
  <c r="P131" i="1"/>
  <c r="K131" i="1"/>
  <c r="J131" i="1"/>
  <c r="E131" i="1"/>
  <c r="F131" i="1"/>
  <c r="EL116" i="1"/>
  <c r="EK116" i="1"/>
  <c r="EM116" i="1"/>
  <c r="EN116" i="1"/>
  <c r="DR116" i="1"/>
  <c r="DQ116" i="1"/>
  <c r="DS116" i="1"/>
  <c r="DT116" i="1"/>
  <c r="CY116" i="1"/>
  <c r="CZ116" i="1"/>
  <c r="CX116" i="1"/>
  <c r="CW116" i="1"/>
  <c r="CF116" i="1"/>
  <c r="CD116" i="1"/>
  <c r="CC116" i="1"/>
  <c r="CE116" i="1"/>
  <c r="BJ116" i="1"/>
  <c r="BI116" i="1"/>
  <c r="BK116" i="1"/>
  <c r="BL116" i="1"/>
  <c r="AR116" i="1"/>
  <c r="AS116" i="1"/>
  <c r="AQ116" i="1"/>
  <c r="AP116" i="1"/>
  <c r="Y116" i="1"/>
  <c r="Z116" i="1"/>
  <c r="X116" i="1"/>
  <c r="W116" i="1"/>
  <c r="EU114" i="1"/>
  <c r="EL114" i="1"/>
  <c r="EK114" i="1"/>
  <c r="EA114" i="1"/>
  <c r="DR114" i="1"/>
  <c r="DQ114" i="1"/>
  <c r="DG114" i="1"/>
  <c r="CX114" i="1"/>
  <c r="CW114" i="1"/>
  <c r="CM114" i="1"/>
  <c r="CD114" i="1"/>
  <c r="CC114" i="1"/>
  <c r="BS114" i="1"/>
  <c r="BJ114" i="1"/>
  <c r="BI114" i="1"/>
  <c r="AZ114" i="1"/>
  <c r="AQ114" i="1"/>
  <c r="AP114" i="1"/>
  <c r="AG114" i="1"/>
  <c r="X114" i="1"/>
  <c r="W114" i="1"/>
  <c r="D114" i="1"/>
  <c r="EL113" i="1"/>
  <c r="EK113" i="1"/>
  <c r="DR113" i="1"/>
  <c r="DQ113" i="1"/>
  <c r="CX113" i="1"/>
  <c r="CW113" i="1"/>
  <c r="CD113" i="1"/>
  <c r="CC113" i="1"/>
  <c r="BJ113" i="1"/>
  <c r="BI113" i="1"/>
  <c r="AQ113" i="1"/>
  <c r="AP113" i="1"/>
  <c r="X113" i="1"/>
  <c r="W113" i="1"/>
  <c r="D113" i="1"/>
  <c r="EL112" i="1"/>
  <c r="DR112" i="1"/>
  <c r="CX112" i="1"/>
  <c r="CF112" i="1"/>
  <c r="CD112" i="1"/>
  <c r="CC112" i="1"/>
  <c r="CE112" i="1"/>
  <c r="BJ112" i="1"/>
  <c r="AR112" i="1"/>
  <c r="AS112" i="1"/>
  <c r="AQ112" i="1"/>
  <c r="AP112" i="1"/>
  <c r="X112" i="1"/>
  <c r="D112" i="1"/>
  <c r="C112" i="1"/>
  <c r="E112" i="1"/>
  <c r="F112" i="1"/>
  <c r="EN110" i="1"/>
  <c r="DT110" i="1"/>
  <c r="CZ110" i="1"/>
  <c r="CF110" i="1"/>
  <c r="BL110" i="1"/>
  <c r="AS110" i="1"/>
  <c r="Z110" i="1"/>
  <c r="EU109" i="1"/>
  <c r="EN109" i="1"/>
  <c r="EA109" i="1"/>
  <c r="DT109" i="1"/>
  <c r="DG109" i="1"/>
  <c r="CZ109" i="1"/>
  <c r="CM109" i="1"/>
  <c r="CF109" i="1"/>
  <c r="BS109" i="1"/>
  <c r="BS236" i="1"/>
  <c r="BL109" i="1"/>
  <c r="AZ109" i="1"/>
  <c r="AS109" i="1"/>
  <c r="AG109" i="1"/>
  <c r="Z109" i="1"/>
  <c r="EL106" i="1"/>
  <c r="EL236" i="1"/>
  <c r="DR106" i="1"/>
  <c r="DR236" i="1"/>
  <c r="CY106" i="1"/>
  <c r="CZ106" i="1"/>
  <c r="CX106" i="1"/>
  <c r="CX236" i="1"/>
  <c r="CE106" i="1"/>
  <c r="CF106" i="1"/>
  <c r="CD106" i="1"/>
  <c r="CD236" i="1"/>
  <c r="BJ106" i="1"/>
  <c r="BJ236" i="1"/>
  <c r="AQ106" i="1"/>
  <c r="AQ236" i="1"/>
  <c r="Y106" i="1"/>
  <c r="Z106" i="1"/>
  <c r="X106" i="1"/>
  <c r="X236" i="1"/>
  <c r="M106" i="1"/>
  <c r="D106" i="1"/>
  <c r="C106" i="1"/>
  <c r="C232" i="1"/>
  <c r="EL99" i="1"/>
  <c r="BJ99" i="1"/>
  <c r="X99" i="1"/>
  <c r="EL97" i="1"/>
  <c r="DR97" i="1"/>
  <c r="CD97" i="1"/>
  <c r="BJ97" i="1"/>
  <c r="AQ97" i="1"/>
  <c r="X97" i="1"/>
  <c r="X36" i="1"/>
  <c r="C97" i="1"/>
  <c r="EU95" i="1"/>
  <c r="DR95" i="1"/>
  <c r="CD95" i="1"/>
  <c r="AQ95" i="1"/>
  <c r="EU94" i="1"/>
  <c r="EA94" i="1"/>
  <c r="DG94" i="1"/>
  <c r="CM94" i="1"/>
  <c r="BS94" i="1"/>
  <c r="AZ94" i="1"/>
  <c r="AG94" i="1"/>
  <c r="EL93" i="1"/>
  <c r="EC93" i="1"/>
  <c r="ED93" i="1"/>
  <c r="EB93" i="1"/>
  <c r="DR93" i="1"/>
  <c r="DI93" i="1"/>
  <c r="DJ93" i="1"/>
  <c r="DH93" i="1"/>
  <c r="CX93" i="1"/>
  <c r="CX99" i="1"/>
  <c r="CW93" i="1"/>
  <c r="CY93" i="1"/>
  <c r="CZ93" i="1"/>
  <c r="CN93" i="1"/>
  <c r="CN94" i="1"/>
  <c r="CD93" i="1"/>
  <c r="CC93" i="1"/>
  <c r="CE93" i="1"/>
  <c r="CF93" i="1"/>
  <c r="BT93" i="1"/>
  <c r="BU93" i="1"/>
  <c r="BV93" i="1"/>
  <c r="BJ93" i="1"/>
  <c r="BB93" i="1"/>
  <c r="BC93" i="1"/>
  <c r="BA93" i="1"/>
  <c r="AQ93" i="1"/>
  <c r="AH93" i="1"/>
  <c r="Y93" i="1"/>
  <c r="Z93" i="1"/>
  <c r="X93" i="1"/>
  <c r="W93" i="1"/>
  <c r="M93" i="1"/>
  <c r="C93" i="1"/>
  <c r="EK92" i="1"/>
  <c r="DQ92" i="1"/>
  <c r="CW92" i="1"/>
  <c r="CC92" i="1"/>
  <c r="BI92" i="1"/>
  <c r="AP92" i="1"/>
  <c r="W92" i="1"/>
  <c r="N92" i="1"/>
  <c r="O92" i="1"/>
  <c r="P92" i="1"/>
  <c r="D92" i="1"/>
  <c r="EN87" i="1"/>
  <c r="DT87" i="1"/>
  <c r="CZ87" i="1"/>
  <c r="CF87" i="1"/>
  <c r="BL87" i="1"/>
  <c r="AS87" i="1"/>
  <c r="Z87" i="1"/>
  <c r="EN86" i="1"/>
  <c r="EF86" i="1"/>
  <c r="DT86" i="1"/>
  <c r="CZ86" i="1"/>
  <c r="CF86" i="1"/>
  <c r="BL86" i="1"/>
  <c r="BE86" i="1"/>
  <c r="AS86" i="1"/>
  <c r="Z86" i="1"/>
  <c r="EV85" i="1"/>
  <c r="EW85" i="1"/>
  <c r="EX85" i="1"/>
  <c r="EM85" i="1"/>
  <c r="EN85" i="1"/>
  <c r="EK85" i="1"/>
  <c r="EK93" i="1"/>
  <c r="EM93" i="1"/>
  <c r="EN93" i="1"/>
  <c r="EF85" i="1"/>
  <c r="EB85" i="1"/>
  <c r="EB94" i="1"/>
  <c r="DT85" i="1"/>
  <c r="DS85" i="1"/>
  <c r="DQ85" i="1"/>
  <c r="DQ93" i="1"/>
  <c r="DS93" i="1"/>
  <c r="DT93" i="1"/>
  <c r="DH85" i="1"/>
  <c r="CY85" i="1"/>
  <c r="CZ85" i="1"/>
  <c r="CW85" i="1"/>
  <c r="CO85" i="1"/>
  <c r="CP85" i="1"/>
  <c r="CN85" i="1"/>
  <c r="CC85" i="1"/>
  <c r="CE85" i="1"/>
  <c r="CF85" i="1"/>
  <c r="BT85" i="1"/>
  <c r="BU85" i="1"/>
  <c r="BV85" i="1"/>
  <c r="BI85" i="1"/>
  <c r="BE85" i="1"/>
  <c r="BA85" i="1"/>
  <c r="BA94" i="1"/>
  <c r="AP85" i="1"/>
  <c r="AI85" i="1"/>
  <c r="AJ85" i="1"/>
  <c r="AH85" i="1"/>
  <c r="Z85" i="1"/>
  <c r="Y85" i="1"/>
  <c r="W85" i="1"/>
  <c r="O85" i="1"/>
  <c r="P85" i="1"/>
  <c r="N85" i="1"/>
  <c r="D85" i="1"/>
  <c r="EX84" i="1"/>
  <c r="EW84" i="1"/>
  <c r="EN84" i="1"/>
  <c r="EM84" i="1"/>
  <c r="EC84" i="1"/>
  <c r="ED84" i="1"/>
  <c r="DS84" i="1"/>
  <c r="DT84" i="1"/>
  <c r="DJ84" i="1"/>
  <c r="DI84" i="1"/>
  <c r="CZ84" i="1"/>
  <c r="CY84" i="1"/>
  <c r="CO84" i="1"/>
  <c r="CP84" i="1"/>
  <c r="CE84" i="1"/>
  <c r="CF84" i="1"/>
  <c r="BV84" i="1"/>
  <c r="BU84" i="1"/>
  <c r="BL84" i="1"/>
  <c r="BK84" i="1"/>
  <c r="BB84" i="1"/>
  <c r="BC84" i="1"/>
  <c r="AR84" i="1"/>
  <c r="AS84" i="1"/>
  <c r="AJ84" i="1"/>
  <c r="AI84" i="1"/>
  <c r="Z84" i="1"/>
  <c r="Y84" i="1"/>
  <c r="O84" i="1"/>
  <c r="P84" i="1"/>
  <c r="E84" i="1"/>
  <c r="F84" i="1"/>
  <c r="EX83" i="1"/>
  <c r="EW83" i="1"/>
  <c r="EN83" i="1"/>
  <c r="EM83" i="1"/>
  <c r="EC83" i="1"/>
  <c r="ED83" i="1"/>
  <c r="DS83" i="1"/>
  <c r="DT83" i="1"/>
  <c r="DJ83" i="1"/>
  <c r="DI83" i="1"/>
  <c r="CZ83" i="1"/>
  <c r="CY83" i="1"/>
  <c r="CO83" i="1"/>
  <c r="CP83" i="1"/>
  <c r="CE83" i="1"/>
  <c r="CF83" i="1"/>
  <c r="BV83" i="1"/>
  <c r="BU83" i="1"/>
  <c r="BL83" i="1"/>
  <c r="BK83" i="1"/>
  <c r="BB83" i="1"/>
  <c r="BC83" i="1"/>
  <c r="AR83" i="1"/>
  <c r="AS83" i="1"/>
  <c r="AJ83" i="1"/>
  <c r="AI83" i="1"/>
  <c r="Z83" i="1"/>
  <c r="Y83" i="1"/>
  <c r="O83" i="1"/>
  <c r="P83" i="1"/>
  <c r="E83" i="1"/>
  <c r="F83" i="1"/>
  <c r="EU79" i="1"/>
  <c r="EL79" i="1"/>
  <c r="EL95" i="1"/>
  <c r="EK79" i="1"/>
  <c r="EA79" i="1"/>
  <c r="DR79" i="1"/>
  <c r="DG79" i="1"/>
  <c r="CX79" i="1"/>
  <c r="CW79" i="1"/>
  <c r="CM79" i="1"/>
  <c r="CD79" i="1"/>
  <c r="CD99" i="1"/>
  <c r="CC79" i="1"/>
  <c r="BS79" i="1"/>
  <c r="BJ79" i="1"/>
  <c r="BJ95" i="1"/>
  <c r="AZ79" i="1"/>
  <c r="AQ79" i="1"/>
  <c r="AP79" i="1"/>
  <c r="AG79" i="1"/>
  <c r="X79" i="1"/>
  <c r="X95" i="1"/>
  <c r="W79" i="1"/>
  <c r="M79" i="1"/>
  <c r="C79" i="1"/>
  <c r="EN78" i="1"/>
  <c r="EM78" i="1"/>
  <c r="EK78" i="1"/>
  <c r="EB78" i="1"/>
  <c r="EC78" i="1"/>
  <c r="ED78" i="1"/>
  <c r="DT78" i="1"/>
  <c r="DS78" i="1"/>
  <c r="DQ78" i="1"/>
  <c r="DH78" i="1"/>
  <c r="DI78" i="1"/>
  <c r="DJ78" i="1"/>
  <c r="CY78" i="1"/>
  <c r="CZ78" i="1"/>
  <c r="CW78" i="1"/>
  <c r="CO78" i="1"/>
  <c r="CP78" i="1"/>
  <c r="CN78" i="1"/>
  <c r="CF78" i="1"/>
  <c r="CE78" i="1"/>
  <c r="CC78" i="1"/>
  <c r="BT78" i="1"/>
  <c r="BU78" i="1"/>
  <c r="BV78" i="1"/>
  <c r="BK78" i="1"/>
  <c r="BL78" i="1"/>
  <c r="BI78" i="1"/>
  <c r="BA78" i="1"/>
  <c r="BB78" i="1"/>
  <c r="BC78" i="1"/>
  <c r="AR78" i="1"/>
  <c r="AS78" i="1"/>
  <c r="AP78" i="1"/>
  <c r="AH78" i="1"/>
  <c r="AI78" i="1"/>
  <c r="AJ78" i="1"/>
  <c r="Y78" i="1"/>
  <c r="Z78" i="1"/>
  <c r="W78" i="1"/>
  <c r="N78" i="1"/>
  <c r="O78" i="1"/>
  <c r="P78" i="1"/>
  <c r="F78" i="1"/>
  <c r="E78" i="1"/>
  <c r="D78" i="1"/>
  <c r="EN73" i="1"/>
  <c r="DT73" i="1"/>
  <c r="CZ73" i="1"/>
  <c r="CF73" i="1"/>
  <c r="BL73" i="1"/>
  <c r="AS73" i="1"/>
  <c r="Z73" i="1"/>
  <c r="EN72" i="1"/>
  <c r="DT72" i="1"/>
  <c r="CZ72" i="1"/>
  <c r="CF72" i="1"/>
  <c r="BL72" i="1"/>
  <c r="AS72" i="1"/>
  <c r="Z72" i="1"/>
  <c r="EN71" i="1"/>
  <c r="DT71" i="1"/>
  <c r="CZ71" i="1"/>
  <c r="CF71" i="1"/>
  <c r="BL71" i="1"/>
  <c r="AS71" i="1"/>
  <c r="Z71" i="1"/>
  <c r="EK70" i="1"/>
  <c r="EM70" i="1"/>
  <c r="EN70" i="1"/>
  <c r="EB70" i="1"/>
  <c r="DQ70" i="1"/>
  <c r="DS70" i="1"/>
  <c r="DT70" i="1"/>
  <c r="DH70" i="1"/>
  <c r="DI70" i="1"/>
  <c r="DJ70" i="1"/>
  <c r="CY70" i="1"/>
  <c r="CZ70" i="1"/>
  <c r="CW70" i="1"/>
  <c r="CO70" i="1"/>
  <c r="CP70" i="1"/>
  <c r="CN70" i="1"/>
  <c r="CN105" i="1"/>
  <c r="CO105" i="1"/>
  <c r="CP105" i="1"/>
  <c r="CF70" i="1"/>
  <c r="CE70" i="1"/>
  <c r="CC70" i="1"/>
  <c r="BU70" i="1"/>
  <c r="BV70" i="1"/>
  <c r="BT70" i="1"/>
  <c r="BI70" i="1"/>
  <c r="BK70" i="1"/>
  <c r="BL70" i="1"/>
  <c r="BA70" i="1"/>
  <c r="AR70" i="1"/>
  <c r="AS70" i="1"/>
  <c r="AP70" i="1"/>
  <c r="AH70" i="1"/>
  <c r="Y70" i="1"/>
  <c r="Z70" i="1"/>
  <c r="W70" i="1"/>
  <c r="N70" i="1"/>
  <c r="N101" i="1"/>
  <c r="D70" i="1"/>
  <c r="EW66" i="1"/>
  <c r="EX66" i="1"/>
  <c r="EM66" i="1"/>
  <c r="EN66" i="1"/>
  <c r="ED66" i="1"/>
  <c r="EC66" i="1"/>
  <c r="DT66" i="1"/>
  <c r="DS66" i="1"/>
  <c r="DI66" i="1"/>
  <c r="DJ66" i="1"/>
  <c r="CY66" i="1"/>
  <c r="CZ66" i="1"/>
  <c r="CP66" i="1"/>
  <c r="CO66" i="1"/>
  <c r="CF66" i="1"/>
  <c r="CE66" i="1"/>
  <c r="BU66" i="1"/>
  <c r="BV66" i="1"/>
  <c r="BK66" i="1"/>
  <c r="BL66" i="1"/>
  <c r="BC66" i="1"/>
  <c r="BB66" i="1"/>
  <c r="AS66" i="1"/>
  <c r="AR66" i="1"/>
  <c r="AI66" i="1"/>
  <c r="AJ66" i="1"/>
  <c r="Y66" i="1"/>
  <c r="Z66" i="1"/>
  <c r="P66" i="1"/>
  <c r="O66" i="1"/>
  <c r="F66" i="1"/>
  <c r="E66" i="1"/>
  <c r="EW65" i="1"/>
  <c r="EX65" i="1"/>
  <c r="EM65" i="1"/>
  <c r="EN65" i="1"/>
  <c r="ED65" i="1"/>
  <c r="EC65" i="1"/>
  <c r="DT65" i="1"/>
  <c r="DS65" i="1"/>
  <c r="DI65" i="1"/>
  <c r="DJ65" i="1"/>
  <c r="CY65" i="1"/>
  <c r="CZ65" i="1"/>
  <c r="CP65" i="1"/>
  <c r="CO65" i="1"/>
  <c r="CF65" i="1"/>
  <c r="CE65" i="1"/>
  <c r="BU65" i="1"/>
  <c r="BV65" i="1"/>
  <c r="BK65" i="1"/>
  <c r="BL65" i="1"/>
  <c r="BC65" i="1"/>
  <c r="BB65" i="1"/>
  <c r="AS65" i="1"/>
  <c r="AR65" i="1"/>
  <c r="AI65" i="1"/>
  <c r="AJ65" i="1"/>
  <c r="Y65" i="1"/>
  <c r="Z65" i="1"/>
  <c r="P65" i="1"/>
  <c r="O65" i="1"/>
  <c r="F65" i="1"/>
  <c r="E65" i="1"/>
  <c r="EL64" i="1"/>
  <c r="DR64" i="1"/>
  <c r="CD64" i="1"/>
  <c r="EW40" i="1"/>
  <c r="EX40" i="1"/>
  <c r="EV40" i="1"/>
  <c r="EU40" i="1"/>
  <c r="EM40" i="1"/>
  <c r="EN40" i="1"/>
  <c r="EL40" i="1"/>
  <c r="EK40" i="1"/>
  <c r="EC40" i="1"/>
  <c r="ED40" i="1"/>
  <c r="EB40" i="1"/>
  <c r="EA40" i="1"/>
  <c r="DS40" i="1"/>
  <c r="DT40" i="1"/>
  <c r="DR40" i="1"/>
  <c r="DQ40" i="1"/>
  <c r="DI40" i="1"/>
  <c r="DJ40" i="1"/>
  <c r="DH40" i="1"/>
  <c r="DG40" i="1"/>
  <c r="CY40" i="1"/>
  <c r="CZ40" i="1"/>
  <c r="CX40" i="1"/>
  <c r="CW40" i="1"/>
  <c r="CO40" i="1"/>
  <c r="CP40" i="1"/>
  <c r="CN40" i="1"/>
  <c r="CM40" i="1"/>
  <c r="CE40" i="1"/>
  <c r="CF40" i="1"/>
  <c r="CD40" i="1"/>
  <c r="CC40" i="1"/>
  <c r="BU40" i="1"/>
  <c r="BV40" i="1"/>
  <c r="BT40" i="1"/>
  <c r="BS40" i="1"/>
  <c r="BK40" i="1"/>
  <c r="BL40" i="1"/>
  <c r="BJ40" i="1"/>
  <c r="BI40" i="1"/>
  <c r="BB40" i="1"/>
  <c r="BC40" i="1"/>
  <c r="BA40" i="1"/>
  <c r="AZ40" i="1"/>
  <c r="AR40" i="1"/>
  <c r="AS40" i="1"/>
  <c r="AQ40" i="1"/>
  <c r="AP40" i="1"/>
  <c r="AI40" i="1"/>
  <c r="AJ40" i="1"/>
  <c r="AH40" i="1"/>
  <c r="AG40" i="1"/>
  <c r="Y40" i="1"/>
  <c r="Z40" i="1"/>
  <c r="X40" i="1"/>
  <c r="W40" i="1"/>
  <c r="O40" i="1"/>
  <c r="P40" i="1"/>
  <c r="N40" i="1"/>
  <c r="M40" i="1"/>
  <c r="D40" i="1"/>
  <c r="E40" i="1"/>
  <c r="F40" i="1"/>
  <c r="C40" i="1"/>
  <c r="EL36" i="1"/>
  <c r="DR36" i="1"/>
  <c r="CD36" i="1"/>
  <c r="BJ36" i="1"/>
  <c r="AQ36" i="1"/>
  <c r="DR34" i="1"/>
  <c r="DR101" i="1"/>
  <c r="CD34" i="1"/>
  <c r="CD101" i="1"/>
  <c r="EU30" i="1"/>
  <c r="EL30" i="1"/>
  <c r="EL34" i="1"/>
  <c r="EA30" i="1"/>
  <c r="DR30" i="1"/>
  <c r="DG30" i="1"/>
  <c r="CX30" i="1"/>
  <c r="CX64" i="1"/>
  <c r="CM30" i="1"/>
  <c r="CE30" i="1"/>
  <c r="CF30" i="1"/>
  <c r="CD30" i="1"/>
  <c r="CC30" i="1"/>
  <c r="BS30" i="1"/>
  <c r="BJ30" i="1"/>
  <c r="BJ64" i="1"/>
  <c r="AZ30" i="1"/>
  <c r="AQ30" i="1"/>
  <c r="AQ64" i="1"/>
  <c r="AG30" i="1"/>
  <c r="X30" i="1"/>
  <c r="X64" i="1"/>
  <c r="M30" i="1"/>
  <c r="D30" i="1"/>
  <c r="E30" i="1"/>
  <c r="F30" i="1"/>
  <c r="C30" i="1"/>
  <c r="EK29" i="1"/>
  <c r="EB29" i="1"/>
  <c r="EC29" i="1"/>
  <c r="ED29" i="1"/>
  <c r="DQ29" i="1"/>
  <c r="DH29" i="1"/>
  <c r="DI29" i="1"/>
  <c r="DJ29" i="1"/>
  <c r="CW29" i="1"/>
  <c r="CO29" i="1"/>
  <c r="CP29" i="1"/>
  <c r="CN29" i="1"/>
  <c r="CC29" i="1"/>
  <c r="BU29" i="1"/>
  <c r="BV29" i="1"/>
  <c r="BT29" i="1"/>
  <c r="BI29" i="1"/>
  <c r="BA29" i="1"/>
  <c r="BB29" i="1"/>
  <c r="BC29" i="1"/>
  <c r="AP29" i="1"/>
  <c r="AI29" i="1"/>
  <c r="AJ29" i="1"/>
  <c r="AH29" i="1"/>
  <c r="W29" i="1"/>
  <c r="N29" i="1"/>
  <c r="O29" i="1"/>
  <c r="P29" i="1"/>
  <c r="D29" i="1"/>
  <c r="EN23" i="1"/>
  <c r="DT23" i="1"/>
  <c r="CZ23" i="1"/>
  <c r="CF23" i="1"/>
  <c r="BL23" i="1"/>
  <c r="AS23" i="1"/>
  <c r="Z23" i="1"/>
  <c r="EN22" i="1"/>
  <c r="EF22" i="1"/>
  <c r="DT22" i="1"/>
  <c r="CZ22" i="1"/>
  <c r="CF22" i="1"/>
  <c r="BX22" i="1"/>
  <c r="BL22" i="1"/>
  <c r="AS22" i="1"/>
  <c r="AL22" i="1"/>
  <c r="Z22" i="1"/>
  <c r="F22" i="1"/>
  <c r="EK21" i="1"/>
  <c r="EF21" i="1"/>
  <c r="EB21" i="1"/>
  <c r="EC21" i="1"/>
  <c r="ED21" i="1"/>
  <c r="DQ21" i="1"/>
  <c r="DQ30" i="1"/>
  <c r="DS30" i="1"/>
  <c r="DT30" i="1"/>
  <c r="DL21" i="1"/>
  <c r="DH21" i="1"/>
  <c r="DH30" i="1"/>
  <c r="DI30" i="1"/>
  <c r="DJ30" i="1"/>
  <c r="CZ21" i="1"/>
  <c r="CY21" i="1"/>
  <c r="CW21" i="1"/>
  <c r="CW30" i="1"/>
  <c r="CY30" i="1"/>
  <c r="CZ30" i="1"/>
  <c r="CO21" i="1"/>
  <c r="CP21" i="1"/>
  <c r="CN21" i="1"/>
  <c r="CN30" i="1"/>
  <c r="CO30" i="1"/>
  <c r="CP30" i="1"/>
  <c r="CF21" i="1"/>
  <c r="CE21" i="1"/>
  <c r="CC21" i="1"/>
  <c r="BT21" i="1"/>
  <c r="BU21" i="1"/>
  <c r="BV21" i="1"/>
  <c r="BI21" i="1"/>
  <c r="BA21" i="1"/>
  <c r="BA30" i="1"/>
  <c r="AP21" i="1"/>
  <c r="AP30" i="1"/>
  <c r="AR30" i="1"/>
  <c r="AS30" i="1"/>
  <c r="AL21" i="1"/>
  <c r="AH21" i="1"/>
  <c r="AH30" i="1"/>
  <c r="AI30" i="1"/>
  <c r="AJ30" i="1"/>
  <c r="Z21" i="1"/>
  <c r="Y21" i="1"/>
  <c r="W21" i="1"/>
  <c r="W30" i="1"/>
  <c r="Y30" i="1"/>
  <c r="Z30" i="1"/>
  <c r="O21" i="1"/>
  <c r="P21" i="1"/>
  <c r="N21" i="1"/>
  <c r="D21" i="1"/>
  <c r="EX20" i="1"/>
  <c r="EW20" i="1"/>
  <c r="EN20" i="1"/>
  <c r="EM20" i="1"/>
  <c r="EC20" i="1"/>
  <c r="ED20" i="1"/>
  <c r="DS20" i="1"/>
  <c r="DT20" i="1"/>
  <c r="DJ20" i="1"/>
  <c r="DI20" i="1"/>
  <c r="CZ20" i="1"/>
  <c r="CY20" i="1"/>
  <c r="CO20" i="1"/>
  <c r="CP20" i="1"/>
  <c r="CE20" i="1"/>
  <c r="CF20" i="1"/>
  <c r="BV20" i="1"/>
  <c r="BU20" i="1"/>
  <c r="BL20" i="1"/>
  <c r="BK20" i="1"/>
  <c r="BB20" i="1"/>
  <c r="BC20" i="1"/>
  <c r="AR20" i="1"/>
  <c r="AS20" i="1"/>
  <c r="AJ20" i="1"/>
  <c r="AI20" i="1"/>
  <c r="Z20" i="1"/>
  <c r="Y20" i="1"/>
  <c r="O20" i="1"/>
  <c r="P20" i="1"/>
  <c r="E20" i="1"/>
  <c r="F20" i="1"/>
  <c r="EX19" i="1"/>
  <c r="EW19" i="1"/>
  <c r="EN19" i="1"/>
  <c r="EM19" i="1"/>
  <c r="EC19" i="1"/>
  <c r="ED19" i="1"/>
  <c r="DS19" i="1"/>
  <c r="DT19" i="1"/>
  <c r="DJ19" i="1"/>
  <c r="DI19" i="1"/>
  <c r="CZ19" i="1"/>
  <c r="CY19" i="1"/>
  <c r="CO19" i="1"/>
  <c r="CP19" i="1"/>
  <c r="CE19" i="1"/>
  <c r="CF19" i="1"/>
  <c r="BV19" i="1"/>
  <c r="BU19" i="1"/>
  <c r="BL19" i="1"/>
  <c r="BK19" i="1"/>
  <c r="BB19" i="1"/>
  <c r="BC19" i="1"/>
  <c r="AR19" i="1"/>
  <c r="AS19" i="1"/>
  <c r="AJ19" i="1"/>
  <c r="AI19" i="1"/>
  <c r="Z19" i="1"/>
  <c r="Y19" i="1"/>
  <c r="O19" i="1"/>
  <c r="P19" i="1"/>
  <c r="E19" i="1"/>
  <c r="F19" i="1"/>
  <c r="M16" i="1"/>
  <c r="C16" i="1"/>
  <c r="EU15" i="1"/>
  <c r="EL15" i="1"/>
  <c r="EK15" i="1"/>
  <c r="EA15" i="1"/>
  <c r="DR15" i="1"/>
  <c r="DQ15" i="1"/>
  <c r="DG15" i="1"/>
  <c r="CX15" i="1"/>
  <c r="CW15" i="1"/>
  <c r="CM15" i="1"/>
  <c r="CD15" i="1"/>
  <c r="CC15" i="1"/>
  <c r="BS15" i="1"/>
  <c r="BJ15" i="1"/>
  <c r="BI15" i="1"/>
  <c r="AZ15" i="1"/>
  <c r="AQ15" i="1"/>
  <c r="AP15" i="1"/>
  <c r="AG15" i="1"/>
  <c r="X15" i="1"/>
  <c r="W15" i="1"/>
  <c r="EM14" i="1"/>
  <c r="EN14" i="1"/>
  <c r="EK14" i="1"/>
  <c r="EK106" i="1"/>
  <c r="EK236" i="1"/>
  <c r="EM236" i="1"/>
  <c r="EN236" i="1"/>
  <c r="EB14" i="1"/>
  <c r="EC14" i="1"/>
  <c r="ED14" i="1"/>
  <c r="DT14" i="1"/>
  <c r="DS14" i="1"/>
  <c r="DQ14" i="1"/>
  <c r="DQ106" i="1"/>
  <c r="DQ236" i="1"/>
  <c r="DS236" i="1"/>
  <c r="DT236" i="1"/>
  <c r="DH14" i="1"/>
  <c r="DI14" i="1"/>
  <c r="DJ14" i="1"/>
  <c r="CZ14" i="1"/>
  <c r="CY14" i="1"/>
  <c r="CW14" i="1"/>
  <c r="CW106" i="1"/>
  <c r="CW236" i="1"/>
  <c r="CY236" i="1"/>
  <c r="CZ236" i="1"/>
  <c r="CN14" i="1"/>
  <c r="CE14" i="1"/>
  <c r="CF14" i="1"/>
  <c r="CC14" i="1"/>
  <c r="CC106" i="1"/>
  <c r="CC236" i="1"/>
  <c r="CE236" i="1"/>
  <c r="CF236" i="1"/>
  <c r="BT14" i="1"/>
  <c r="BU14" i="1"/>
  <c r="BV14" i="1"/>
  <c r="BK14" i="1"/>
  <c r="BL14" i="1"/>
  <c r="BI14" i="1"/>
  <c r="BI106" i="1"/>
  <c r="BI236" i="1"/>
  <c r="BK236" i="1"/>
  <c r="BL236" i="1"/>
  <c r="BA14" i="1"/>
  <c r="BB14" i="1"/>
  <c r="BC14" i="1"/>
  <c r="AS14" i="1"/>
  <c r="AR14" i="1"/>
  <c r="AP14" i="1"/>
  <c r="AP106" i="1"/>
  <c r="AP236" i="1"/>
  <c r="AR236" i="1"/>
  <c r="AS236" i="1"/>
  <c r="AI14" i="1"/>
  <c r="AJ14" i="1"/>
  <c r="AH14" i="1"/>
  <c r="Z14" i="1"/>
  <c r="Y14" i="1"/>
  <c r="W14" i="1"/>
  <c r="W106" i="1"/>
  <c r="W236" i="1"/>
  <c r="Y236" i="1"/>
  <c r="Z236" i="1"/>
  <c r="N14" i="1"/>
  <c r="N106" i="1"/>
  <c r="O106" i="1"/>
  <c r="P106" i="1"/>
  <c r="F14" i="1"/>
  <c r="E14" i="1"/>
  <c r="D14" i="1"/>
  <c r="EN9" i="1"/>
  <c r="DT9" i="1"/>
  <c r="CZ9" i="1"/>
  <c r="CF9" i="1"/>
  <c r="BL9" i="1"/>
  <c r="AS9" i="1"/>
  <c r="Z9" i="1"/>
  <c r="F9" i="1"/>
  <c r="EN8" i="1"/>
  <c r="EF8" i="1"/>
  <c r="DT8" i="1"/>
  <c r="DL8" i="1"/>
  <c r="CZ8" i="1"/>
  <c r="CF8" i="1"/>
  <c r="BL8" i="1"/>
  <c r="AS8" i="1"/>
  <c r="AL8" i="1"/>
  <c r="Z8" i="1"/>
  <c r="EM7" i="1"/>
  <c r="EN7" i="1"/>
  <c r="EK7" i="1"/>
  <c r="EB7" i="1"/>
  <c r="EB15" i="1"/>
  <c r="DT7" i="1"/>
  <c r="DS7" i="1"/>
  <c r="DQ7" i="1"/>
  <c r="DH7" i="1"/>
  <c r="DH68" i="1"/>
  <c r="DI68" i="1"/>
  <c r="DJ68" i="1"/>
  <c r="CW7" i="1"/>
  <c r="CY7" i="1"/>
  <c r="CZ7" i="1"/>
  <c r="CN7" i="1"/>
  <c r="CN68" i="1"/>
  <c r="CO68" i="1"/>
  <c r="CP68" i="1"/>
  <c r="CE7" i="1"/>
  <c r="CF7" i="1"/>
  <c r="CC7" i="1"/>
  <c r="BT7" i="1"/>
  <c r="BU7" i="1"/>
  <c r="BV7" i="1"/>
  <c r="BK7" i="1"/>
  <c r="BL7" i="1"/>
  <c r="BI7" i="1"/>
  <c r="BB7" i="1"/>
  <c r="BC7" i="1"/>
  <c r="BA7" i="1"/>
  <c r="AS7" i="1"/>
  <c r="AR7" i="1"/>
  <c r="AP7" i="1"/>
  <c r="AL7" i="1"/>
  <c r="AH7" i="1"/>
  <c r="AH68" i="1"/>
  <c r="AI68" i="1"/>
  <c r="AJ68" i="1"/>
  <c r="W7" i="1"/>
  <c r="Y7" i="1"/>
  <c r="Z7" i="1"/>
  <c r="N7" i="1"/>
  <c r="N68" i="1"/>
  <c r="E7" i="1"/>
  <c r="F7" i="1"/>
  <c r="D7" i="1"/>
  <c r="D16" i="1"/>
  <c r="D64" i="1"/>
  <c r="EW6" i="1"/>
  <c r="EX6" i="1"/>
  <c r="ES6" i="1"/>
  <c r="ER6" i="1"/>
  <c r="EM6" i="1"/>
  <c r="EN6" i="1"/>
  <c r="ED6" i="1"/>
  <c r="EC6" i="1"/>
  <c r="DX6" i="1"/>
  <c r="DY6" i="1"/>
  <c r="DT6" i="1"/>
  <c r="DS6" i="1"/>
  <c r="DI6" i="1"/>
  <c r="DJ6" i="1"/>
  <c r="DE6" i="1"/>
  <c r="DD6" i="1"/>
  <c r="CY6" i="1"/>
  <c r="CZ6" i="1"/>
  <c r="CP6" i="1"/>
  <c r="CO6" i="1"/>
  <c r="CJ6" i="1"/>
  <c r="CK6" i="1"/>
  <c r="CF6" i="1"/>
  <c r="CE6" i="1"/>
  <c r="BU6" i="1"/>
  <c r="BV6" i="1"/>
  <c r="BQ6" i="1"/>
  <c r="BP6" i="1"/>
  <c r="BK6" i="1"/>
  <c r="BL6" i="1"/>
  <c r="BC6" i="1"/>
  <c r="BB6" i="1"/>
  <c r="AW6" i="1"/>
  <c r="AX6" i="1"/>
  <c r="AS6" i="1"/>
  <c r="AR6" i="1"/>
  <c r="AI6" i="1"/>
  <c r="AJ6" i="1"/>
  <c r="AE6" i="1"/>
  <c r="AD6" i="1"/>
  <c r="Y6" i="1"/>
  <c r="Z6" i="1"/>
  <c r="P6" i="1"/>
  <c r="O6" i="1"/>
  <c r="J6" i="1"/>
  <c r="K6" i="1"/>
  <c r="F6" i="1"/>
  <c r="E6" i="1"/>
  <c r="EW5" i="1"/>
  <c r="EX5" i="1"/>
  <c r="ES5" i="1"/>
  <c r="ER5" i="1"/>
  <c r="EM5" i="1"/>
  <c r="EN5" i="1"/>
  <c r="ED5" i="1"/>
  <c r="EC5" i="1"/>
  <c r="DX5" i="1"/>
  <c r="DY5" i="1"/>
  <c r="DT5" i="1"/>
  <c r="DS5" i="1"/>
  <c r="DI5" i="1"/>
  <c r="DJ5" i="1"/>
  <c r="DE5" i="1"/>
  <c r="DD5" i="1"/>
  <c r="CY5" i="1"/>
  <c r="CZ5" i="1"/>
  <c r="CP5" i="1"/>
  <c r="CO5" i="1"/>
  <c r="CJ5" i="1"/>
  <c r="CK5" i="1"/>
  <c r="CF5" i="1"/>
  <c r="CE5" i="1"/>
  <c r="BU5" i="1"/>
  <c r="BV5" i="1"/>
  <c r="BQ5" i="1"/>
  <c r="BP5" i="1"/>
  <c r="BK5" i="1"/>
  <c r="BL5" i="1"/>
  <c r="BC5" i="1"/>
  <c r="BB5" i="1"/>
  <c r="AW5" i="1"/>
  <c r="AX5" i="1"/>
  <c r="AS5" i="1"/>
  <c r="AR5" i="1"/>
  <c r="AI5" i="1"/>
  <c r="AJ5" i="1"/>
  <c r="AE5" i="1"/>
  <c r="AD5" i="1"/>
  <c r="Y5" i="1"/>
  <c r="Z5" i="1"/>
  <c r="P5" i="1"/>
  <c r="O5" i="1"/>
  <c r="J5" i="1"/>
  <c r="K5" i="1"/>
  <c r="F5" i="1"/>
  <c r="E5" i="1"/>
  <c r="DW116" i="1"/>
  <c r="BO116" i="1"/>
  <c r="I116" i="1"/>
  <c r="DW164" i="1"/>
  <c r="DW166" i="1"/>
  <c r="DW170" i="1"/>
  <c r="DW176" i="1"/>
  <c r="DW182" i="1"/>
  <c r="DX162" i="1"/>
  <c r="DY162" i="1"/>
  <c r="EB217" i="1"/>
  <c r="DX201" i="1"/>
  <c r="DY201" i="1"/>
  <c r="EC133" i="1"/>
  <c r="ED133" i="1"/>
  <c r="EB231" i="1"/>
  <c r="EB141" i="1"/>
  <c r="EC209" i="1"/>
  <c r="ED209" i="1"/>
  <c r="ER214" i="1"/>
  <c r="ES214" i="1"/>
  <c r="EC217" i="1"/>
  <c r="ED217" i="1"/>
  <c r="DV160" i="1"/>
  <c r="DV203" i="1"/>
  <c r="DW160" i="1"/>
  <c r="DV218" i="1"/>
  <c r="DX218" i="1"/>
  <c r="DY218" i="1"/>
  <c r="DX111" i="1"/>
  <c r="DY111" i="1"/>
  <c r="DW221" i="1"/>
  <c r="DD221" i="1"/>
  <c r="DE221" i="1"/>
  <c r="DC164" i="1"/>
  <c r="DC226" i="1"/>
  <c r="DC238" i="1"/>
  <c r="DE152" i="1"/>
  <c r="DH141" i="1"/>
  <c r="DB162" i="1"/>
  <c r="DD141" i="1"/>
  <c r="DE141" i="1"/>
  <c r="DC162" i="1"/>
  <c r="DC166" i="1"/>
  <c r="DC170" i="1"/>
  <c r="DC176" i="1"/>
  <c r="DC182" i="1"/>
  <c r="DB218" i="1"/>
  <c r="DD218" i="1"/>
  <c r="DE218" i="1"/>
  <c r="DB223" i="1"/>
  <c r="DL148" i="1"/>
  <c r="DI193" i="1"/>
  <c r="DJ193" i="1"/>
  <c r="DL194" i="1"/>
  <c r="DD157" i="1"/>
  <c r="DE157" i="1"/>
  <c r="DD203" i="1"/>
  <c r="DE203" i="1"/>
  <c r="DC221" i="1"/>
  <c r="DB160" i="1"/>
  <c r="DI133" i="1"/>
  <c r="DJ133" i="1"/>
  <c r="DH231" i="1"/>
  <c r="DI231" i="1"/>
  <c r="DJ231" i="1"/>
  <c r="CI164" i="1"/>
  <c r="CI166" i="1"/>
  <c r="CI170" i="1"/>
  <c r="CI176" i="1"/>
  <c r="CI182" i="1"/>
  <c r="CJ201" i="1"/>
  <c r="CK201" i="1"/>
  <c r="CN114" i="1"/>
  <c r="CO114" i="1"/>
  <c r="CP114" i="1"/>
  <c r="ER138" i="1"/>
  <c r="ES138" i="1"/>
  <c r="CR194" i="1"/>
  <c r="ER205" i="1"/>
  <c r="ES205" i="1"/>
  <c r="CH160" i="1"/>
  <c r="CH162" i="1"/>
  <c r="CH203" i="1"/>
  <c r="CI160" i="1"/>
  <c r="CH218" i="1"/>
  <c r="CJ218" i="1"/>
  <c r="CK218" i="1"/>
  <c r="CO140" i="1"/>
  <c r="CP140" i="1"/>
  <c r="CN141" i="1"/>
  <c r="CN162" i="1"/>
  <c r="ER228" i="1"/>
  <c r="ES228" i="1"/>
  <c r="CI221" i="1"/>
  <c r="BO164" i="1"/>
  <c r="BO166" i="1"/>
  <c r="BO170" i="1"/>
  <c r="BO176" i="1"/>
  <c r="BO182" i="1"/>
  <c r="BT157" i="1"/>
  <c r="EV193" i="1"/>
  <c r="EV229" i="1"/>
  <c r="EW229" i="1"/>
  <c r="EX229" i="1"/>
  <c r="BP201" i="1"/>
  <c r="BQ201" i="1"/>
  <c r="BU133" i="1"/>
  <c r="BV133" i="1"/>
  <c r="BU140" i="1"/>
  <c r="BV140" i="1"/>
  <c r="ER154" i="1"/>
  <c r="ES154" i="1"/>
  <c r="BX193" i="1"/>
  <c r="BT203" i="1"/>
  <c r="BU217" i="1"/>
  <c r="BV217" i="1"/>
  <c r="BP111" i="1"/>
  <c r="BQ111" i="1"/>
  <c r="ER112" i="1"/>
  <c r="ES112" i="1"/>
  <c r="BN160" i="1"/>
  <c r="BN162" i="1"/>
  <c r="BN203" i="1"/>
  <c r="BU114" i="1"/>
  <c r="BV114" i="1"/>
  <c r="ES195" i="1"/>
  <c r="BO160" i="1"/>
  <c r="BT114" i="1"/>
  <c r="BX133" i="1"/>
  <c r="BO221" i="1"/>
  <c r="AV164" i="1"/>
  <c r="AV166" i="1"/>
  <c r="AV170" i="1"/>
  <c r="AV176" i="1"/>
  <c r="AV182" i="1"/>
  <c r="AW162" i="1"/>
  <c r="AX162" i="1"/>
  <c r="AW201" i="1"/>
  <c r="AX201" i="1"/>
  <c r="EQ141" i="1"/>
  <c r="BA231" i="1"/>
  <c r="ER148" i="1"/>
  <c r="ES148" i="1"/>
  <c r="ER199" i="1"/>
  <c r="ES199" i="1"/>
  <c r="ER200" i="1"/>
  <c r="ES200" i="1"/>
  <c r="ER212" i="1"/>
  <c r="ES212" i="1"/>
  <c r="ER213" i="1"/>
  <c r="ES213" i="1"/>
  <c r="AW111" i="1"/>
  <c r="AX111" i="1"/>
  <c r="AU160" i="1"/>
  <c r="AU203" i="1"/>
  <c r="AV160" i="1"/>
  <c r="AU218" i="1"/>
  <c r="AW218" i="1"/>
  <c r="AX218" i="1"/>
  <c r="ER147" i="1"/>
  <c r="ES147" i="1"/>
  <c r="ER229" i="1"/>
  <c r="ES229" i="1"/>
  <c r="AV116" i="1"/>
  <c r="AV221" i="1"/>
  <c r="AC230" i="1"/>
  <c r="AC164" i="1"/>
  <c r="AC226" i="1"/>
  <c r="AC238" i="1"/>
  <c r="AE152" i="1"/>
  <c r="AD223" i="1"/>
  <c r="AE223" i="1"/>
  <c r="AB164" i="1"/>
  <c r="AD164" i="1"/>
  <c r="AE164" i="1"/>
  <c r="ES135" i="1"/>
  <c r="AB162" i="1"/>
  <c r="AL149" i="1"/>
  <c r="AD141" i="1"/>
  <c r="AE141" i="1"/>
  <c r="AC162" i="1"/>
  <c r="AC166" i="1"/>
  <c r="AC170" i="1"/>
  <c r="AC176" i="1"/>
  <c r="AC182" i="1"/>
  <c r="AB221" i="1"/>
  <c r="AD221" i="1"/>
  <c r="AE221" i="1"/>
  <c r="EV133" i="1"/>
  <c r="EV175" i="1"/>
  <c r="EW175" i="1"/>
  <c r="EX175" i="1"/>
  <c r="ER155" i="1"/>
  <c r="ES155" i="1"/>
  <c r="AD157" i="1"/>
  <c r="AE157" i="1"/>
  <c r="AD203" i="1"/>
  <c r="AE203" i="1"/>
  <c r="AC221" i="1"/>
  <c r="AB160" i="1"/>
  <c r="AH203" i="1"/>
  <c r="AH223" i="1"/>
  <c r="AH164" i="1"/>
  <c r="AB218" i="1"/>
  <c r="AD218" i="1"/>
  <c r="AE218" i="1"/>
  <c r="AH114" i="1"/>
  <c r="AI114" i="1"/>
  <c r="AJ114" i="1"/>
  <c r="ER192" i="1"/>
  <c r="ES192" i="1"/>
  <c r="I222" i="1"/>
  <c r="I166" i="1"/>
  <c r="I170" i="1"/>
  <c r="I176" i="1"/>
  <c r="I182" i="1"/>
  <c r="H160" i="1"/>
  <c r="H162" i="1"/>
  <c r="H218" i="1"/>
  <c r="H220" i="1"/>
  <c r="I160" i="1"/>
  <c r="I226" i="1"/>
  <c r="I238" i="1"/>
  <c r="I218" i="1"/>
  <c r="EQ99" i="1"/>
  <c r="EQ97" i="1"/>
  <c r="EQ36" i="1"/>
  <c r="EQ95" i="1"/>
  <c r="EP103" i="1"/>
  <c r="EP99" i="1"/>
  <c r="ER99" i="1"/>
  <c r="ES99" i="1"/>
  <c r="EP97" i="1"/>
  <c r="EP95" i="1"/>
  <c r="ER95" i="1"/>
  <c r="ES95" i="1"/>
  <c r="ER79" i="1"/>
  <c r="ES79" i="1"/>
  <c r="ER30" i="1"/>
  <c r="ES30" i="1"/>
  <c r="EP15" i="1"/>
  <c r="ER70" i="1"/>
  <c r="ES70" i="1"/>
  <c r="ER78" i="1"/>
  <c r="ES78" i="1"/>
  <c r="ER85" i="1"/>
  <c r="ES85" i="1"/>
  <c r="EQ15" i="1"/>
  <c r="EQ16" i="1"/>
  <c r="EQ103" i="1"/>
  <c r="EP106" i="1"/>
  <c r="ER106" i="1"/>
  <c r="ES106" i="1"/>
  <c r="ER16" i="1"/>
  <c r="ES16" i="1"/>
  <c r="ER87" i="1"/>
  <c r="ES87" i="1"/>
  <c r="DX34" i="1"/>
  <c r="DY34" i="1"/>
  <c r="DX103" i="1"/>
  <c r="DY103" i="1"/>
  <c r="DW34" i="1"/>
  <c r="EC7" i="1"/>
  <c r="ED7" i="1"/>
  <c r="EC94" i="1"/>
  <c r="ED94" i="1"/>
  <c r="DX15" i="1"/>
  <c r="DY15" i="1"/>
  <c r="DV64" i="1"/>
  <c r="DV95" i="1"/>
  <c r="DV97" i="1"/>
  <c r="DV99" i="1"/>
  <c r="DX99" i="1"/>
  <c r="DY99" i="1"/>
  <c r="DV116" i="1"/>
  <c r="DX116" i="1"/>
  <c r="DY116" i="1"/>
  <c r="DW95" i="1"/>
  <c r="DW97" i="1"/>
  <c r="DW36" i="1"/>
  <c r="EC85" i="1"/>
  <c r="ED85" i="1"/>
  <c r="DB68" i="1"/>
  <c r="DD68" i="1"/>
  <c r="DE68" i="1"/>
  <c r="DD64" i="1"/>
  <c r="DE64" i="1"/>
  <c r="DD99" i="1"/>
  <c r="DE99" i="1"/>
  <c r="DB34" i="1"/>
  <c r="DD79" i="1"/>
  <c r="DE79" i="1"/>
  <c r="DI7" i="1"/>
  <c r="DJ7" i="1"/>
  <c r="DI21" i="1"/>
  <c r="DJ21" i="1"/>
  <c r="DC34" i="1"/>
  <c r="DC38" i="1"/>
  <c r="DC42" i="1"/>
  <c r="DC48" i="1"/>
  <c r="DD16" i="1"/>
  <c r="DE16" i="1"/>
  <c r="DB95" i="1"/>
  <c r="DB97" i="1"/>
  <c r="DB103" i="1"/>
  <c r="DC95" i="1"/>
  <c r="DC97" i="1"/>
  <c r="DC36" i="1"/>
  <c r="CJ34" i="1"/>
  <c r="CK34" i="1"/>
  <c r="CJ99" i="1"/>
  <c r="CK99" i="1"/>
  <c r="CJ64" i="1"/>
  <c r="CK64" i="1"/>
  <c r="CJ79" i="1"/>
  <c r="CK79" i="1"/>
  <c r="CJ93" i="1"/>
  <c r="CK93" i="1"/>
  <c r="CN109" i="1"/>
  <c r="CN236" i="1"/>
  <c r="CO236" i="1"/>
  <c r="CP236" i="1"/>
  <c r="CR22" i="1"/>
  <c r="CO93" i="1"/>
  <c r="CP93" i="1"/>
  <c r="CI34" i="1"/>
  <c r="CJ16" i="1"/>
  <c r="CK16" i="1"/>
  <c r="CH95" i="1"/>
  <c r="CH97" i="1"/>
  <c r="CH103" i="1"/>
  <c r="CJ103" i="1"/>
  <c r="CK103" i="1"/>
  <c r="EZ7" i="1"/>
  <c r="CI95" i="1"/>
  <c r="CI97" i="1"/>
  <c r="CI36" i="1"/>
  <c r="BN116" i="1"/>
  <c r="BP103" i="1"/>
  <c r="BQ103" i="1"/>
  <c r="BP99" i="1"/>
  <c r="BQ99" i="1"/>
  <c r="BN68" i="1"/>
  <c r="BP68" i="1"/>
  <c r="BQ68" i="1"/>
  <c r="BP64" i="1"/>
  <c r="BQ64" i="1"/>
  <c r="BT94" i="1"/>
  <c r="BN34" i="1"/>
  <c r="BX21" i="1"/>
  <c r="BX85" i="1"/>
  <c r="BQ7" i="1"/>
  <c r="BO34" i="1"/>
  <c r="BT30" i="1"/>
  <c r="BU30" i="1"/>
  <c r="BV30" i="1"/>
  <c r="BP15" i="1"/>
  <c r="BQ15" i="1"/>
  <c r="BN95" i="1"/>
  <c r="BN97" i="1"/>
  <c r="BO95" i="1"/>
  <c r="BO97" i="1"/>
  <c r="BO36" i="1"/>
  <c r="AU68" i="1"/>
  <c r="AW68" i="1"/>
  <c r="AX68" i="1"/>
  <c r="AW64" i="1"/>
  <c r="AX64" i="1"/>
  <c r="AU34" i="1"/>
  <c r="AW79" i="1"/>
  <c r="AX79" i="1"/>
  <c r="BA15" i="1"/>
  <c r="BA64" i="1"/>
  <c r="BE22" i="1"/>
  <c r="AV34" i="1"/>
  <c r="AW16" i="1"/>
  <c r="AX16" i="1"/>
  <c r="AU95" i="1"/>
  <c r="AU97" i="1"/>
  <c r="AU103" i="1"/>
  <c r="BB85" i="1"/>
  <c r="BC85" i="1"/>
  <c r="AV95" i="1"/>
  <c r="AV97" i="1"/>
  <c r="AV36" i="1"/>
  <c r="AD34" i="1"/>
  <c r="AE34" i="1"/>
  <c r="AD103" i="1"/>
  <c r="AE103" i="1"/>
  <c r="AB116" i="1"/>
  <c r="AD116" i="1"/>
  <c r="AE116" i="1"/>
  <c r="AI21" i="1"/>
  <c r="AJ21" i="1"/>
  <c r="AD15" i="1"/>
  <c r="AE15" i="1"/>
  <c r="AB64" i="1"/>
  <c r="AB95" i="1"/>
  <c r="AD95" i="1"/>
  <c r="AE95" i="1"/>
  <c r="AB97" i="1"/>
  <c r="AB99" i="1"/>
  <c r="AD99" i="1"/>
  <c r="AE99" i="1"/>
  <c r="AC95" i="1"/>
  <c r="AC97" i="1"/>
  <c r="AC36" i="1"/>
  <c r="AC38" i="1"/>
  <c r="AC42" i="1"/>
  <c r="AC48" i="1"/>
  <c r="AI7" i="1"/>
  <c r="AJ7" i="1"/>
  <c r="H68" i="1"/>
  <c r="J68" i="1"/>
  <c r="K68" i="1"/>
  <c r="I64" i="1"/>
  <c r="J64" i="1"/>
  <c r="K64" i="1"/>
  <c r="O70" i="1"/>
  <c r="P70" i="1"/>
  <c r="H34" i="1"/>
  <c r="H96" i="1"/>
  <c r="H97" i="1"/>
  <c r="H103" i="1"/>
  <c r="I34" i="1"/>
  <c r="I38" i="1"/>
  <c r="I42" i="1"/>
  <c r="I48" i="1"/>
  <c r="I96" i="1"/>
  <c r="J16" i="1"/>
  <c r="K16" i="1"/>
  <c r="N93" i="1"/>
  <c r="O93" i="1"/>
  <c r="P93" i="1"/>
  <c r="N79" i="1"/>
  <c r="ER206" i="1"/>
  <c r="ES206" i="1"/>
  <c r="ER198" i="1"/>
  <c r="ES198" i="1"/>
  <c r="ER139" i="1"/>
  <c r="ES139" i="1"/>
  <c r="ER131" i="1"/>
  <c r="ES131" i="1"/>
  <c r="BB30" i="1"/>
  <c r="BC30" i="1"/>
  <c r="EL101" i="1"/>
  <c r="EL38" i="1"/>
  <c r="EL42" i="1"/>
  <c r="EL48" i="1"/>
  <c r="BA109" i="1"/>
  <c r="BA236" i="1"/>
  <c r="EB109" i="1"/>
  <c r="EB236" i="1"/>
  <c r="AG106" i="1"/>
  <c r="AG64" i="1"/>
  <c r="AG34" i="1"/>
  <c r="AZ106" i="1"/>
  <c r="AZ64" i="1"/>
  <c r="AZ34" i="1"/>
  <c r="BS106" i="1"/>
  <c r="BS64" i="1"/>
  <c r="BS34" i="1"/>
  <c r="BU15" i="1"/>
  <c r="BV15" i="1"/>
  <c r="CM106" i="1"/>
  <c r="CM64" i="1"/>
  <c r="CM34" i="1"/>
  <c r="DG106" i="1"/>
  <c r="DG64" i="1"/>
  <c r="DG34" i="1"/>
  <c r="EA106" i="1"/>
  <c r="EA64" i="1"/>
  <c r="EA34" i="1"/>
  <c r="EC15" i="1"/>
  <c r="ED15" i="1"/>
  <c r="EF7" i="1"/>
  <c r="AR21" i="1"/>
  <c r="AS21" i="1"/>
  <c r="DS21" i="1"/>
  <c r="DT21" i="1"/>
  <c r="EV21" i="1"/>
  <c r="EV29" i="1"/>
  <c r="EW29" i="1"/>
  <c r="EX29" i="1"/>
  <c r="N30" i="1"/>
  <c r="O30" i="1"/>
  <c r="P30" i="1"/>
  <c r="X34" i="1"/>
  <c r="BJ34" i="1"/>
  <c r="CX34" i="1"/>
  <c r="BT105" i="1"/>
  <c r="BU105" i="1"/>
  <c r="BV105" i="1"/>
  <c r="EB79" i="1"/>
  <c r="EC70" i="1"/>
  <c r="ED70" i="1"/>
  <c r="AL71" i="1"/>
  <c r="AL70" i="1"/>
  <c r="AP97" i="1"/>
  <c r="AP95" i="1"/>
  <c r="AR95" i="1"/>
  <c r="AS95" i="1"/>
  <c r="AR79" i="1"/>
  <c r="AS79" i="1"/>
  <c r="AP99" i="1"/>
  <c r="AR99" i="1"/>
  <c r="AS99" i="1"/>
  <c r="BS99" i="1"/>
  <c r="BS98" i="1"/>
  <c r="BS95" i="1"/>
  <c r="DL71" i="1"/>
  <c r="DL70" i="1"/>
  <c r="DQ79" i="1"/>
  <c r="BB94" i="1"/>
  <c r="BC94" i="1"/>
  <c r="EB105" i="1"/>
  <c r="EC105" i="1"/>
  <c r="ED105" i="1"/>
  <c r="DI148" i="1"/>
  <c r="DJ148" i="1"/>
  <c r="DG157" i="1"/>
  <c r="DI157" i="1"/>
  <c r="DJ157" i="1"/>
  <c r="EB157" i="1"/>
  <c r="EB160" i="1"/>
  <c r="EC148" i="1"/>
  <c r="ED148" i="1"/>
  <c r="N16" i="1"/>
  <c r="O16" i="1"/>
  <c r="P16" i="1"/>
  <c r="O7" i="1"/>
  <c r="P7" i="1"/>
  <c r="CO109" i="1"/>
  <c r="CP109" i="1"/>
  <c r="W64" i="1"/>
  <c r="Y64" i="1"/>
  <c r="Z64" i="1"/>
  <c r="W34" i="1"/>
  <c r="Y15" i="1"/>
  <c r="Z15" i="1"/>
  <c r="AP64" i="1"/>
  <c r="AR64" i="1"/>
  <c r="AS64" i="1"/>
  <c r="AP34" i="1"/>
  <c r="AR15" i="1"/>
  <c r="AS15" i="1"/>
  <c r="BI64" i="1"/>
  <c r="BK64" i="1"/>
  <c r="BL64" i="1"/>
  <c r="BI34" i="1"/>
  <c r="BK15" i="1"/>
  <c r="BL15" i="1"/>
  <c r="CC64" i="1"/>
  <c r="CE64" i="1"/>
  <c r="CF64" i="1"/>
  <c r="CC34" i="1"/>
  <c r="CE15" i="1"/>
  <c r="CF15" i="1"/>
  <c r="CW64" i="1"/>
  <c r="CY64" i="1"/>
  <c r="CZ64" i="1"/>
  <c r="CW34" i="1"/>
  <c r="CY15" i="1"/>
  <c r="CZ15" i="1"/>
  <c r="DQ64" i="1"/>
  <c r="DS64" i="1"/>
  <c r="DT64" i="1"/>
  <c r="DQ34" i="1"/>
  <c r="DS15" i="1"/>
  <c r="DT15" i="1"/>
  <c r="EK64" i="1"/>
  <c r="EM64" i="1"/>
  <c r="EN64" i="1"/>
  <c r="EK34" i="1"/>
  <c r="EM15" i="1"/>
  <c r="EN15" i="1"/>
  <c r="M103" i="1"/>
  <c r="M64" i="1"/>
  <c r="M34" i="1"/>
  <c r="BX7" i="1"/>
  <c r="CH116" i="1"/>
  <c r="D34" i="1"/>
  <c r="AQ34" i="1"/>
  <c r="CD38" i="1"/>
  <c r="CD42" i="1"/>
  <c r="CD48" i="1"/>
  <c r="DR38" i="1"/>
  <c r="DR42" i="1"/>
  <c r="DR48" i="1"/>
  <c r="AH105" i="1"/>
  <c r="AI105" i="1"/>
  <c r="AJ105" i="1"/>
  <c r="AH79" i="1"/>
  <c r="AI79" i="1"/>
  <c r="AJ79" i="1"/>
  <c r="AG99" i="1"/>
  <c r="AG98" i="1"/>
  <c r="AG95" i="1"/>
  <c r="BX71" i="1"/>
  <c r="BX70" i="1"/>
  <c r="CC97" i="1"/>
  <c r="CC95" i="1"/>
  <c r="CE95" i="1"/>
  <c r="CF95" i="1"/>
  <c r="CE79" i="1"/>
  <c r="CF79" i="1"/>
  <c r="CC99" i="1"/>
  <c r="CE99" i="1"/>
  <c r="CF99" i="1"/>
  <c r="DG99" i="1"/>
  <c r="DG98" i="1"/>
  <c r="DG95" i="1"/>
  <c r="DH94" i="1"/>
  <c r="DI85" i="1"/>
  <c r="DJ85" i="1"/>
  <c r="D232" i="1"/>
  <c r="E232" i="1"/>
  <c r="F232" i="1"/>
  <c r="E106" i="1"/>
  <c r="F106" i="1"/>
  <c r="AG236" i="1"/>
  <c r="W141" i="1"/>
  <c r="Y133" i="1"/>
  <c r="Z133" i="1"/>
  <c r="EA141" i="1"/>
  <c r="EC140" i="1"/>
  <c r="ED140" i="1"/>
  <c r="CD162" i="1"/>
  <c r="CD160" i="1"/>
  <c r="CW141" i="1"/>
  <c r="DG162" i="1"/>
  <c r="DG160" i="1"/>
  <c r="DI160" i="1"/>
  <c r="DJ160" i="1"/>
  <c r="DI141" i="1"/>
  <c r="DJ141" i="1"/>
  <c r="W157" i="1"/>
  <c r="Y157" i="1"/>
  <c r="Z157" i="1"/>
  <c r="Y148" i="1"/>
  <c r="Z148" i="1"/>
  <c r="CO157" i="1"/>
  <c r="CP157" i="1"/>
  <c r="DH114" i="1"/>
  <c r="DI114" i="1"/>
  <c r="DJ114" i="1"/>
  <c r="BT68" i="1"/>
  <c r="BU68" i="1"/>
  <c r="BV68" i="1"/>
  <c r="BT15" i="1"/>
  <c r="BX8" i="1"/>
  <c r="CR8" i="1"/>
  <c r="O14" i="1"/>
  <c r="P14" i="1"/>
  <c r="BT109" i="1"/>
  <c r="CO14" i="1"/>
  <c r="CP14" i="1"/>
  <c r="EU106" i="1"/>
  <c r="EU64" i="1"/>
  <c r="EU34" i="1"/>
  <c r="BE7" i="1"/>
  <c r="BB21" i="1"/>
  <c r="BC21" i="1"/>
  <c r="BA68" i="1"/>
  <c r="BB68" i="1"/>
  <c r="BC68" i="1"/>
  <c r="AI70" i="1"/>
  <c r="AJ70" i="1"/>
  <c r="DH105" i="1"/>
  <c r="DI105" i="1"/>
  <c r="DJ105" i="1"/>
  <c r="DH79" i="1"/>
  <c r="DI79" i="1"/>
  <c r="DJ79" i="1"/>
  <c r="EV70" i="1"/>
  <c r="M96" i="1"/>
  <c r="O79" i="1"/>
  <c r="P79" i="1"/>
  <c r="M97" i="1"/>
  <c r="BE71" i="1"/>
  <c r="BI79" i="1"/>
  <c r="CM95" i="1"/>
  <c r="CM98" i="1"/>
  <c r="CM99" i="1"/>
  <c r="EF71" i="1"/>
  <c r="EF70" i="1"/>
  <c r="EK99" i="1"/>
  <c r="EM99" i="1"/>
  <c r="EN99" i="1"/>
  <c r="EK97" i="1"/>
  <c r="EM79" i="1"/>
  <c r="EN79" i="1"/>
  <c r="EK95" i="1"/>
  <c r="EM95" i="1"/>
  <c r="EN95" i="1"/>
  <c r="EV93" i="1"/>
  <c r="EW93" i="1"/>
  <c r="EX93" i="1"/>
  <c r="AI93" i="1"/>
  <c r="AJ93" i="1"/>
  <c r="AH94" i="1"/>
  <c r="AI94" i="1"/>
  <c r="AJ94" i="1"/>
  <c r="EV94" i="1"/>
  <c r="EW94" i="1"/>
  <c r="EX94" i="1"/>
  <c r="CX97" i="1"/>
  <c r="CX36" i="1"/>
  <c r="CN15" i="1"/>
  <c r="CO7" i="1"/>
  <c r="CP7" i="1"/>
  <c r="AH109" i="1"/>
  <c r="AH236" i="1"/>
  <c r="DH109" i="1"/>
  <c r="DH236" i="1"/>
  <c r="C64" i="1"/>
  <c r="C34" i="1"/>
  <c r="E16" i="1"/>
  <c r="F16" i="1"/>
  <c r="F23" i="1"/>
  <c r="E21" i="1"/>
  <c r="F21" i="1"/>
  <c r="BI30" i="1"/>
  <c r="BK30" i="1"/>
  <c r="BL30" i="1"/>
  <c r="BK21" i="1"/>
  <c r="BL21" i="1"/>
  <c r="EK30" i="1"/>
  <c r="EM30" i="1"/>
  <c r="EN30" i="1"/>
  <c r="EM21" i="1"/>
  <c r="EN21" i="1"/>
  <c r="EB30" i="1"/>
  <c r="EC30" i="1"/>
  <c r="ED30" i="1"/>
  <c r="EB68" i="1"/>
  <c r="EC68" i="1"/>
  <c r="ED68" i="1"/>
  <c r="D79" i="1"/>
  <c r="F72" i="1"/>
  <c r="E70" i="1"/>
  <c r="F70" i="1"/>
  <c r="BE70" i="1"/>
  <c r="F71" i="1"/>
  <c r="F73" i="1"/>
  <c r="W99" i="1"/>
  <c r="Y99" i="1"/>
  <c r="Z99" i="1"/>
  <c r="W97" i="1"/>
  <c r="Y79" i="1"/>
  <c r="Z79" i="1"/>
  <c r="W95" i="1"/>
  <c r="Y95" i="1"/>
  <c r="Z95" i="1"/>
  <c r="AZ95" i="1"/>
  <c r="AZ99" i="1"/>
  <c r="AZ98" i="1"/>
  <c r="CR71" i="1"/>
  <c r="CR70" i="1"/>
  <c r="CW99" i="1"/>
  <c r="CY99" i="1"/>
  <c r="CZ99" i="1"/>
  <c r="CW97" i="1"/>
  <c r="CY79" i="1"/>
  <c r="CZ79" i="1"/>
  <c r="CW95" i="1"/>
  <c r="CY95" i="1"/>
  <c r="CZ95" i="1"/>
  <c r="EA95" i="1"/>
  <c r="EC79" i="1"/>
  <c r="ED79" i="1"/>
  <c r="EA99" i="1"/>
  <c r="EA98" i="1"/>
  <c r="BA105" i="1"/>
  <c r="BB105" i="1"/>
  <c r="BC105" i="1"/>
  <c r="BA79" i="1"/>
  <c r="BB79" i="1"/>
  <c r="BC79" i="1"/>
  <c r="BB70" i="1"/>
  <c r="BC70" i="1"/>
  <c r="C96" i="1"/>
  <c r="AQ99" i="1"/>
  <c r="CX95" i="1"/>
  <c r="DR99" i="1"/>
  <c r="EU99" i="1"/>
  <c r="EU98" i="1"/>
  <c r="AP93" i="1"/>
  <c r="AR93" i="1"/>
  <c r="AS93" i="1"/>
  <c r="AR85" i="1"/>
  <c r="AS85" i="1"/>
  <c r="CO94" i="1"/>
  <c r="CP94" i="1"/>
  <c r="BI162" i="1"/>
  <c r="BI160" i="1"/>
  <c r="BK160" i="1"/>
  <c r="BL160" i="1"/>
  <c r="BK141" i="1"/>
  <c r="BL141" i="1"/>
  <c r="AG160" i="1"/>
  <c r="AI141" i="1"/>
  <c r="AJ141" i="1"/>
  <c r="AI148" i="1"/>
  <c r="AJ148" i="1"/>
  <c r="AG157" i="1"/>
  <c r="AI157" i="1"/>
  <c r="AJ157" i="1"/>
  <c r="BA157" i="1"/>
  <c r="BB157" i="1"/>
  <c r="BC157" i="1"/>
  <c r="BB148" i="1"/>
  <c r="BC148" i="1"/>
  <c r="CW157" i="1"/>
  <c r="CY157" i="1"/>
  <c r="CZ157" i="1"/>
  <c r="CY148" i="1"/>
  <c r="CZ148" i="1"/>
  <c r="CY223" i="1"/>
  <c r="CZ223" i="1"/>
  <c r="CW230" i="1"/>
  <c r="CW164" i="1"/>
  <c r="CY164" i="1"/>
  <c r="CZ164" i="1"/>
  <c r="D93" i="1"/>
  <c r="E93" i="1"/>
  <c r="F93" i="1"/>
  <c r="F87" i="1"/>
  <c r="F86" i="1"/>
  <c r="E85" i="1"/>
  <c r="F85" i="1"/>
  <c r="BI93" i="1"/>
  <c r="BK93" i="1"/>
  <c r="BL93" i="1"/>
  <c r="BK85" i="1"/>
  <c r="BL85" i="1"/>
  <c r="EU236" i="1"/>
  <c r="AZ141" i="1"/>
  <c r="BB133" i="1"/>
  <c r="BC133" i="1"/>
  <c r="ER195" i="1"/>
  <c r="ER193" i="1"/>
  <c r="ES193" i="1"/>
  <c r="EP201" i="1"/>
  <c r="EP203" i="1"/>
  <c r="ER194" i="1"/>
  <c r="E220" i="1"/>
  <c r="F220" i="1"/>
  <c r="C164" i="1"/>
  <c r="AZ236" i="1"/>
  <c r="BB236" i="1"/>
  <c r="BC236" i="1"/>
  <c r="DG236" i="1"/>
  <c r="DI236" i="1"/>
  <c r="DJ236" i="1"/>
  <c r="CM141" i="1"/>
  <c r="CO133" i="1"/>
  <c r="CP133" i="1"/>
  <c r="ER135" i="1"/>
  <c r="EP141" i="1"/>
  <c r="ER133" i="1"/>
  <c r="ES133" i="1"/>
  <c r="Y231" i="1"/>
  <c r="Z231" i="1"/>
  <c r="W112" i="1"/>
  <c r="Y112" i="1"/>
  <c r="Z112" i="1"/>
  <c r="EQ227" i="1"/>
  <c r="EV140" i="1"/>
  <c r="EV231" i="1"/>
  <c r="EU162" i="1"/>
  <c r="EU160" i="1"/>
  <c r="EV157" i="1"/>
  <c r="EW157" i="1"/>
  <c r="EX157" i="1"/>
  <c r="EW148" i="1"/>
  <c r="EX148" i="1"/>
  <c r="Y203" i="1"/>
  <c r="Z203" i="1"/>
  <c r="W223" i="1"/>
  <c r="W221" i="1"/>
  <c r="Y221" i="1"/>
  <c r="Z221" i="1"/>
  <c r="AZ223" i="1"/>
  <c r="AZ221" i="1"/>
  <c r="BB209" i="1"/>
  <c r="BC209" i="1"/>
  <c r="AZ217" i="1"/>
  <c r="BB217" i="1"/>
  <c r="BC217" i="1"/>
  <c r="EV7" i="1"/>
  <c r="F8" i="1"/>
  <c r="EV14" i="1"/>
  <c r="AH15" i="1"/>
  <c r="AI15" i="1"/>
  <c r="AJ15" i="1"/>
  <c r="DH15" i="1"/>
  <c r="DI15" i="1"/>
  <c r="DJ15" i="1"/>
  <c r="EV78" i="1"/>
  <c r="EW78" i="1"/>
  <c r="EX78" i="1"/>
  <c r="BT79" i="1"/>
  <c r="BU79" i="1"/>
  <c r="BV79" i="1"/>
  <c r="CN79" i="1"/>
  <c r="CO79" i="1"/>
  <c r="CP79" i="1"/>
  <c r="AL86" i="1"/>
  <c r="AL85" i="1"/>
  <c r="BK106" i="1"/>
  <c r="BL106" i="1"/>
  <c r="EM106" i="1"/>
  <c r="EN106" i="1"/>
  <c r="EA236" i="1"/>
  <c r="ER234" i="1"/>
  <c r="ES234" i="1"/>
  <c r="N175" i="1"/>
  <c r="O133" i="1"/>
  <c r="P133" i="1"/>
  <c r="EQ175" i="1"/>
  <c r="ER175" i="1"/>
  <c r="ES175" i="1"/>
  <c r="ES134" i="1"/>
  <c r="N141" i="1"/>
  <c r="AL134" i="1"/>
  <c r="AL133" i="1"/>
  <c r="AQ162" i="1"/>
  <c r="AQ160" i="1"/>
  <c r="BS141" i="1"/>
  <c r="DR162" i="1"/>
  <c r="DR160" i="1"/>
  <c r="EK162" i="1"/>
  <c r="EK160" i="1"/>
  <c r="EM160" i="1"/>
  <c r="EN160" i="1"/>
  <c r="EM141" i="1"/>
  <c r="EN141" i="1"/>
  <c r="N157" i="1"/>
  <c r="O157" i="1"/>
  <c r="P157" i="1"/>
  <c r="O148" i="1"/>
  <c r="P148" i="1"/>
  <c r="BU148" i="1"/>
  <c r="BV148" i="1"/>
  <c r="BS157" i="1"/>
  <c r="BU157" i="1"/>
  <c r="BV157" i="1"/>
  <c r="CN157" i="1"/>
  <c r="CO148" i="1"/>
  <c r="CP148" i="1"/>
  <c r="Y193" i="1"/>
  <c r="Z193" i="1"/>
  <c r="BS203" i="1"/>
  <c r="BU193" i="1"/>
  <c r="BV193" i="1"/>
  <c r="X223" i="1"/>
  <c r="X221" i="1"/>
  <c r="BJ223" i="1"/>
  <c r="BJ221" i="1"/>
  <c r="CC223" i="1"/>
  <c r="CC221" i="1"/>
  <c r="CE221" i="1"/>
  <c r="CF221" i="1"/>
  <c r="CE203" i="1"/>
  <c r="CF203" i="1"/>
  <c r="CM223" i="1"/>
  <c r="CM221" i="1"/>
  <c r="ER233" i="1"/>
  <c r="ES233" i="1"/>
  <c r="DQ231" i="1"/>
  <c r="DS140" i="1"/>
  <c r="DT140" i="1"/>
  <c r="C162" i="1"/>
  <c r="C160" i="1"/>
  <c r="E141" i="1"/>
  <c r="F141" i="1"/>
  <c r="AH162" i="1"/>
  <c r="AH160" i="1"/>
  <c r="BA141" i="1"/>
  <c r="CR134" i="1"/>
  <c r="EB162" i="1"/>
  <c r="AG203" i="1"/>
  <c r="AI193" i="1"/>
  <c r="AJ193" i="1"/>
  <c r="DI203" i="1"/>
  <c r="DJ203" i="1"/>
  <c r="DG221" i="1"/>
  <c r="AP223" i="1"/>
  <c r="AP221" i="1"/>
  <c r="AR221" i="1"/>
  <c r="AS221" i="1"/>
  <c r="AR203" i="1"/>
  <c r="AS203" i="1"/>
  <c r="BT223" i="1"/>
  <c r="BT164" i="1"/>
  <c r="BT221" i="1"/>
  <c r="CW221" i="1"/>
  <c r="CY221" i="1"/>
  <c r="CZ221" i="1"/>
  <c r="CR86" i="1"/>
  <c r="DL86" i="1"/>
  <c r="DL85" i="1"/>
  <c r="BU94" i="1"/>
  <c r="BV94" i="1"/>
  <c r="DI94" i="1"/>
  <c r="DJ94" i="1"/>
  <c r="AR106" i="1"/>
  <c r="AS106" i="1"/>
  <c r="DS106" i="1"/>
  <c r="DT106" i="1"/>
  <c r="AP162" i="1"/>
  <c r="AP160" i="1"/>
  <c r="AR160" i="1"/>
  <c r="AS160" i="1"/>
  <c r="AR141" i="1"/>
  <c r="AS141" i="1"/>
  <c r="CR133" i="1"/>
  <c r="N227" i="1"/>
  <c r="CW231" i="1"/>
  <c r="CY140" i="1"/>
  <c r="CZ140" i="1"/>
  <c r="DH162" i="1"/>
  <c r="DH160" i="1"/>
  <c r="EK231" i="1"/>
  <c r="EM140" i="1"/>
  <c r="EN140" i="1"/>
  <c r="R134" i="1"/>
  <c r="BE133" i="1"/>
  <c r="BE134" i="1"/>
  <c r="EF134" i="1"/>
  <c r="EA157" i="1"/>
  <c r="EC157" i="1"/>
  <c r="ED157" i="1"/>
  <c r="N224" i="1"/>
  <c r="N201" i="1"/>
  <c r="O193" i="1"/>
  <c r="P193" i="1"/>
  <c r="BI231" i="1"/>
  <c r="BK140" i="1"/>
  <c r="BL140" i="1"/>
  <c r="DI140" i="1"/>
  <c r="DJ140" i="1"/>
  <c r="D162" i="1"/>
  <c r="D160" i="1"/>
  <c r="BJ162" i="1"/>
  <c r="BJ160" i="1"/>
  <c r="BT141" i="1"/>
  <c r="CX162" i="1"/>
  <c r="CX160" i="1"/>
  <c r="EL162" i="1"/>
  <c r="EL160" i="1"/>
  <c r="EP157" i="1"/>
  <c r="BI203" i="1"/>
  <c r="BK193" i="1"/>
  <c r="BL193" i="1"/>
  <c r="EM203" i="1"/>
  <c r="EN203" i="1"/>
  <c r="EK223" i="1"/>
  <c r="EK221" i="1"/>
  <c r="EM221" i="1"/>
  <c r="EN221" i="1"/>
  <c r="EU203" i="1"/>
  <c r="CX223" i="1"/>
  <c r="CX221" i="1"/>
  <c r="DQ223" i="1"/>
  <c r="DQ221" i="1"/>
  <c r="DS221" i="1"/>
  <c r="DT221" i="1"/>
  <c r="DS203" i="1"/>
  <c r="DT203" i="1"/>
  <c r="EA223" i="1"/>
  <c r="EA221" i="1"/>
  <c r="EP215" i="1"/>
  <c r="ER208" i="1"/>
  <c r="ER207" i="1"/>
  <c r="ES207" i="1"/>
  <c r="AP217" i="1"/>
  <c r="AR217" i="1"/>
  <c r="AS217" i="1"/>
  <c r="AR209" i="1"/>
  <c r="AS209" i="1"/>
  <c r="CW217" i="1"/>
  <c r="CY217" i="1"/>
  <c r="CZ217" i="1"/>
  <c r="CY209" i="1"/>
  <c r="CZ209" i="1"/>
  <c r="ER209" i="1"/>
  <c r="AI217" i="1"/>
  <c r="AJ217" i="1"/>
  <c r="AI140" i="1"/>
  <c r="AJ140" i="1"/>
  <c r="EP227" i="1"/>
  <c r="ER140" i="1"/>
  <c r="ES140" i="1"/>
  <c r="M162" i="1"/>
  <c r="M160" i="1"/>
  <c r="O141" i="1"/>
  <c r="P141" i="1"/>
  <c r="X162" i="1"/>
  <c r="X160" i="1"/>
  <c r="CC162" i="1"/>
  <c r="CC160" i="1"/>
  <c r="CE160" i="1"/>
  <c r="CF160" i="1"/>
  <c r="CE141" i="1"/>
  <c r="CF141" i="1"/>
  <c r="DQ162" i="1"/>
  <c r="DQ160" i="1"/>
  <c r="DS160" i="1"/>
  <c r="DT160" i="1"/>
  <c r="DS141" i="1"/>
  <c r="DT141" i="1"/>
  <c r="ER146" i="1"/>
  <c r="ES146" i="1"/>
  <c r="EQ157" i="1"/>
  <c r="ES150" i="1"/>
  <c r="ES149" i="1"/>
  <c r="ER156" i="1"/>
  <c r="ES156" i="1"/>
  <c r="ER191" i="1"/>
  <c r="ES191" i="1"/>
  <c r="EB229" i="1"/>
  <c r="EC229" i="1"/>
  <c r="ED229" i="1"/>
  <c r="EB203" i="1"/>
  <c r="BX194" i="1"/>
  <c r="EL223" i="1"/>
  <c r="EL221" i="1"/>
  <c r="BI217" i="1"/>
  <c r="BK217" i="1"/>
  <c r="BL217" i="1"/>
  <c r="BK209" i="1"/>
  <c r="BL209" i="1"/>
  <c r="EW209" i="1"/>
  <c r="EX209" i="1"/>
  <c r="EU217" i="1"/>
  <c r="EW217" i="1"/>
  <c r="EX217" i="1"/>
  <c r="ER150" i="1"/>
  <c r="EQ224" i="1"/>
  <c r="ER224" i="1"/>
  <c r="ES224" i="1"/>
  <c r="EQ201" i="1"/>
  <c r="ES194" i="1"/>
  <c r="D220" i="1"/>
  <c r="D218" i="1"/>
  <c r="DI202" i="1"/>
  <c r="DJ202" i="1"/>
  <c r="AQ223" i="1"/>
  <c r="AQ221" i="1"/>
  <c r="BA203" i="1"/>
  <c r="BB203" i="1"/>
  <c r="BC203" i="1"/>
  <c r="CD223" i="1"/>
  <c r="CD221" i="1"/>
  <c r="CN203" i="1"/>
  <c r="DR223" i="1"/>
  <c r="DR221" i="1"/>
  <c r="EQ203" i="1"/>
  <c r="ES209" i="1"/>
  <c r="EQ215" i="1"/>
  <c r="CC217" i="1"/>
  <c r="CE217" i="1"/>
  <c r="CF217" i="1"/>
  <c r="CE209" i="1"/>
  <c r="CF209" i="1"/>
  <c r="DS209" i="1"/>
  <c r="DT209" i="1"/>
  <c r="DQ217" i="1"/>
  <c r="DS217" i="1"/>
  <c r="DT217" i="1"/>
  <c r="R207" i="1"/>
  <c r="R208" i="1"/>
  <c r="DS238" i="1"/>
  <c r="DT238" i="1"/>
  <c r="BU202" i="1"/>
  <c r="BV202" i="1"/>
  <c r="AI209" i="1"/>
  <c r="AJ209" i="1"/>
  <c r="DG217" i="1"/>
  <c r="DG223" i="1"/>
  <c r="AH229" i="1"/>
  <c r="AI229" i="1"/>
  <c r="AJ229" i="1"/>
  <c r="CO209" i="1"/>
  <c r="CP209" i="1"/>
  <c r="DH217" i="1"/>
  <c r="DH221" i="1"/>
  <c r="E215" i="1"/>
  <c r="F215" i="1"/>
  <c r="C218" i="1"/>
  <c r="M218" i="1"/>
  <c r="CF238" i="1"/>
  <c r="Z238" i="1"/>
  <c r="BL238" i="1"/>
  <c r="CZ238" i="1"/>
  <c r="EN238" i="1"/>
  <c r="J103" i="1"/>
  <c r="K103" i="1"/>
  <c r="H231" i="1"/>
  <c r="J231" i="1"/>
  <c r="K231" i="1"/>
  <c r="BP116" i="1"/>
  <c r="BQ116" i="1"/>
  <c r="ER111" i="1"/>
  <c r="ES111" i="1"/>
  <c r="EC231" i="1"/>
  <c r="ED231" i="1"/>
  <c r="EB114" i="1"/>
  <c r="EC114" i="1"/>
  <c r="ED114" i="1"/>
  <c r="DW226" i="1"/>
  <c r="DY152" i="1"/>
  <c r="DX203" i="1"/>
  <c r="DY203" i="1"/>
  <c r="DV223" i="1"/>
  <c r="DV221" i="1"/>
  <c r="DX221" i="1"/>
  <c r="DY221" i="1"/>
  <c r="DX160" i="1"/>
  <c r="DY160" i="1"/>
  <c r="DV230" i="1"/>
  <c r="DV226" i="1"/>
  <c r="DV175" i="1"/>
  <c r="DX175" i="1"/>
  <c r="DY175" i="1"/>
  <c r="DB226" i="1"/>
  <c r="DD160" i="1"/>
  <c r="DE160" i="1"/>
  <c r="DB230" i="1"/>
  <c r="DB175" i="1"/>
  <c r="DD175" i="1"/>
  <c r="DE175" i="1"/>
  <c r="DD223" i="1"/>
  <c r="DE223" i="1"/>
  <c r="DB164" i="1"/>
  <c r="DD164" i="1"/>
  <c r="DE164" i="1"/>
  <c r="DB166" i="1"/>
  <c r="DD162" i="1"/>
  <c r="DE162" i="1"/>
  <c r="DH223" i="1"/>
  <c r="DH164" i="1"/>
  <c r="DH166" i="1"/>
  <c r="DH170" i="1"/>
  <c r="DH176" i="1"/>
  <c r="DH182" i="1"/>
  <c r="DC230" i="1"/>
  <c r="EQ162" i="1"/>
  <c r="CN160" i="1"/>
  <c r="CJ160" i="1"/>
  <c r="CK160" i="1"/>
  <c r="CH226" i="1"/>
  <c r="CH175" i="1"/>
  <c r="CJ175" i="1"/>
  <c r="CK175" i="1"/>
  <c r="EQ116" i="1"/>
  <c r="CI226" i="1"/>
  <c r="CK152" i="1"/>
  <c r="CJ203" i="1"/>
  <c r="CK203" i="1"/>
  <c r="CH223" i="1"/>
  <c r="CH221" i="1"/>
  <c r="CJ221" i="1"/>
  <c r="CK221" i="1"/>
  <c r="CJ162" i="1"/>
  <c r="CK162" i="1"/>
  <c r="BO226" i="1"/>
  <c r="BQ152" i="1"/>
  <c r="BP162" i="1"/>
  <c r="BQ162" i="1"/>
  <c r="EV203" i="1"/>
  <c r="BP160" i="1"/>
  <c r="BQ160" i="1"/>
  <c r="BN226" i="1"/>
  <c r="BN175" i="1"/>
  <c r="BP175" i="1"/>
  <c r="BQ175" i="1"/>
  <c r="EW193" i="1"/>
  <c r="EX193" i="1"/>
  <c r="BP203" i="1"/>
  <c r="BQ203" i="1"/>
  <c r="BN223" i="1"/>
  <c r="BN221" i="1"/>
  <c r="BP221" i="1"/>
  <c r="BQ221" i="1"/>
  <c r="AW160" i="1"/>
  <c r="AX160" i="1"/>
  <c r="AU226" i="1"/>
  <c r="AU175" i="1"/>
  <c r="AW175" i="1"/>
  <c r="AX175" i="1"/>
  <c r="BB231" i="1"/>
  <c r="BC231" i="1"/>
  <c r="BA114" i="1"/>
  <c r="BB114" i="1"/>
  <c r="BC114" i="1"/>
  <c r="AV226" i="1"/>
  <c r="AX152" i="1"/>
  <c r="AW203" i="1"/>
  <c r="AX203" i="1"/>
  <c r="AU223" i="1"/>
  <c r="AU221" i="1"/>
  <c r="AW221" i="1"/>
  <c r="AX221" i="1"/>
  <c r="AB166" i="1"/>
  <c r="AD162" i="1"/>
  <c r="AE162" i="1"/>
  <c r="AH221" i="1"/>
  <c r="EW133" i="1"/>
  <c r="EX133" i="1"/>
  <c r="AB230" i="1"/>
  <c r="AD230" i="1"/>
  <c r="AE230" i="1"/>
  <c r="AB175" i="1"/>
  <c r="AD175" i="1"/>
  <c r="AE175" i="1"/>
  <c r="AD160" i="1"/>
  <c r="AE160" i="1"/>
  <c r="AB226" i="1"/>
  <c r="AH230" i="1"/>
  <c r="AI230" i="1"/>
  <c r="AJ230" i="1"/>
  <c r="J218" i="1"/>
  <c r="K218" i="1"/>
  <c r="H224" i="1"/>
  <c r="J224" i="1"/>
  <c r="K224" i="1"/>
  <c r="J162" i="1"/>
  <c r="K162" i="1"/>
  <c r="H222" i="1"/>
  <c r="J222" i="1"/>
  <c r="K222" i="1"/>
  <c r="J160" i="1"/>
  <c r="K160" i="1"/>
  <c r="H226" i="1"/>
  <c r="H175" i="1"/>
  <c r="J175" i="1"/>
  <c r="K175" i="1"/>
  <c r="J220" i="1"/>
  <c r="K220" i="1"/>
  <c r="H164" i="1"/>
  <c r="J164" i="1"/>
  <c r="K164" i="1"/>
  <c r="ER103" i="1"/>
  <c r="ES103" i="1"/>
  <c r="EP116" i="1"/>
  <c r="EQ64" i="1"/>
  <c r="EQ34" i="1"/>
  <c r="EQ38" i="1"/>
  <c r="EQ42" i="1"/>
  <c r="EQ48" i="1"/>
  <c r="EP64" i="1"/>
  <c r="ER15" i="1"/>
  <c r="ES15" i="1"/>
  <c r="EP34" i="1"/>
  <c r="ER97" i="1"/>
  <c r="ES97" i="1"/>
  <c r="EP36" i="1"/>
  <c r="ER36" i="1"/>
  <c r="ES36" i="1"/>
  <c r="EB34" i="1"/>
  <c r="EC34" i="1"/>
  <c r="ED34" i="1"/>
  <c r="DX95" i="1"/>
  <c r="DY95" i="1"/>
  <c r="EC236" i="1"/>
  <c r="ED236" i="1"/>
  <c r="EB64" i="1"/>
  <c r="DX64" i="1"/>
  <c r="DY64" i="1"/>
  <c r="DV68" i="1"/>
  <c r="DX68" i="1"/>
  <c r="DY68" i="1"/>
  <c r="DW38" i="1"/>
  <c r="DW42" i="1"/>
  <c r="DW48" i="1"/>
  <c r="EZ8" i="1"/>
  <c r="EB106" i="1"/>
  <c r="ED111" i="1"/>
  <c r="DX97" i="1"/>
  <c r="DY97" i="1"/>
  <c r="DV36" i="1"/>
  <c r="EQ236" i="1"/>
  <c r="DB116" i="1"/>
  <c r="DD116" i="1"/>
  <c r="DE116" i="1"/>
  <c r="DD103" i="1"/>
  <c r="DE103" i="1"/>
  <c r="DD34" i="1"/>
  <c r="DE34" i="1"/>
  <c r="DB101" i="1"/>
  <c r="DD101" i="1"/>
  <c r="DE101" i="1"/>
  <c r="DD97" i="1"/>
  <c r="DE97" i="1"/>
  <c r="DB36" i="1"/>
  <c r="DD36" i="1"/>
  <c r="DE36" i="1"/>
  <c r="DD95" i="1"/>
  <c r="DE95" i="1"/>
  <c r="CI38" i="1"/>
  <c r="CI42" i="1"/>
  <c r="CI48" i="1"/>
  <c r="CH101" i="1"/>
  <c r="CJ101" i="1"/>
  <c r="CK101" i="1"/>
  <c r="CJ97" i="1"/>
  <c r="CK97" i="1"/>
  <c r="CH36" i="1"/>
  <c r="CJ95" i="1"/>
  <c r="CK95" i="1"/>
  <c r="BN101" i="1"/>
  <c r="BP101" i="1"/>
  <c r="BQ101" i="1"/>
  <c r="BP97" i="1"/>
  <c r="BQ97" i="1"/>
  <c r="BN36" i="1"/>
  <c r="BP36" i="1"/>
  <c r="BQ36" i="1"/>
  <c r="BP95" i="1"/>
  <c r="BQ95" i="1"/>
  <c r="BO38" i="1"/>
  <c r="BO42" i="1"/>
  <c r="BO48" i="1"/>
  <c r="BP34" i="1"/>
  <c r="BQ34" i="1"/>
  <c r="BN38" i="1"/>
  <c r="BB64" i="1"/>
  <c r="BC64" i="1"/>
  <c r="BB109" i="1"/>
  <c r="BC109" i="1"/>
  <c r="AU116" i="1"/>
  <c r="AW116" i="1"/>
  <c r="AX116" i="1"/>
  <c r="AW103" i="1"/>
  <c r="AX103" i="1"/>
  <c r="AV38" i="1"/>
  <c r="AV42" i="1"/>
  <c r="AV48" i="1"/>
  <c r="BB15" i="1"/>
  <c r="BC15" i="1"/>
  <c r="BA34" i="1"/>
  <c r="AU101" i="1"/>
  <c r="AW101" i="1"/>
  <c r="AX101" i="1"/>
  <c r="AW97" i="1"/>
  <c r="AX97" i="1"/>
  <c r="AU36" i="1"/>
  <c r="AW36" i="1"/>
  <c r="AX36" i="1"/>
  <c r="AW34" i="1"/>
  <c r="AX34" i="1"/>
  <c r="AU38" i="1"/>
  <c r="AW95" i="1"/>
  <c r="AX95" i="1"/>
  <c r="AD64" i="1"/>
  <c r="AE64" i="1"/>
  <c r="AB68" i="1"/>
  <c r="AD68" i="1"/>
  <c r="AE68" i="1"/>
  <c r="AI236" i="1"/>
  <c r="AJ236" i="1"/>
  <c r="AD97" i="1"/>
  <c r="AE97" i="1"/>
  <c r="AB36" i="1"/>
  <c r="AB101" i="1"/>
  <c r="AD101" i="1"/>
  <c r="AE101" i="1"/>
  <c r="J97" i="1"/>
  <c r="K97" i="1"/>
  <c r="H101" i="1"/>
  <c r="J101" i="1"/>
  <c r="K101" i="1"/>
  <c r="J96" i="1"/>
  <c r="K96" i="1"/>
  <c r="H36" i="1"/>
  <c r="J36" i="1"/>
  <c r="K36" i="1"/>
  <c r="N96" i="1"/>
  <c r="N36" i="1"/>
  <c r="J34" i="1"/>
  <c r="K34" i="1"/>
  <c r="H99" i="1"/>
  <c r="J99" i="1"/>
  <c r="K99" i="1"/>
  <c r="H38" i="1"/>
  <c r="N97" i="1"/>
  <c r="O97" i="1"/>
  <c r="P97" i="1"/>
  <c r="H116" i="1"/>
  <c r="J116" i="1"/>
  <c r="K116" i="1"/>
  <c r="DG164" i="1"/>
  <c r="DI164" i="1"/>
  <c r="DJ164" i="1"/>
  <c r="M224" i="1"/>
  <c r="O224" i="1"/>
  <c r="P224" i="1"/>
  <c r="EQ223" i="1"/>
  <c r="EQ221" i="1"/>
  <c r="AQ164" i="1"/>
  <c r="DQ226" i="1"/>
  <c r="DQ166" i="1"/>
  <c r="DS162" i="1"/>
  <c r="DT162" i="1"/>
  <c r="ER227" i="1"/>
  <c r="ES227" i="1"/>
  <c r="DQ230" i="1"/>
  <c r="DS223" i="1"/>
  <c r="DT223" i="1"/>
  <c r="DQ164" i="1"/>
  <c r="DS164" i="1"/>
  <c r="DT164" i="1"/>
  <c r="BK203" i="1"/>
  <c r="BL203" i="1"/>
  <c r="BI223" i="1"/>
  <c r="BI221" i="1"/>
  <c r="BK221" i="1"/>
  <c r="BL221" i="1"/>
  <c r="BJ226" i="1"/>
  <c r="BJ166" i="1"/>
  <c r="BJ170" i="1"/>
  <c r="BJ176" i="1"/>
  <c r="BJ182" i="1"/>
  <c r="BK182" i="1"/>
  <c r="BL182" i="1"/>
  <c r="N220" i="1"/>
  <c r="N218" i="1"/>
  <c r="O218" i="1"/>
  <c r="P218" i="1"/>
  <c r="O201" i="1"/>
  <c r="P201" i="1"/>
  <c r="DH226" i="1"/>
  <c r="DI221" i="1"/>
  <c r="DJ221" i="1"/>
  <c r="AI203" i="1"/>
  <c r="AJ203" i="1"/>
  <c r="AG223" i="1"/>
  <c r="AG221" i="1"/>
  <c r="AI221" i="1"/>
  <c r="AJ221" i="1"/>
  <c r="AH113" i="1"/>
  <c r="C222" i="1"/>
  <c r="C166" i="1"/>
  <c r="E162" i="1"/>
  <c r="F162" i="1"/>
  <c r="CE223" i="1"/>
  <c r="CF223" i="1"/>
  <c r="CC230" i="1"/>
  <c r="CC164" i="1"/>
  <c r="CE164" i="1"/>
  <c r="CF164" i="1"/>
  <c r="X164" i="1"/>
  <c r="BU203" i="1"/>
  <c r="BV203" i="1"/>
  <c r="BS223" i="1"/>
  <c r="BS221" i="1"/>
  <c r="BU221" i="1"/>
  <c r="BV221" i="1"/>
  <c r="DR226" i="1"/>
  <c r="DR166" i="1"/>
  <c r="DR170" i="1"/>
  <c r="DR176" i="1"/>
  <c r="DR182" i="1"/>
  <c r="DS182" i="1"/>
  <c r="DT182" i="1"/>
  <c r="CJ114" i="1"/>
  <c r="CK114" i="1"/>
  <c r="ER232" i="1"/>
  <c r="ES232" i="1"/>
  <c r="EP236" i="1"/>
  <c r="EP223" i="1"/>
  <c r="EP221" i="1"/>
  <c r="ER203" i="1"/>
  <c r="ES203" i="1"/>
  <c r="C36" i="1"/>
  <c r="CY97" i="1"/>
  <c r="CZ97" i="1"/>
  <c r="CW36" i="1"/>
  <c r="CY36" i="1"/>
  <c r="CZ36" i="1"/>
  <c r="AZ36" i="1"/>
  <c r="D97" i="1"/>
  <c r="E97" i="1"/>
  <c r="F97" i="1"/>
  <c r="D96" i="1"/>
  <c r="C103" i="1"/>
  <c r="E64" i="1"/>
  <c r="F64" i="1"/>
  <c r="CN106" i="1"/>
  <c r="CN64" i="1"/>
  <c r="CN34" i="1"/>
  <c r="M101" i="1"/>
  <c r="O101" i="1"/>
  <c r="P101" i="1"/>
  <c r="EU101" i="1"/>
  <c r="BT236" i="1"/>
  <c r="BU236" i="1"/>
  <c r="BV236" i="1"/>
  <c r="BU109" i="1"/>
  <c r="BV109" i="1"/>
  <c r="CD226" i="1"/>
  <c r="W162" i="1"/>
  <c r="W160" i="1"/>
  <c r="Y160" i="1"/>
  <c r="Z160" i="1"/>
  <c r="Y141" i="1"/>
  <c r="Z141" i="1"/>
  <c r="AG36" i="1"/>
  <c r="AQ101" i="1"/>
  <c r="AQ38" i="1"/>
  <c r="AQ42" i="1"/>
  <c r="AQ48" i="1"/>
  <c r="M231" i="1"/>
  <c r="M116" i="1"/>
  <c r="CW38" i="1"/>
  <c r="CY34" i="1"/>
  <c r="CZ34" i="1"/>
  <c r="CW101" i="1"/>
  <c r="CY101" i="1"/>
  <c r="CZ101" i="1"/>
  <c r="W38" i="1"/>
  <c r="W101" i="1"/>
  <c r="Y101" i="1"/>
  <c r="Z101" i="1"/>
  <c r="Y34" i="1"/>
  <c r="Z34" i="1"/>
  <c r="DQ97" i="1"/>
  <c r="DQ95" i="1"/>
  <c r="DS95" i="1"/>
  <c r="DT95" i="1"/>
  <c r="DS79" i="1"/>
  <c r="DT79" i="1"/>
  <c r="DQ99" i="1"/>
  <c r="DS99" i="1"/>
  <c r="DT99" i="1"/>
  <c r="EW21" i="1"/>
  <c r="EX21" i="1"/>
  <c r="EV30" i="1"/>
  <c r="EW30" i="1"/>
  <c r="EX30" i="1"/>
  <c r="DX114" i="1"/>
  <c r="DY114" i="1"/>
  <c r="CO15" i="1"/>
  <c r="CP15" i="1"/>
  <c r="E218" i="1"/>
  <c r="F218" i="1"/>
  <c r="CN223" i="1"/>
  <c r="CN164" i="1"/>
  <c r="CN166" i="1"/>
  <c r="CN170" i="1"/>
  <c r="CN176" i="1"/>
  <c r="CN182" i="1"/>
  <c r="CN221" i="1"/>
  <c r="CO221" i="1"/>
  <c r="CP221" i="1"/>
  <c r="D226" i="1"/>
  <c r="D164" i="1"/>
  <c r="E164" i="1"/>
  <c r="F164" i="1"/>
  <c r="M175" i="1"/>
  <c r="O175" i="1"/>
  <c r="P175" i="1"/>
  <c r="EA164" i="1"/>
  <c r="EK230" i="1"/>
  <c r="EM223" i="1"/>
  <c r="EN223" i="1"/>
  <c r="EK164" i="1"/>
  <c r="EM164" i="1"/>
  <c r="EN164" i="1"/>
  <c r="EZ149" i="1"/>
  <c r="EZ148" i="1"/>
  <c r="ER157" i="1"/>
  <c r="ES157" i="1"/>
  <c r="AH226" i="1"/>
  <c r="AH166" i="1"/>
  <c r="AH170" i="1"/>
  <c r="AH176" i="1"/>
  <c r="AH182" i="1"/>
  <c r="CM164" i="1"/>
  <c r="BS162" i="1"/>
  <c r="BS160" i="1"/>
  <c r="BU141" i="1"/>
  <c r="BV141" i="1"/>
  <c r="N162" i="1"/>
  <c r="O162" i="1"/>
  <c r="P162" i="1"/>
  <c r="N160" i="1"/>
  <c r="O160" i="1"/>
  <c r="P160" i="1"/>
  <c r="CN99" i="1"/>
  <c r="CN98" i="1"/>
  <c r="CN36" i="1"/>
  <c r="CN95" i="1"/>
  <c r="CO95" i="1"/>
  <c r="CP95" i="1"/>
  <c r="DH106" i="1"/>
  <c r="DH64" i="1"/>
  <c r="DI64" i="1"/>
  <c r="DJ64" i="1"/>
  <c r="DH34" i="1"/>
  <c r="DI34" i="1"/>
  <c r="DJ34" i="1"/>
  <c r="W230" i="1"/>
  <c r="Y223" i="1"/>
  <c r="Z223" i="1"/>
  <c r="W164" i="1"/>
  <c r="Y164" i="1"/>
  <c r="Z164" i="1"/>
  <c r="ER201" i="1"/>
  <c r="ES201" i="1"/>
  <c r="EZ193" i="1"/>
  <c r="EZ194" i="1"/>
  <c r="EP218" i="1"/>
  <c r="AZ162" i="1"/>
  <c r="AZ160" i="1"/>
  <c r="BB141" i="1"/>
  <c r="BC141" i="1"/>
  <c r="CY230" i="1"/>
  <c r="CZ230" i="1"/>
  <c r="CW111" i="1"/>
  <c r="CY111" i="1"/>
  <c r="CZ111" i="1"/>
  <c r="EV141" i="1"/>
  <c r="BI226" i="1"/>
  <c r="BI166" i="1"/>
  <c r="BK162" i="1"/>
  <c r="BL162" i="1"/>
  <c r="BA99" i="1"/>
  <c r="BB99" i="1"/>
  <c r="BC99" i="1"/>
  <c r="BA98" i="1"/>
  <c r="BA36" i="1"/>
  <c r="BA95" i="1"/>
  <c r="EZ85" i="1"/>
  <c r="EZ86" i="1"/>
  <c r="BT106" i="1"/>
  <c r="BU106" i="1"/>
  <c r="BV106" i="1"/>
  <c r="BT64" i="1"/>
  <c r="BT34" i="1"/>
  <c r="BU34" i="1"/>
  <c r="BV34" i="1"/>
  <c r="EQ160" i="1"/>
  <c r="DG226" i="1"/>
  <c r="DI162" i="1"/>
  <c r="DJ162" i="1"/>
  <c r="AI109" i="1"/>
  <c r="AJ109" i="1"/>
  <c r="AH95" i="1"/>
  <c r="AI95" i="1"/>
  <c r="AJ95" i="1"/>
  <c r="AH99" i="1"/>
  <c r="AI99" i="1"/>
  <c r="AJ99" i="1"/>
  <c r="AH98" i="1"/>
  <c r="AH36" i="1"/>
  <c r="D99" i="1"/>
  <c r="EZ21" i="1"/>
  <c r="EZ22" i="1"/>
  <c r="DQ38" i="1"/>
  <c r="DQ101" i="1"/>
  <c r="DS101" i="1"/>
  <c r="DT101" i="1"/>
  <c r="DS34" i="1"/>
  <c r="DT34" i="1"/>
  <c r="AP101" i="1"/>
  <c r="AR101" i="1"/>
  <c r="AS101" i="1"/>
  <c r="AP38" i="1"/>
  <c r="AR34" i="1"/>
  <c r="AS34" i="1"/>
  <c r="BS36" i="1"/>
  <c r="BJ101" i="1"/>
  <c r="BJ38" i="1"/>
  <c r="BJ42" i="1"/>
  <c r="BJ48" i="1"/>
  <c r="EA101" i="1"/>
  <c r="DG101" i="1"/>
  <c r="CM38" i="1"/>
  <c r="CM101" i="1"/>
  <c r="CO34" i="1"/>
  <c r="CP34" i="1"/>
  <c r="BS101" i="1"/>
  <c r="BS38" i="1"/>
  <c r="AZ101" i="1"/>
  <c r="AZ38" i="1"/>
  <c r="BB34" i="1"/>
  <c r="BC34" i="1"/>
  <c r="AG101" i="1"/>
  <c r="DR230" i="1"/>
  <c r="DR164" i="1"/>
  <c r="BA223" i="1"/>
  <c r="BA164" i="1"/>
  <c r="BA221" i="1"/>
  <c r="BB221" i="1"/>
  <c r="BC221" i="1"/>
  <c r="EL230" i="1"/>
  <c r="EL164" i="1"/>
  <c r="EB223" i="1"/>
  <c r="EB164" i="1"/>
  <c r="EB166" i="1"/>
  <c r="EB170" i="1"/>
  <c r="EB176" i="1"/>
  <c r="EB182" i="1"/>
  <c r="EB221" i="1"/>
  <c r="EC221" i="1"/>
  <c r="ED221" i="1"/>
  <c r="CC226" i="1"/>
  <c r="CC166" i="1"/>
  <c r="CE162" i="1"/>
  <c r="CF162" i="1"/>
  <c r="M222" i="1"/>
  <c r="M166" i="1"/>
  <c r="ER215" i="1"/>
  <c r="ES215" i="1"/>
  <c r="EZ208" i="1"/>
  <c r="EZ207" i="1"/>
  <c r="CX230" i="1"/>
  <c r="CX164" i="1"/>
  <c r="BT162" i="1"/>
  <c r="BT160" i="1"/>
  <c r="BT230" i="1"/>
  <c r="D222" i="1"/>
  <c r="D166" i="1"/>
  <c r="D170" i="1"/>
  <c r="D176" i="1"/>
  <c r="D182" i="1"/>
  <c r="E182" i="1"/>
  <c r="F182" i="1"/>
  <c r="BK231" i="1"/>
  <c r="BL231" i="1"/>
  <c r="BI112" i="1"/>
  <c r="BK112" i="1"/>
  <c r="BL112" i="1"/>
  <c r="EM231" i="1"/>
  <c r="EN231" i="1"/>
  <c r="EK112" i="1"/>
  <c r="EM112" i="1"/>
  <c r="EN112" i="1"/>
  <c r="CY231" i="1"/>
  <c r="CZ231" i="1"/>
  <c r="CW112" i="1"/>
  <c r="CY112" i="1"/>
  <c r="CZ112" i="1"/>
  <c r="EB226" i="1"/>
  <c r="DS231" i="1"/>
  <c r="DT231" i="1"/>
  <c r="DQ112" i="1"/>
  <c r="DS112" i="1"/>
  <c r="DT112" i="1"/>
  <c r="BJ230" i="1"/>
  <c r="BJ164" i="1"/>
  <c r="EK226" i="1"/>
  <c r="EK166" i="1"/>
  <c r="EM162" i="1"/>
  <c r="EN162" i="1"/>
  <c r="BT95" i="1"/>
  <c r="BT98" i="1"/>
  <c r="BT36" i="1"/>
  <c r="BT99" i="1"/>
  <c r="AH106" i="1"/>
  <c r="AH64" i="1"/>
  <c r="AH34" i="1"/>
  <c r="EW231" i="1"/>
  <c r="EX231" i="1"/>
  <c r="EV114" i="1"/>
  <c r="EW114" i="1"/>
  <c r="EX114" i="1"/>
  <c r="CM162" i="1"/>
  <c r="CM160" i="1"/>
  <c r="CO160" i="1"/>
  <c r="CP160" i="1"/>
  <c r="CO141" i="1"/>
  <c r="CP141" i="1"/>
  <c r="AI160" i="1"/>
  <c r="AJ160" i="1"/>
  <c r="EU36" i="1"/>
  <c r="EA36" i="1"/>
  <c r="Y97" i="1"/>
  <c r="Z97" i="1"/>
  <c r="W36" i="1"/>
  <c r="Y36" i="1"/>
  <c r="Z36" i="1"/>
  <c r="EM97" i="1"/>
  <c r="EN97" i="1"/>
  <c r="EK36" i="1"/>
  <c r="EM36" i="1"/>
  <c r="EN36" i="1"/>
  <c r="CO99" i="1"/>
  <c r="CP99" i="1"/>
  <c r="BI99" i="1"/>
  <c r="BK99" i="1"/>
  <c r="BL99" i="1"/>
  <c r="BI97" i="1"/>
  <c r="BK79" i="1"/>
  <c r="BL79" i="1"/>
  <c r="BI95" i="1"/>
  <c r="BK95" i="1"/>
  <c r="BL95" i="1"/>
  <c r="O96" i="1"/>
  <c r="P96" i="1"/>
  <c r="M36" i="1"/>
  <c r="DH95" i="1"/>
  <c r="DI95" i="1"/>
  <c r="DJ95" i="1"/>
  <c r="DH98" i="1"/>
  <c r="DH36" i="1"/>
  <c r="DH99" i="1"/>
  <c r="DI99" i="1"/>
  <c r="DJ99" i="1"/>
  <c r="EU235" i="1"/>
  <c r="CW162" i="1"/>
  <c r="CW160" i="1"/>
  <c r="CY160" i="1"/>
  <c r="CZ160" i="1"/>
  <c r="CY141" i="1"/>
  <c r="CZ141" i="1"/>
  <c r="EA162" i="1"/>
  <c r="EA160" i="1"/>
  <c r="EC160" i="1"/>
  <c r="ED160" i="1"/>
  <c r="EC141" i="1"/>
  <c r="ED141" i="1"/>
  <c r="DI98" i="1"/>
  <c r="DJ98" i="1"/>
  <c r="DG36" i="1"/>
  <c r="EB101" i="1"/>
  <c r="M99" i="1"/>
  <c r="EK101" i="1"/>
  <c r="EM101" i="1"/>
  <c r="EN101" i="1"/>
  <c r="EK38" i="1"/>
  <c r="EM34" i="1"/>
  <c r="EN34" i="1"/>
  <c r="BI101" i="1"/>
  <c r="BK101" i="1"/>
  <c r="BL101" i="1"/>
  <c r="BI38" i="1"/>
  <c r="BK34" i="1"/>
  <c r="BL34" i="1"/>
  <c r="ED110" i="1"/>
  <c r="N64" i="1"/>
  <c r="N103" i="1"/>
  <c r="O103" i="1"/>
  <c r="P103" i="1"/>
  <c r="N34" i="1"/>
  <c r="O34" i="1"/>
  <c r="P34" i="1"/>
  <c r="BU99" i="1"/>
  <c r="BV99" i="1"/>
  <c r="EC64" i="1"/>
  <c r="ED64" i="1"/>
  <c r="CO64" i="1"/>
  <c r="CP64" i="1"/>
  <c r="BU64" i="1"/>
  <c r="BV64" i="1"/>
  <c r="AI64" i="1"/>
  <c r="AJ64" i="1"/>
  <c r="BA101" i="1"/>
  <c r="DI217" i="1"/>
  <c r="DJ217" i="1"/>
  <c r="CD230" i="1"/>
  <c r="CD164" i="1"/>
  <c r="CD166" i="1"/>
  <c r="CD170" i="1"/>
  <c r="CD176" i="1"/>
  <c r="CD182" i="1"/>
  <c r="CE182" i="1"/>
  <c r="CF182" i="1"/>
  <c r="EQ218" i="1"/>
  <c r="X226" i="1"/>
  <c r="X230" i="1"/>
  <c r="X166" i="1"/>
  <c r="X170" i="1"/>
  <c r="X176" i="1"/>
  <c r="X182" i="1"/>
  <c r="Y182" i="1"/>
  <c r="Z182" i="1"/>
  <c r="EC203" i="1"/>
  <c r="ED203" i="1"/>
  <c r="EU223" i="1"/>
  <c r="EU221" i="1"/>
  <c r="EL226" i="1"/>
  <c r="EL166" i="1"/>
  <c r="EL170" i="1"/>
  <c r="EL176" i="1"/>
  <c r="EL182" i="1"/>
  <c r="EM182" i="1"/>
  <c r="EN182" i="1"/>
  <c r="CX226" i="1"/>
  <c r="CX166" i="1"/>
  <c r="CX170" i="1"/>
  <c r="CX176" i="1"/>
  <c r="CX182" i="1"/>
  <c r="CY182" i="1"/>
  <c r="CZ182" i="1"/>
  <c r="EW140" i="1"/>
  <c r="EX140" i="1"/>
  <c r="CN226" i="1"/>
  <c r="DH230" i="1"/>
  <c r="O227" i="1"/>
  <c r="P227" i="1"/>
  <c r="N112" i="1"/>
  <c r="O112" i="1"/>
  <c r="P112" i="1"/>
  <c r="AP226" i="1"/>
  <c r="AP166" i="1"/>
  <c r="AR162" i="1"/>
  <c r="AS162" i="1"/>
  <c r="AP230" i="1"/>
  <c r="AR223" i="1"/>
  <c r="AS223" i="1"/>
  <c r="AP164" i="1"/>
  <c r="AR164" i="1"/>
  <c r="AS164" i="1"/>
  <c r="BA162" i="1"/>
  <c r="BA160" i="1"/>
  <c r="BA230" i="1"/>
  <c r="E160" i="1"/>
  <c r="F160" i="1"/>
  <c r="CO203" i="1"/>
  <c r="CP203" i="1"/>
  <c r="AQ226" i="1"/>
  <c r="AQ230" i="1"/>
  <c r="AQ166" i="1"/>
  <c r="AQ170" i="1"/>
  <c r="AQ176" i="1"/>
  <c r="AQ182" i="1"/>
  <c r="AR182" i="1"/>
  <c r="AS182" i="1"/>
  <c r="EC109" i="1"/>
  <c r="ED109" i="1"/>
  <c r="EV109" i="1"/>
  <c r="EW14" i="1"/>
  <c r="EX14" i="1"/>
  <c r="EW7" i="1"/>
  <c r="EX7" i="1"/>
  <c r="EV68" i="1"/>
  <c r="EW68" i="1"/>
  <c r="EX68" i="1"/>
  <c r="EV15" i="1"/>
  <c r="BB223" i="1"/>
  <c r="BC223" i="1"/>
  <c r="AZ164" i="1"/>
  <c r="EU226" i="1"/>
  <c r="EP162" i="1"/>
  <c r="EP160" i="1"/>
  <c r="ER141" i="1"/>
  <c r="ES141" i="1"/>
  <c r="EZ133" i="1"/>
  <c r="EZ134" i="1"/>
  <c r="DI109" i="1"/>
  <c r="DJ109" i="1"/>
  <c r="AG162" i="1"/>
  <c r="E79" i="1"/>
  <c r="F79" i="1"/>
  <c r="BB95" i="1"/>
  <c r="BC95" i="1"/>
  <c r="C38" i="1"/>
  <c r="C99" i="1"/>
  <c r="E99" i="1"/>
  <c r="F99" i="1"/>
  <c r="E34" i="1"/>
  <c r="F34" i="1"/>
  <c r="CO98" i="1"/>
  <c r="CP98" i="1"/>
  <c r="CM36" i="1"/>
  <c r="CO36" i="1"/>
  <c r="CP36" i="1"/>
  <c r="EV79" i="1"/>
  <c r="EV105" i="1"/>
  <c r="EW105" i="1"/>
  <c r="EX105" i="1"/>
  <c r="EW70" i="1"/>
  <c r="EX70" i="1"/>
  <c r="BA106" i="1"/>
  <c r="BB106" i="1"/>
  <c r="BC106" i="1"/>
  <c r="EZ70" i="1"/>
  <c r="EZ71" i="1"/>
  <c r="CE97" i="1"/>
  <c r="CF97" i="1"/>
  <c r="CC36" i="1"/>
  <c r="CE36" i="1"/>
  <c r="CF36" i="1"/>
  <c r="R22" i="1"/>
  <c r="R21" i="1"/>
  <c r="M68" i="1"/>
  <c r="O68" i="1"/>
  <c r="P68" i="1"/>
  <c r="O64" i="1"/>
  <c r="P64" i="1"/>
  <c r="CC101" i="1"/>
  <c r="CE101" i="1"/>
  <c r="CF101" i="1"/>
  <c r="CC38" i="1"/>
  <c r="CE34" i="1"/>
  <c r="CF34" i="1"/>
  <c r="BU95" i="1"/>
  <c r="BV95" i="1"/>
  <c r="AR97" i="1"/>
  <c r="AS97" i="1"/>
  <c r="AP36" i="1"/>
  <c r="AR36" i="1"/>
  <c r="AS36" i="1"/>
  <c r="EB99" i="1"/>
  <c r="EC99" i="1"/>
  <c r="ED99" i="1"/>
  <c r="EB98" i="1"/>
  <c r="EB36" i="1"/>
  <c r="EB95" i="1"/>
  <c r="EC95" i="1"/>
  <c r="ED95" i="1"/>
  <c r="CX101" i="1"/>
  <c r="CX38" i="1"/>
  <c r="CX42" i="1"/>
  <c r="CX48" i="1"/>
  <c r="X101" i="1"/>
  <c r="X38" i="1"/>
  <c r="X42" i="1"/>
  <c r="X48" i="1"/>
  <c r="EA235" i="1"/>
  <c r="EC106" i="1"/>
  <c r="ED106" i="1"/>
  <c r="DG235" i="1"/>
  <c r="CM235" i="1"/>
  <c r="CO106" i="1"/>
  <c r="CP106" i="1"/>
  <c r="BS235" i="1"/>
  <c r="AZ235" i="1"/>
  <c r="AG235" i="1"/>
  <c r="DX230" i="1"/>
  <c r="DY230" i="1"/>
  <c r="DX113" i="1"/>
  <c r="DY113" i="1"/>
  <c r="DW238" i="1"/>
  <c r="DW230" i="1"/>
  <c r="ER116" i="1"/>
  <c r="ES116" i="1"/>
  <c r="DX226" i="1"/>
  <c r="DY226" i="1"/>
  <c r="DV238" i="1"/>
  <c r="DX238" i="1"/>
  <c r="DY238" i="1"/>
  <c r="DV164" i="1"/>
  <c r="DX223" i="1"/>
  <c r="DY223" i="1"/>
  <c r="DD226" i="1"/>
  <c r="DE226" i="1"/>
  <c r="DB238" i="1"/>
  <c r="DD238" i="1"/>
  <c r="DE238" i="1"/>
  <c r="DI223" i="1"/>
  <c r="DJ223" i="1"/>
  <c r="DD166" i="1"/>
  <c r="DE166" i="1"/>
  <c r="DB170" i="1"/>
  <c r="DD113" i="1"/>
  <c r="DE113" i="1"/>
  <c r="DD230" i="1"/>
  <c r="DE230" i="1"/>
  <c r="CJ226" i="1"/>
  <c r="CK226" i="1"/>
  <c r="CH238" i="1"/>
  <c r="CI238" i="1"/>
  <c r="CI230" i="1"/>
  <c r="CH230" i="1"/>
  <c r="CH164" i="1"/>
  <c r="CJ223" i="1"/>
  <c r="CK223" i="1"/>
  <c r="CN230" i="1"/>
  <c r="EV223" i="1"/>
  <c r="EV164" i="1"/>
  <c r="EV221" i="1"/>
  <c r="BO238" i="1"/>
  <c r="BO230" i="1"/>
  <c r="EW203" i="1"/>
  <c r="EX203" i="1"/>
  <c r="BN164" i="1"/>
  <c r="BP223" i="1"/>
  <c r="BQ223" i="1"/>
  <c r="BP226" i="1"/>
  <c r="BQ226" i="1"/>
  <c r="BN238" i="1"/>
  <c r="BN230" i="1"/>
  <c r="EW221" i="1"/>
  <c r="EX221" i="1"/>
  <c r="AV238" i="1"/>
  <c r="AV230" i="1"/>
  <c r="AW226" i="1"/>
  <c r="AX226" i="1"/>
  <c r="AU238" i="1"/>
  <c r="BB164" i="1"/>
  <c r="BC164" i="1"/>
  <c r="AU164" i="1"/>
  <c r="AW223" i="1"/>
  <c r="AX223" i="1"/>
  <c r="AU230" i="1"/>
  <c r="AB170" i="1"/>
  <c r="AD166" i="1"/>
  <c r="AE166" i="1"/>
  <c r="ER221" i="1"/>
  <c r="ES221" i="1"/>
  <c r="AB238" i="1"/>
  <c r="AD238" i="1"/>
  <c r="AE238" i="1"/>
  <c r="AD226" i="1"/>
  <c r="AE226" i="1"/>
  <c r="J226" i="1"/>
  <c r="K226" i="1"/>
  <c r="H238" i="1"/>
  <c r="H166" i="1"/>
  <c r="EP68" i="1"/>
  <c r="ER68" i="1"/>
  <c r="ES68" i="1"/>
  <c r="ER64" i="1"/>
  <c r="ES64" i="1"/>
  <c r="ER34" i="1"/>
  <c r="ES34" i="1"/>
  <c r="EP38" i="1"/>
  <c r="EB38" i="1"/>
  <c r="EB42" i="1"/>
  <c r="EB48" i="1"/>
  <c r="EB235" i="1"/>
  <c r="DX36" i="1"/>
  <c r="DY36" i="1"/>
  <c r="DV38" i="1"/>
  <c r="EC235" i="1"/>
  <c r="ED235" i="1"/>
  <c r="DD114" i="1"/>
  <c r="DE114" i="1"/>
  <c r="DB38" i="1"/>
  <c r="DI36" i="1"/>
  <c r="DJ36" i="1"/>
  <c r="ER236" i="1"/>
  <c r="ES236" i="1"/>
  <c r="CJ36" i="1"/>
  <c r="CK36" i="1"/>
  <c r="CH38" i="1"/>
  <c r="BP114" i="1"/>
  <c r="BQ114" i="1"/>
  <c r="BP38" i="1"/>
  <c r="BQ38" i="1"/>
  <c r="BN42" i="1"/>
  <c r="BA38" i="1"/>
  <c r="BA42" i="1"/>
  <c r="BA48" i="1"/>
  <c r="AW38" i="1"/>
  <c r="AX38" i="1"/>
  <c r="AU42" i="1"/>
  <c r="AI36" i="1"/>
  <c r="AJ36" i="1"/>
  <c r="AD36" i="1"/>
  <c r="AE36" i="1"/>
  <c r="AB38" i="1"/>
  <c r="J38" i="1"/>
  <c r="K38" i="1"/>
  <c r="H42" i="1"/>
  <c r="O36" i="1"/>
  <c r="P36" i="1"/>
  <c r="Z233" i="1"/>
  <c r="Z114" i="1"/>
  <c r="X111" i="1"/>
  <c r="Z232" i="1"/>
  <c r="Z113" i="1"/>
  <c r="AS233" i="1"/>
  <c r="AS114" i="1"/>
  <c r="AS232" i="1"/>
  <c r="AS113" i="1"/>
  <c r="AQ111" i="1"/>
  <c r="BA235" i="1"/>
  <c r="BC110" i="1"/>
  <c r="BC111" i="1"/>
  <c r="ER162" i="1"/>
  <c r="ES162" i="1"/>
  <c r="EA226" i="1"/>
  <c r="EC226" i="1"/>
  <c r="ED226" i="1"/>
  <c r="EA166" i="1"/>
  <c r="EC162" i="1"/>
  <c r="ED162" i="1"/>
  <c r="AH235" i="1"/>
  <c r="AI235" i="1"/>
  <c r="AJ235" i="1"/>
  <c r="AJ110" i="1"/>
  <c r="AJ111" i="1"/>
  <c r="BL232" i="1"/>
  <c r="BL113" i="1"/>
  <c r="BL233" i="1"/>
  <c r="BL114" i="1"/>
  <c r="BJ111" i="1"/>
  <c r="CZ232" i="1"/>
  <c r="CZ113" i="1"/>
  <c r="CZ233" i="1"/>
  <c r="CZ114" i="1"/>
  <c r="CX111" i="1"/>
  <c r="EQ226" i="1"/>
  <c r="EQ230" i="1"/>
  <c r="ES152" i="1"/>
  <c r="ER231" i="1"/>
  <c r="ES231" i="1"/>
  <c r="BS226" i="1"/>
  <c r="BS166" i="1"/>
  <c r="BU162" i="1"/>
  <c r="BV162" i="1"/>
  <c r="F229" i="1"/>
  <c r="F228" i="1"/>
  <c r="D111" i="1"/>
  <c r="W42" i="1"/>
  <c r="Y38" i="1"/>
  <c r="Z38" i="1"/>
  <c r="CN235" i="1"/>
  <c r="CP110" i="1"/>
  <c r="CP111" i="1"/>
  <c r="D103" i="1"/>
  <c r="D36" i="1"/>
  <c r="D38" i="1"/>
  <c r="D42" i="1"/>
  <c r="D48" i="1"/>
  <c r="R8" i="1"/>
  <c r="R7" i="1"/>
  <c r="BU223" i="1"/>
  <c r="BV223" i="1"/>
  <c r="BS164" i="1"/>
  <c r="BU164" i="1"/>
  <c r="BV164" i="1"/>
  <c r="DQ111" i="1"/>
  <c r="DS111" i="1"/>
  <c r="DT111" i="1"/>
  <c r="DS230" i="1"/>
  <c r="DT230" i="1"/>
  <c r="DQ170" i="1"/>
  <c r="DS166" i="1"/>
  <c r="DT166" i="1"/>
  <c r="BB235" i="1"/>
  <c r="BC235" i="1"/>
  <c r="C42" i="1"/>
  <c r="E38" i="1"/>
  <c r="F38" i="1"/>
  <c r="AG226" i="1"/>
  <c r="AI226" i="1"/>
  <c r="AJ226" i="1"/>
  <c r="AI162" i="1"/>
  <c r="AJ162" i="1"/>
  <c r="BA226" i="1"/>
  <c r="BA166" i="1"/>
  <c r="BA170" i="1"/>
  <c r="BA176" i="1"/>
  <c r="BA182" i="1"/>
  <c r="EK170" i="1"/>
  <c r="EM166" i="1"/>
  <c r="EN166" i="1"/>
  <c r="BU230" i="1"/>
  <c r="BV230" i="1"/>
  <c r="BT113" i="1"/>
  <c r="M170" i="1"/>
  <c r="CM42" i="1"/>
  <c r="EV162" i="1"/>
  <c r="EV160" i="1"/>
  <c r="EW141" i="1"/>
  <c r="EX141" i="1"/>
  <c r="DH235" i="1"/>
  <c r="DJ110" i="1"/>
  <c r="DJ111" i="1"/>
  <c r="N222" i="1"/>
  <c r="O222" i="1"/>
  <c r="P222" i="1"/>
  <c r="CE230" i="1"/>
  <c r="CF230" i="1"/>
  <c r="CC111" i="1"/>
  <c r="CE111" i="1"/>
  <c r="CF111" i="1"/>
  <c r="AI106" i="1"/>
  <c r="AJ106" i="1"/>
  <c r="DI106" i="1"/>
  <c r="DJ106" i="1"/>
  <c r="EV106" i="1"/>
  <c r="EV64" i="1"/>
  <c r="EW64" i="1"/>
  <c r="EX64" i="1"/>
  <c r="EV34" i="1"/>
  <c r="EW15" i="1"/>
  <c r="EX15" i="1"/>
  <c r="EV236" i="1"/>
  <c r="EW236" i="1"/>
  <c r="EX236" i="1"/>
  <c r="EW109" i="1"/>
  <c r="EX109" i="1"/>
  <c r="EP226" i="1"/>
  <c r="AP170" i="1"/>
  <c r="AR166" i="1"/>
  <c r="AS166" i="1"/>
  <c r="DI230" i="1"/>
  <c r="DJ230" i="1"/>
  <c r="DH113" i="1"/>
  <c r="N99" i="1"/>
  <c r="O99" i="1"/>
  <c r="P99" i="1"/>
  <c r="N38" i="1"/>
  <c r="N42" i="1"/>
  <c r="N48" i="1"/>
  <c r="EC36" i="1"/>
  <c r="ED36" i="1"/>
  <c r="AH101" i="1"/>
  <c r="AH38" i="1"/>
  <c r="AH42" i="1"/>
  <c r="AH48" i="1"/>
  <c r="EK238" i="1"/>
  <c r="EM226" i="1"/>
  <c r="EN226" i="1"/>
  <c r="BT226" i="1"/>
  <c r="BT166" i="1"/>
  <c r="BT170" i="1"/>
  <c r="BT176" i="1"/>
  <c r="BT182" i="1"/>
  <c r="M226" i="1"/>
  <c r="AI34" i="1"/>
  <c r="AJ34" i="1"/>
  <c r="AZ42" i="1"/>
  <c r="EA38" i="1"/>
  <c r="BU36" i="1"/>
  <c r="BV36" i="1"/>
  <c r="DG166" i="1"/>
  <c r="AZ226" i="1"/>
  <c r="AZ166" i="1"/>
  <c r="BB162" i="1"/>
  <c r="BC162" i="1"/>
  <c r="Y230" i="1"/>
  <c r="Z230" i="1"/>
  <c r="W111" i="1"/>
  <c r="Y111" i="1"/>
  <c r="Z111" i="1"/>
  <c r="CO223" i="1"/>
  <c r="CP223" i="1"/>
  <c r="EC164" i="1"/>
  <c r="ED164" i="1"/>
  <c r="AI98" i="1"/>
  <c r="AJ98" i="1"/>
  <c r="W226" i="1"/>
  <c r="W166" i="1"/>
  <c r="Y162" i="1"/>
  <c r="Z162" i="1"/>
  <c r="CN101" i="1"/>
  <c r="CN38" i="1"/>
  <c r="CN42" i="1"/>
  <c r="CN48" i="1"/>
  <c r="C231" i="1"/>
  <c r="E103" i="1"/>
  <c r="F103" i="1"/>
  <c r="BB36" i="1"/>
  <c r="BC36" i="1"/>
  <c r="E36" i="1"/>
  <c r="F36" i="1"/>
  <c r="R86" i="1"/>
  <c r="R85" i="1"/>
  <c r="ER223" i="1"/>
  <c r="ES223" i="1"/>
  <c r="EP164" i="1"/>
  <c r="N226" i="1"/>
  <c r="N164" i="1"/>
  <c r="O164" i="1"/>
  <c r="P164" i="1"/>
  <c r="O220" i="1"/>
  <c r="P220" i="1"/>
  <c r="EB230" i="1"/>
  <c r="BB230" i="1"/>
  <c r="BC230" i="1"/>
  <c r="BA113" i="1"/>
  <c r="AR230" i="1"/>
  <c r="AS230" i="1"/>
  <c r="AP111" i="1"/>
  <c r="AR111" i="1"/>
  <c r="AS111" i="1"/>
  <c r="CF232" i="1"/>
  <c r="CF113" i="1"/>
  <c r="CF233" i="1"/>
  <c r="CF114" i="1"/>
  <c r="CD111" i="1"/>
  <c r="BI42" i="1"/>
  <c r="BK38" i="1"/>
  <c r="BL38" i="1"/>
  <c r="BK97" i="1"/>
  <c r="BL97" i="1"/>
  <c r="BI36" i="1"/>
  <c r="BK36" i="1"/>
  <c r="BL36" i="1"/>
  <c r="CC170" i="1"/>
  <c r="CE166" i="1"/>
  <c r="CF166" i="1"/>
  <c r="EN232" i="1"/>
  <c r="EN113" i="1"/>
  <c r="EN233" i="1"/>
  <c r="EN114" i="1"/>
  <c r="EL111" i="1"/>
  <c r="AI101" i="1"/>
  <c r="AJ101" i="1"/>
  <c r="CO101" i="1"/>
  <c r="CP101" i="1"/>
  <c r="R71" i="1"/>
  <c r="R70" i="1"/>
  <c r="BI238" i="1"/>
  <c r="BK226" i="1"/>
  <c r="BL226" i="1"/>
  <c r="EU38" i="1"/>
  <c r="E222" i="1"/>
  <c r="F222" i="1"/>
  <c r="C226" i="1"/>
  <c r="AI223" i="1"/>
  <c r="AJ223" i="1"/>
  <c r="AG164" i="1"/>
  <c r="AI164" i="1"/>
  <c r="AJ164" i="1"/>
  <c r="CO235" i="1"/>
  <c r="CP235" i="1"/>
  <c r="EU164" i="1"/>
  <c r="CM226" i="1"/>
  <c r="CO226" i="1"/>
  <c r="CP226" i="1"/>
  <c r="CM166" i="1"/>
  <c r="CO162" i="1"/>
  <c r="CP162" i="1"/>
  <c r="CC238" i="1"/>
  <c r="CE226" i="1"/>
  <c r="CF226" i="1"/>
  <c r="BS42" i="1"/>
  <c r="BT101" i="1"/>
  <c r="BU101" i="1"/>
  <c r="BV101" i="1"/>
  <c r="BT38" i="1"/>
  <c r="BT42" i="1"/>
  <c r="BT48" i="1"/>
  <c r="BB160" i="1"/>
  <c r="BC160" i="1"/>
  <c r="CO164" i="1"/>
  <c r="CP164" i="1"/>
  <c r="AJ115" i="1"/>
  <c r="AJ116" i="1"/>
  <c r="AI113" i="1"/>
  <c r="AJ113" i="1"/>
  <c r="DQ238" i="1"/>
  <c r="DS226" i="1"/>
  <c r="DT226" i="1"/>
  <c r="DI235" i="1"/>
  <c r="DJ235" i="1"/>
  <c r="CC42" i="1"/>
  <c r="CE38" i="1"/>
  <c r="CF38" i="1"/>
  <c r="EV95" i="1"/>
  <c r="EW95" i="1"/>
  <c r="EX95" i="1"/>
  <c r="EV99" i="1"/>
  <c r="EW99" i="1"/>
  <c r="EX99" i="1"/>
  <c r="EV98" i="1"/>
  <c r="EW79" i="1"/>
  <c r="EX79" i="1"/>
  <c r="EP230" i="1"/>
  <c r="ER160" i="1"/>
  <c r="ES160" i="1"/>
  <c r="AP238" i="1"/>
  <c r="AR226" i="1"/>
  <c r="AS226" i="1"/>
  <c r="N231" i="1"/>
  <c r="O231" i="1"/>
  <c r="P231" i="1"/>
  <c r="EK42" i="1"/>
  <c r="EM38" i="1"/>
  <c r="EN38" i="1"/>
  <c r="M38" i="1"/>
  <c r="CW226" i="1"/>
  <c r="CW166" i="1"/>
  <c r="CY162" i="1"/>
  <c r="CZ162" i="1"/>
  <c r="EC98" i="1"/>
  <c r="ED98" i="1"/>
  <c r="CO230" i="1"/>
  <c r="CP230" i="1"/>
  <c r="CN113" i="1"/>
  <c r="DT232" i="1"/>
  <c r="DT113" i="1"/>
  <c r="DT233" i="1"/>
  <c r="DT114" i="1"/>
  <c r="DR111" i="1"/>
  <c r="AG38" i="1"/>
  <c r="BB101" i="1"/>
  <c r="BC101" i="1"/>
  <c r="DG38" i="1"/>
  <c r="EC101" i="1"/>
  <c r="ED101" i="1"/>
  <c r="BU98" i="1"/>
  <c r="BV98" i="1"/>
  <c r="AP42" i="1"/>
  <c r="AR38" i="1"/>
  <c r="AS38" i="1"/>
  <c r="DQ42" i="1"/>
  <c r="DS38" i="1"/>
  <c r="DT38" i="1"/>
  <c r="DI226" i="1"/>
  <c r="DJ226" i="1"/>
  <c r="BT235" i="1"/>
  <c r="BU235" i="1"/>
  <c r="BV235" i="1"/>
  <c r="BV110" i="1"/>
  <c r="BV111" i="1"/>
  <c r="BI170" i="1"/>
  <c r="BK166" i="1"/>
  <c r="BL166" i="1"/>
  <c r="ER218" i="1"/>
  <c r="ES218" i="1"/>
  <c r="DH101" i="1"/>
  <c r="DI101" i="1"/>
  <c r="DJ101" i="1"/>
  <c r="DH38" i="1"/>
  <c r="DH42" i="1"/>
  <c r="DH48" i="1"/>
  <c r="BU160" i="1"/>
  <c r="BV160" i="1"/>
  <c r="EM230" i="1"/>
  <c r="EN230" i="1"/>
  <c r="EK111" i="1"/>
  <c r="EM111" i="1"/>
  <c r="EN111" i="1"/>
  <c r="EC223" i="1"/>
  <c r="ED223" i="1"/>
  <c r="DS97" i="1"/>
  <c r="DT97" i="1"/>
  <c r="DQ36" i="1"/>
  <c r="DS36" i="1"/>
  <c r="DT36" i="1"/>
  <c r="CW42" i="1"/>
  <c r="CY38" i="1"/>
  <c r="CZ38" i="1"/>
  <c r="BB98" i="1"/>
  <c r="BC98" i="1"/>
  <c r="E96" i="1"/>
  <c r="F96" i="1"/>
  <c r="C170" i="1"/>
  <c r="E166" i="1"/>
  <c r="F166" i="1"/>
  <c r="BI230" i="1"/>
  <c r="BK223" i="1"/>
  <c r="BL223" i="1"/>
  <c r="BI164" i="1"/>
  <c r="BK164" i="1"/>
  <c r="BL164" i="1"/>
  <c r="EQ164" i="1"/>
  <c r="EQ166" i="1"/>
  <c r="EQ170" i="1"/>
  <c r="EQ176" i="1"/>
  <c r="EQ182" i="1"/>
  <c r="J238" i="1"/>
  <c r="K238" i="1"/>
  <c r="I241" i="1"/>
  <c r="BP238" i="1"/>
  <c r="BQ238" i="1"/>
  <c r="DX164" i="1"/>
  <c r="DY164" i="1"/>
  <c r="DV166" i="1"/>
  <c r="DB176" i="1"/>
  <c r="DD170" i="1"/>
  <c r="DE170" i="1"/>
  <c r="CJ230" i="1"/>
  <c r="CK230" i="1"/>
  <c r="CJ113" i="1"/>
  <c r="CK113" i="1"/>
  <c r="CJ164" i="1"/>
  <c r="CK164" i="1"/>
  <c r="CH166" i="1"/>
  <c r="CJ238" i="1"/>
  <c r="CK238" i="1"/>
  <c r="EW223" i="1"/>
  <c r="EX223" i="1"/>
  <c r="BP230" i="1"/>
  <c r="BQ230" i="1"/>
  <c r="BP113" i="1"/>
  <c r="BQ113" i="1"/>
  <c r="BP164" i="1"/>
  <c r="BQ164" i="1"/>
  <c r="BN166" i="1"/>
  <c r="AW114" i="1"/>
  <c r="AX114" i="1"/>
  <c r="AW230" i="1"/>
  <c r="AX230" i="1"/>
  <c r="AW238" i="1"/>
  <c r="AX238" i="1"/>
  <c r="AW164" i="1"/>
  <c r="AX164" i="1"/>
  <c r="AU166" i="1"/>
  <c r="AD170" i="1"/>
  <c r="AE170" i="1"/>
  <c r="AB176" i="1"/>
  <c r="J166" i="1"/>
  <c r="K166" i="1"/>
  <c r="H170" i="1"/>
  <c r="ER38" i="1"/>
  <c r="ES38" i="1"/>
  <c r="EP42" i="1"/>
  <c r="DV42" i="1"/>
  <c r="DX38" i="1"/>
  <c r="DY38" i="1"/>
  <c r="DD38" i="1"/>
  <c r="DE38" i="1"/>
  <c r="DB42" i="1"/>
  <c r="CO38" i="1"/>
  <c r="CP38" i="1"/>
  <c r="CJ38" i="1"/>
  <c r="CK38" i="1"/>
  <c r="CH42" i="1"/>
  <c r="BN48" i="1"/>
  <c r="BP48" i="1"/>
  <c r="BQ48" i="1"/>
  <c r="BP42" i="1"/>
  <c r="BQ42" i="1"/>
  <c r="BU38" i="1"/>
  <c r="BV38" i="1"/>
  <c r="AU48" i="1"/>
  <c r="AW48" i="1"/>
  <c r="AX48" i="1"/>
  <c r="AW42" i="1"/>
  <c r="AX42" i="1"/>
  <c r="BB38" i="1"/>
  <c r="BC38" i="1"/>
  <c r="AB42" i="1"/>
  <c r="AD38" i="1"/>
  <c r="AE38" i="1"/>
  <c r="H48" i="1"/>
  <c r="J48" i="1"/>
  <c r="K48" i="1"/>
  <c r="J42" i="1"/>
  <c r="K42" i="1"/>
  <c r="C176" i="1"/>
  <c r="E176" i="1"/>
  <c r="F176" i="1"/>
  <c r="E170" i="1"/>
  <c r="F170" i="1"/>
  <c r="DG42" i="1"/>
  <c r="DI38" i="1"/>
  <c r="DJ38" i="1"/>
  <c r="CW238" i="1"/>
  <c r="CY226" i="1"/>
  <c r="CZ226" i="1"/>
  <c r="CC48" i="1"/>
  <c r="CE48" i="1"/>
  <c r="CF48" i="1"/>
  <c r="CE42" i="1"/>
  <c r="CF42" i="1"/>
  <c r="EW164" i="1"/>
  <c r="EX164" i="1"/>
  <c r="EU166" i="1"/>
  <c r="N238" i="1"/>
  <c r="N111" i="1"/>
  <c r="W170" i="1"/>
  <c r="Y166" i="1"/>
  <c r="Z166" i="1"/>
  <c r="AZ48" i="1"/>
  <c r="BB48" i="1"/>
  <c r="BC48" i="1"/>
  <c r="BB42" i="1"/>
  <c r="BC42" i="1"/>
  <c r="BV116" i="1"/>
  <c r="BV115" i="1"/>
  <c r="BU113" i="1"/>
  <c r="BV113" i="1"/>
  <c r="AG166" i="1"/>
  <c r="F113" i="1"/>
  <c r="F114" i="1"/>
  <c r="EV36" i="1"/>
  <c r="EW36" i="1"/>
  <c r="EX36" i="1"/>
  <c r="EW98" i="1"/>
  <c r="EX98" i="1"/>
  <c r="W238" i="1"/>
  <c r="Y226" i="1"/>
  <c r="Z226" i="1"/>
  <c r="CM48" i="1"/>
  <c r="CO48" i="1"/>
  <c r="CP48" i="1"/>
  <c r="CO42" i="1"/>
  <c r="CP42" i="1"/>
  <c r="EM170" i="1"/>
  <c r="EN170" i="1"/>
  <c r="EK176" i="1"/>
  <c r="EM176" i="1"/>
  <c r="EN176" i="1"/>
  <c r="J114" i="1"/>
  <c r="K114" i="1"/>
  <c r="EA170" i="1"/>
  <c r="EC166" i="1"/>
  <c r="ED166" i="1"/>
  <c r="CI116" i="1"/>
  <c r="CJ116" i="1"/>
  <c r="CK116" i="1"/>
  <c r="CW48" i="1"/>
  <c r="CY48" i="1"/>
  <c r="CZ48" i="1"/>
  <c r="CY42" i="1"/>
  <c r="CZ42" i="1"/>
  <c r="AG42" i="1"/>
  <c r="AI38" i="1"/>
  <c r="AJ38" i="1"/>
  <c r="BS48" i="1"/>
  <c r="BU48" i="1"/>
  <c r="BV48" i="1"/>
  <c r="BU42" i="1"/>
  <c r="BV42" i="1"/>
  <c r="CM170" i="1"/>
  <c r="CO166" i="1"/>
  <c r="CP166" i="1"/>
  <c r="C238" i="1"/>
  <c r="E226" i="1"/>
  <c r="F226" i="1"/>
  <c r="C111" i="1"/>
  <c r="BC116" i="1"/>
  <c r="BB113" i="1"/>
  <c r="BC113" i="1"/>
  <c r="BC115" i="1"/>
  <c r="ER164" i="1"/>
  <c r="ES164" i="1"/>
  <c r="BB226" i="1"/>
  <c r="BC226" i="1"/>
  <c r="M238" i="1"/>
  <c r="O226" i="1"/>
  <c r="P226" i="1"/>
  <c r="AP176" i="1"/>
  <c r="AR176" i="1"/>
  <c r="AS176" i="1"/>
  <c r="AR170" i="1"/>
  <c r="AS170" i="1"/>
  <c r="EV101" i="1"/>
  <c r="EW101" i="1"/>
  <c r="EX101" i="1"/>
  <c r="EW34" i="1"/>
  <c r="EX34" i="1"/>
  <c r="EV226" i="1"/>
  <c r="EW226" i="1"/>
  <c r="EX226" i="1"/>
  <c r="EV166" i="1"/>
  <c r="EV170" i="1"/>
  <c r="EV176" i="1"/>
  <c r="EV182" i="1"/>
  <c r="EW162" i="1"/>
  <c r="EX162" i="1"/>
  <c r="W48" i="1"/>
  <c r="Y48" i="1"/>
  <c r="Z48" i="1"/>
  <c r="Y42" i="1"/>
  <c r="Z42" i="1"/>
  <c r="BU226" i="1"/>
  <c r="BV226" i="1"/>
  <c r="EQ238" i="1"/>
  <c r="EP166" i="1"/>
  <c r="EU42" i="1"/>
  <c r="BI48" i="1"/>
  <c r="BK48" i="1"/>
  <c r="BL48" i="1"/>
  <c r="BK42" i="1"/>
  <c r="BL42" i="1"/>
  <c r="EC230" i="1"/>
  <c r="ED230" i="1"/>
  <c r="EB113" i="1"/>
  <c r="EV235" i="1"/>
  <c r="EW235" i="1"/>
  <c r="EX235" i="1"/>
  <c r="EX111" i="1"/>
  <c r="EX110" i="1"/>
  <c r="EW106" i="1"/>
  <c r="EX106" i="1"/>
  <c r="BK230" i="1"/>
  <c r="BL230" i="1"/>
  <c r="BI111" i="1"/>
  <c r="BK111" i="1"/>
  <c r="BL111" i="1"/>
  <c r="AP48" i="1"/>
  <c r="AR48" i="1"/>
  <c r="AS48" i="1"/>
  <c r="AR42" i="1"/>
  <c r="AS42" i="1"/>
  <c r="M42" i="1"/>
  <c r="O38" i="1"/>
  <c r="P38" i="1"/>
  <c r="AZ170" i="1"/>
  <c r="BB166" i="1"/>
  <c r="BC166" i="1"/>
  <c r="EA42" i="1"/>
  <c r="EC38" i="1"/>
  <c r="ED38" i="1"/>
  <c r="EP238" i="1"/>
  <c r="ER226" i="1"/>
  <c r="ES226" i="1"/>
  <c r="EV230" i="1"/>
  <c r="EW160" i="1"/>
  <c r="EX160" i="1"/>
  <c r="BS170" i="1"/>
  <c r="BU166" i="1"/>
  <c r="BV166" i="1"/>
  <c r="BK170" i="1"/>
  <c r="BL170" i="1"/>
  <c r="BI176" i="1"/>
  <c r="BK176" i="1"/>
  <c r="BL176" i="1"/>
  <c r="DQ48" i="1"/>
  <c r="DS48" i="1"/>
  <c r="DT48" i="1"/>
  <c r="DS42" i="1"/>
  <c r="DT42" i="1"/>
  <c r="CP115" i="1"/>
  <c r="CO113" i="1"/>
  <c r="CP113" i="1"/>
  <c r="CP116" i="1"/>
  <c r="CW170" i="1"/>
  <c r="CY166" i="1"/>
  <c r="CZ166" i="1"/>
  <c r="EK48" i="1"/>
  <c r="EM48" i="1"/>
  <c r="EN48" i="1"/>
  <c r="EM42" i="1"/>
  <c r="EN42" i="1"/>
  <c r="ER230" i="1"/>
  <c r="ES230" i="1"/>
  <c r="CC176" i="1"/>
  <c r="CE176" i="1"/>
  <c r="CF176" i="1"/>
  <c r="CE170" i="1"/>
  <c r="CF170" i="1"/>
  <c r="DG170" i="1"/>
  <c r="DI166" i="1"/>
  <c r="DJ166" i="1"/>
  <c r="DJ115" i="1"/>
  <c r="DJ116" i="1"/>
  <c r="DI113" i="1"/>
  <c r="DJ113" i="1"/>
  <c r="N166" i="1"/>
  <c r="M176" i="1"/>
  <c r="C48" i="1"/>
  <c r="E48" i="1"/>
  <c r="F48" i="1"/>
  <c r="E42" i="1"/>
  <c r="F42" i="1"/>
  <c r="DQ176" i="1"/>
  <c r="DS176" i="1"/>
  <c r="DT176" i="1"/>
  <c r="DS170" i="1"/>
  <c r="DT170" i="1"/>
  <c r="D231" i="1"/>
  <c r="D116" i="1"/>
  <c r="F109" i="1"/>
  <c r="F110" i="1"/>
  <c r="I120" i="1"/>
  <c r="J120" i="1"/>
  <c r="K120" i="1"/>
  <c r="J241" i="1"/>
  <c r="K241" i="1"/>
  <c r="DX166" i="1"/>
  <c r="DY166" i="1"/>
  <c r="DV170" i="1"/>
  <c r="DD176" i="1"/>
  <c r="DE176" i="1"/>
  <c r="DB182" i="1"/>
  <c r="DD182" i="1"/>
  <c r="DE182" i="1"/>
  <c r="CJ166" i="1"/>
  <c r="CK166" i="1"/>
  <c r="CH170" i="1"/>
  <c r="BP166" i="1"/>
  <c r="BQ166" i="1"/>
  <c r="BN170" i="1"/>
  <c r="ER114" i="1"/>
  <c r="ES114" i="1"/>
  <c r="AW113" i="1"/>
  <c r="AX113" i="1"/>
  <c r="AW166" i="1"/>
  <c r="AX166" i="1"/>
  <c r="AU170" i="1"/>
  <c r="AB182" i="1"/>
  <c r="AD182" i="1"/>
  <c r="AE182" i="1"/>
  <c r="AD176" i="1"/>
  <c r="AE176" i="1"/>
  <c r="O238" i="1"/>
  <c r="P238" i="1"/>
  <c r="J170" i="1"/>
  <c r="K170" i="1"/>
  <c r="H176" i="1"/>
  <c r="EP48" i="1"/>
  <c r="ER48" i="1"/>
  <c r="ES48" i="1"/>
  <c r="ER42" i="1"/>
  <c r="ES42" i="1"/>
  <c r="DV48" i="1"/>
  <c r="DX48" i="1"/>
  <c r="DY48" i="1"/>
  <c r="DX42" i="1"/>
  <c r="DY42" i="1"/>
  <c r="DB48" i="1"/>
  <c r="DD48" i="1"/>
  <c r="DE48" i="1"/>
  <c r="DD42" i="1"/>
  <c r="DE42" i="1"/>
  <c r="CH48" i="1"/>
  <c r="CJ48" i="1"/>
  <c r="CK48" i="1"/>
  <c r="CJ42" i="1"/>
  <c r="CK42" i="1"/>
  <c r="AB48" i="1"/>
  <c r="AD48" i="1"/>
  <c r="AE48" i="1"/>
  <c r="AD42" i="1"/>
  <c r="AE42" i="1"/>
  <c r="EV38" i="1"/>
  <c r="F234" i="1"/>
  <c r="F233" i="1"/>
  <c r="D238" i="1"/>
  <c r="DI170" i="1"/>
  <c r="DJ170" i="1"/>
  <c r="DG176" i="1"/>
  <c r="EW230" i="1"/>
  <c r="EX230" i="1"/>
  <c r="EV113" i="1"/>
  <c r="CY170" i="1"/>
  <c r="CZ170" i="1"/>
  <c r="CW176" i="1"/>
  <c r="CY176" i="1"/>
  <c r="CZ176" i="1"/>
  <c r="EA48" i="1"/>
  <c r="EC48" i="1"/>
  <c r="ED48" i="1"/>
  <c r="EC42" i="1"/>
  <c r="ED42" i="1"/>
  <c r="M48" i="1"/>
  <c r="O48" i="1"/>
  <c r="P48" i="1"/>
  <c r="O42" i="1"/>
  <c r="P42" i="1"/>
  <c r="DG48" i="1"/>
  <c r="DI48" i="1"/>
  <c r="DJ48" i="1"/>
  <c r="DI42" i="1"/>
  <c r="DJ42" i="1"/>
  <c r="M182" i="1"/>
  <c r="BU170" i="1"/>
  <c r="BV170" i="1"/>
  <c r="BS176" i="1"/>
  <c r="EP170" i="1"/>
  <c r="ER166" i="1"/>
  <c r="ES166" i="1"/>
  <c r="E111" i="1"/>
  <c r="F111" i="1"/>
  <c r="C116" i="1"/>
  <c r="E116" i="1"/>
  <c r="F116" i="1"/>
  <c r="EA176" i="1"/>
  <c r="EC170" i="1"/>
  <c r="ED170" i="1"/>
  <c r="O111" i="1"/>
  <c r="P111" i="1"/>
  <c r="N116" i="1"/>
  <c r="O116" i="1"/>
  <c r="P116" i="1"/>
  <c r="ED116" i="1"/>
  <c r="ED115" i="1"/>
  <c r="EC113" i="1"/>
  <c r="ED113" i="1"/>
  <c r="E238" i="1"/>
  <c r="F238" i="1"/>
  <c r="AG48" i="1"/>
  <c r="AI48" i="1"/>
  <c r="AJ48" i="1"/>
  <c r="AI42" i="1"/>
  <c r="AJ42" i="1"/>
  <c r="AG170" i="1"/>
  <c r="AI166" i="1"/>
  <c r="AJ166" i="1"/>
  <c r="EU170" i="1"/>
  <c r="EW166" i="1"/>
  <c r="EX166" i="1"/>
  <c r="N170" i="1"/>
  <c r="O166" i="1"/>
  <c r="P166" i="1"/>
  <c r="E231" i="1"/>
  <c r="F231" i="1"/>
  <c r="EU48" i="1"/>
  <c r="EW48" i="1"/>
  <c r="EX48" i="1"/>
  <c r="EW42" i="1"/>
  <c r="EX42" i="1"/>
  <c r="Y170" i="1"/>
  <c r="Z170" i="1"/>
  <c r="W176" i="1"/>
  <c r="Y176" i="1"/>
  <c r="Z176" i="1"/>
  <c r="ER238" i="1"/>
  <c r="ES238" i="1"/>
  <c r="AZ176" i="1"/>
  <c r="BB170" i="1"/>
  <c r="BC170" i="1"/>
  <c r="CM176" i="1"/>
  <c r="CO170" i="1"/>
  <c r="CP170" i="1"/>
  <c r="DX170" i="1"/>
  <c r="DY170" i="1"/>
  <c r="DV176" i="1"/>
  <c r="CJ170" i="1"/>
  <c r="CK170" i="1"/>
  <c r="CH176" i="1"/>
  <c r="ER113" i="1"/>
  <c r="ES113" i="1"/>
  <c r="BP170" i="1"/>
  <c r="BQ170" i="1"/>
  <c r="BN176" i="1"/>
  <c r="AW170" i="1"/>
  <c r="AX170" i="1"/>
  <c r="AU176" i="1"/>
  <c r="J176" i="1"/>
  <c r="K176" i="1"/>
  <c r="H182" i="1"/>
  <c r="J182" i="1"/>
  <c r="K182" i="1"/>
  <c r="EV42" i="1"/>
  <c r="EV48" i="1"/>
  <c r="EW38" i="1"/>
  <c r="EX38" i="1"/>
  <c r="DG182" i="1"/>
  <c r="DI182" i="1"/>
  <c r="DJ182" i="1"/>
  <c r="DI176" i="1"/>
  <c r="DJ176" i="1"/>
  <c r="CM182" i="1"/>
  <c r="CO182" i="1"/>
  <c r="CP182" i="1"/>
  <c r="CO176" i="1"/>
  <c r="CP176" i="1"/>
  <c r="BB176" i="1"/>
  <c r="BC176" i="1"/>
  <c r="AZ182" i="1"/>
  <c r="BB182" i="1"/>
  <c r="BC182" i="1"/>
  <c r="N176" i="1"/>
  <c r="O170" i="1"/>
  <c r="P170" i="1"/>
  <c r="AI170" i="1"/>
  <c r="AJ170" i="1"/>
  <c r="AG176" i="1"/>
  <c r="EC176" i="1"/>
  <c r="ED176" i="1"/>
  <c r="EA182" i="1"/>
  <c r="EC182" i="1"/>
  <c r="ED182" i="1"/>
  <c r="EP176" i="1"/>
  <c r="ER170" i="1"/>
  <c r="ES170" i="1"/>
  <c r="BU176" i="1"/>
  <c r="BV176" i="1"/>
  <c r="BS182" i="1"/>
  <c r="BU182" i="1"/>
  <c r="BV182" i="1"/>
  <c r="EW113" i="1"/>
  <c r="EX113" i="1"/>
  <c r="EX116" i="1"/>
  <c r="EX115" i="1"/>
  <c r="EW170" i="1"/>
  <c r="EX170" i="1"/>
  <c r="EU176" i="1"/>
  <c r="DX176" i="1"/>
  <c r="DY176" i="1"/>
  <c r="DV182" i="1"/>
  <c r="DX182" i="1"/>
  <c r="DY182" i="1"/>
  <c r="CJ176" i="1"/>
  <c r="CK176" i="1"/>
  <c r="CH182" i="1"/>
  <c r="CJ182" i="1"/>
  <c r="CK182" i="1"/>
  <c r="BP176" i="1"/>
  <c r="BQ176" i="1"/>
  <c r="BN182" i="1"/>
  <c r="BP182" i="1"/>
  <c r="BQ182" i="1"/>
  <c r="AW176" i="1"/>
  <c r="AX176" i="1"/>
  <c r="AU182" i="1"/>
  <c r="AW182" i="1"/>
  <c r="AX182" i="1"/>
  <c r="ER176" i="1"/>
  <c r="ES176" i="1"/>
  <c r="EP182" i="1"/>
  <c r="ER182" i="1"/>
  <c r="ES182" i="1"/>
  <c r="N182" i="1"/>
  <c r="O182" i="1"/>
  <c r="P182" i="1"/>
  <c r="O176" i="1"/>
  <c r="P176" i="1"/>
  <c r="EW176" i="1"/>
  <c r="EX176" i="1"/>
  <c r="EU182" i="1"/>
  <c r="EW182" i="1"/>
  <c r="EX182" i="1"/>
  <c r="AG182" i="1"/>
  <c r="AI182" i="1"/>
  <c r="AJ182" i="1"/>
  <c r="AI176" i="1"/>
  <c r="AJ176" i="1"/>
</calcChain>
</file>

<file path=xl/sharedStrings.xml><?xml version="1.0" encoding="utf-8"?>
<sst xmlns="http://schemas.openxmlformats.org/spreadsheetml/2006/main" count="10091" uniqueCount="839">
  <si>
    <t>A</t>
  </si>
  <si>
    <t>N.</t>
  </si>
  <si>
    <t>STATISTICA  NAZIONALE</t>
  </si>
  <si>
    <t>DIFF</t>
  </si>
  <si>
    <t>%</t>
  </si>
  <si>
    <t>NON</t>
  </si>
  <si>
    <t>STATISTICA  LOMBARDIA</t>
  </si>
  <si>
    <t>STATISTICA  PIEMONTE</t>
  </si>
  <si>
    <t>STATISTICA  VENETO</t>
  </si>
  <si>
    <t>STATISTICA  EMILIA ROMAGNA</t>
  </si>
  <si>
    <t>STATISTICA  TOSCANA</t>
  </si>
  <si>
    <t>STATISTICA  LAZIO</t>
  </si>
  <si>
    <t>STATISTICA  COMITATI</t>
  </si>
  <si>
    <t xml:space="preserve">A D U L T I  </t>
  </si>
  <si>
    <t>rinnovati</t>
  </si>
  <si>
    <t>socio adulto aff. rinnovato M</t>
  </si>
  <si>
    <t>socio adulto aff. rinnovato F</t>
  </si>
  <si>
    <t>socio adulto affiliato rinnovato</t>
  </si>
  <si>
    <t>di cui stesso circolo</t>
  </si>
  <si>
    <t>di cui altro circolo</t>
  </si>
  <si>
    <t>di cui ex libero</t>
  </si>
  <si>
    <t>di cui ex liberi aff.+agg. rinnovati</t>
  </si>
  <si>
    <t>socio adulto aff. nuovo/riatt. M</t>
  </si>
  <si>
    <t>socio adulto aff. nuovo/riatt. F</t>
  </si>
  <si>
    <t>socio adulto affiliato nuovo/riatt.</t>
  </si>
  <si>
    <t xml:space="preserve">socio adulto affiliato </t>
  </si>
  <si>
    <t>socio adulto aggr. rinnovato M</t>
  </si>
  <si>
    <t>socio adulto aggr. rinnovato F</t>
  </si>
  <si>
    <t>socio adulto aggregato rinnovato</t>
  </si>
  <si>
    <t>di cui ex liberi aff.+agg nuovi/riatt.</t>
  </si>
  <si>
    <t xml:space="preserve">totale soci adulti ex liberi </t>
  </si>
  <si>
    <t>socio adulto aggr. nuovo/riatt. M</t>
  </si>
  <si>
    <t>socio adulto aggr. nuovo/riatt. F</t>
  </si>
  <si>
    <t>socio adulto aggregato nuovo/riatt.</t>
  </si>
  <si>
    <t xml:space="preserve">socio adulto aggregato </t>
  </si>
  <si>
    <t>TOTALE ADULTI SOCI</t>
  </si>
  <si>
    <t>TOTALE ADULTI LIBERI</t>
  </si>
  <si>
    <t xml:space="preserve">TOTALE ADULTI </t>
  </si>
  <si>
    <t>TOTALE JUNIOR</t>
  </si>
  <si>
    <t>SOMMA</t>
  </si>
  <si>
    <r>
      <t>PROGETTO SCUOLA (</t>
    </r>
    <r>
      <rPr>
        <sz val="8"/>
        <color theme="1"/>
        <rFont val="Calibri"/>
        <family val="2"/>
        <scheme val="minor"/>
      </rPr>
      <t>ADULTI/JUNIOR</t>
    </r>
    <r>
      <rPr>
        <sz val="9"/>
        <color theme="1"/>
        <rFont val="Calibri"/>
        <family val="2"/>
        <scheme val="minor"/>
      </rPr>
      <t>)</t>
    </r>
  </si>
  <si>
    <t>PROFESSIONISTI</t>
  </si>
  <si>
    <t>TOTALE GENERALE</t>
  </si>
  <si>
    <t>B</t>
  </si>
  <si>
    <t>STATISTICA (15.02)</t>
  </si>
  <si>
    <t>NAZ.2011</t>
  </si>
  <si>
    <t>NAZ.2012</t>
  </si>
  <si>
    <t>NAZ.2013</t>
  </si>
  <si>
    <t>A D U L T I  LIBERI</t>
  </si>
  <si>
    <t>socio adulto aff.+aggr.</t>
  </si>
  <si>
    <t>libero adulto aff. rinnovato M</t>
  </si>
  <si>
    <t>libero adulto aff. rinnovato F</t>
  </si>
  <si>
    <t>x</t>
  </si>
  <si>
    <t>non rinnovati</t>
  </si>
  <si>
    <t>X</t>
  </si>
  <si>
    <t>libero adulto affiliato rinnovato</t>
  </si>
  <si>
    <t>di cui ex libero aff.+agg</t>
  </si>
  <si>
    <t>libero adulto aff. nuovo/riatt. M</t>
  </si>
  <si>
    <t>libero adulto aff. nuovo/riatt. F</t>
  </si>
  <si>
    <t>libero adulto affiliato nuovo/riatt</t>
  </si>
  <si>
    <t xml:space="preserve">libero adulto affiliato </t>
  </si>
  <si>
    <t>libero adulto aggr. rinnovato M</t>
  </si>
  <si>
    <t>libero adulto aggr. rinnovato F</t>
  </si>
  <si>
    <t>libero adulto aggregato rinnovato</t>
  </si>
  <si>
    <t>libero adulto aggr. nuovo/riatt. M</t>
  </si>
  <si>
    <t>libero adulto aggr. nuovo/riatt. F</t>
  </si>
  <si>
    <t>libero adulto aggregato nuovo/riatt.</t>
  </si>
  <si>
    <t xml:space="preserve">libero adulto  aggregato </t>
  </si>
  <si>
    <t>libero  adulto aff.+aggr.</t>
  </si>
  <si>
    <t>y</t>
  </si>
  <si>
    <t>Y</t>
  </si>
  <si>
    <t>IN ATTESA RINNOVO</t>
  </si>
  <si>
    <r>
      <t>di cui</t>
    </r>
    <r>
      <rPr>
        <i/>
        <sz val="9"/>
        <color rgb="FFFF0000"/>
        <rFont val="Calibri"/>
        <family val="2"/>
        <scheme val="minor"/>
      </rPr>
      <t xml:space="preserve"> nuovi/</t>
    </r>
    <r>
      <rPr>
        <i/>
        <sz val="9"/>
        <color theme="1"/>
        <rFont val="Calibri"/>
        <family val="2"/>
        <scheme val="minor"/>
      </rPr>
      <t xml:space="preserve">riattivati </t>
    </r>
  </si>
  <si>
    <r>
      <t xml:space="preserve">di cui </t>
    </r>
    <r>
      <rPr>
        <i/>
        <sz val="9"/>
        <color rgb="FFFF0000"/>
        <rFont val="Calibri"/>
        <family val="2"/>
        <scheme val="minor"/>
      </rPr>
      <t>nuovi/</t>
    </r>
    <r>
      <rPr>
        <i/>
        <sz val="9"/>
        <color theme="1"/>
        <rFont val="Calibri"/>
        <family val="2"/>
        <scheme val="minor"/>
      </rPr>
      <t xml:space="preserve">riattivati </t>
    </r>
  </si>
  <si>
    <t>bis</t>
  </si>
  <si>
    <r>
      <t>di cui</t>
    </r>
    <r>
      <rPr>
        <i/>
        <sz val="9"/>
        <color rgb="FFFF0000"/>
        <rFont val="Calibri"/>
        <family val="2"/>
        <scheme val="minor"/>
      </rPr>
      <t xml:space="preserve"> nuovi/</t>
    </r>
    <r>
      <rPr>
        <i/>
        <sz val="9"/>
        <color theme="1"/>
        <rFont val="Calibri"/>
        <family val="2"/>
        <scheme val="minor"/>
      </rPr>
      <t>riattivati " LIBERI"</t>
    </r>
  </si>
  <si>
    <r>
      <t xml:space="preserve">di cui </t>
    </r>
    <r>
      <rPr>
        <i/>
        <sz val="9"/>
        <color rgb="FFFF0000"/>
        <rFont val="Calibri"/>
        <family val="2"/>
        <scheme val="minor"/>
      </rPr>
      <t>nuovi/</t>
    </r>
    <r>
      <rPr>
        <i/>
        <sz val="9"/>
        <color theme="1"/>
        <rFont val="Calibri"/>
        <family val="2"/>
        <scheme val="minor"/>
      </rPr>
      <t>riattivati " LIBERI"</t>
    </r>
  </si>
  <si>
    <r>
      <t xml:space="preserve">di cui </t>
    </r>
    <r>
      <rPr>
        <i/>
        <sz val="9"/>
        <color rgb="FFFF0000"/>
        <rFont val="Calibri"/>
        <family val="2"/>
        <scheme val="minor"/>
      </rPr>
      <t>nuovi</t>
    </r>
    <r>
      <rPr>
        <i/>
        <sz val="9"/>
        <color theme="1"/>
        <rFont val="Calibri"/>
        <family val="2"/>
        <scheme val="minor"/>
      </rPr>
      <t>/riattivati " LIBERI"</t>
    </r>
  </si>
  <si>
    <t>ter</t>
  </si>
  <si>
    <r>
      <t xml:space="preserve">di cui </t>
    </r>
    <r>
      <rPr>
        <i/>
        <sz val="9"/>
        <color rgb="FFFF0000"/>
        <rFont val="Calibri"/>
        <family val="2"/>
        <scheme val="minor"/>
      </rPr>
      <t>nuovi/</t>
    </r>
    <r>
      <rPr>
        <i/>
        <sz val="9"/>
        <color theme="1"/>
        <rFont val="Calibri"/>
        <family val="2"/>
        <scheme val="minor"/>
      </rPr>
      <t>riattivati  "SOCI"</t>
    </r>
  </si>
  <si>
    <r>
      <t xml:space="preserve">di cui </t>
    </r>
    <r>
      <rPr>
        <i/>
        <sz val="9"/>
        <color rgb="FFFF0000"/>
        <rFont val="Calibri"/>
        <family val="2"/>
        <scheme val="minor"/>
      </rPr>
      <t>nuovi</t>
    </r>
    <r>
      <rPr>
        <i/>
        <sz val="9"/>
        <color theme="1"/>
        <rFont val="Calibri"/>
        <family val="2"/>
        <scheme val="minor"/>
      </rPr>
      <t>/riattivati  "SOCI"</t>
    </r>
  </si>
  <si>
    <t>totale adulti maschi</t>
  </si>
  <si>
    <t>totale adulti femmine</t>
  </si>
  <si>
    <t xml:space="preserve">di cui nuovi riattivati </t>
  </si>
  <si>
    <t>totale junior maschi</t>
  </si>
  <si>
    <t>totale junior femmine</t>
  </si>
  <si>
    <t xml:space="preserve">J U N I O R  </t>
  </si>
  <si>
    <t>socio junior aff. rinnovato M</t>
  </si>
  <si>
    <t>socio junior aff. rinnovato F</t>
  </si>
  <si>
    <t>socio junior affiliato rinnovato</t>
  </si>
  <si>
    <t>di cui ex libero rinnovato</t>
  </si>
  <si>
    <t>socio junior aff. nuovo/riatt. M</t>
  </si>
  <si>
    <t>socio junior aff. nuovo/riatt. F</t>
  </si>
  <si>
    <t>socio junior affiliato nuovo/riatt.</t>
  </si>
  <si>
    <t xml:space="preserve">socio junior affiliato </t>
  </si>
  <si>
    <t>socio junior aggr. rinnovato M</t>
  </si>
  <si>
    <t>socio junior aggr. rinnovato F</t>
  </si>
  <si>
    <t>socio junior aggregato rinnovato</t>
  </si>
  <si>
    <t>di cui ex libero nuovo/riatt.</t>
  </si>
  <si>
    <t xml:space="preserve">totale soci junior ex liberi </t>
  </si>
  <si>
    <t>socio junior aggr. nuovo/riatt. M</t>
  </si>
  <si>
    <t>socio junior aggr. nuovo/riatt. F</t>
  </si>
  <si>
    <t>socio junior aggregato nuovo/riatt.</t>
  </si>
  <si>
    <t xml:space="preserve">socio junior aggregato </t>
  </si>
  <si>
    <t>socio junior aff.+aggr.</t>
  </si>
  <si>
    <t>TOTALE JUNIOR SOCI</t>
  </si>
  <si>
    <t>TOTALE JUNIOR LIBERI</t>
  </si>
  <si>
    <t xml:space="preserve">TOTALE JUNIOR </t>
  </si>
  <si>
    <t>TOTALE ADULTI</t>
  </si>
  <si>
    <t>TOTALE  PROVVISORIO</t>
  </si>
  <si>
    <t>E</t>
  </si>
  <si>
    <t>differenze a quadratura</t>
  </si>
  <si>
    <t>F</t>
  </si>
  <si>
    <t>J U N I O R  LIBERI</t>
  </si>
  <si>
    <t>libero junior aff. rinnovato M</t>
  </si>
  <si>
    <t>libero junior aff. rinnovato F</t>
  </si>
  <si>
    <t>libero junior affiliato rinnovato</t>
  </si>
  <si>
    <t>libero junior aff. nuovo/riatt. M</t>
  </si>
  <si>
    <t>libero junior aff. nuovo/riatt.  F</t>
  </si>
  <si>
    <t xml:space="preserve">libero junior affiliato nuovo/riatt. </t>
  </si>
  <si>
    <t xml:space="preserve">libero junior affiliato </t>
  </si>
  <si>
    <t>libero junior aggr. rinnovato M</t>
  </si>
  <si>
    <t>libero junior aggr. rinnovato F</t>
  </si>
  <si>
    <t xml:space="preserve">libero junior aggregato rinnovato </t>
  </si>
  <si>
    <t>libero junior aggr. nuovo/riatt. M</t>
  </si>
  <si>
    <t>libero junior aggr. nuovo/riatt. F</t>
  </si>
  <si>
    <t>libero junior aggregato nuovo/riatt.</t>
  </si>
  <si>
    <t xml:space="preserve">libero junior aggr. </t>
  </si>
  <si>
    <t>libero junior aff.+aggr.</t>
  </si>
  <si>
    <t>di cui ex libero/scuola</t>
  </si>
  <si>
    <t xml:space="preserve">NON </t>
  </si>
  <si>
    <t>non rinnovato</t>
  </si>
  <si>
    <t>non rinnovatI</t>
  </si>
  <si>
    <t>STATISTICA  LIGURIA</t>
  </si>
  <si>
    <t>STATISTICA  VALLE D'AOSTA</t>
  </si>
  <si>
    <t>STATISTICA  TRENTINO A.A.</t>
  </si>
  <si>
    <t>STATISTICA  FRIULI VENEZIA G.</t>
  </si>
  <si>
    <t>STATISTICA  MARCHE</t>
  </si>
  <si>
    <t>STATISTICA  UMBRIA</t>
  </si>
  <si>
    <t>STATISTICA  ABRUZZO MOLISE</t>
  </si>
  <si>
    <t>STATISTICA  CAMPANIA</t>
  </si>
  <si>
    <t>STATISTICA  PUGLIA BASILICATA</t>
  </si>
  <si>
    <t>STATISTICA  CALABRIA</t>
  </si>
  <si>
    <t>STATISTICA  SICILIA</t>
  </si>
  <si>
    <t>STATISTICA  SARDEGNA</t>
  </si>
  <si>
    <t>STATISTICA  RESTO ITALIA</t>
  </si>
  <si>
    <t>STATISTICA  TENTINO A.A.</t>
  </si>
  <si>
    <t>STATISTICA MARCHE</t>
  </si>
  <si>
    <t>STATISTICA  PUGLIA</t>
  </si>
  <si>
    <t>ABRUZZO</t>
  </si>
  <si>
    <t>ADULTI</t>
  </si>
  <si>
    <t>JUNIOR</t>
  </si>
  <si>
    <t>AVEZZANO</t>
  </si>
  <si>
    <t>COLONNELLA</t>
  </si>
  <si>
    <t>CRI CRI</t>
  </si>
  <si>
    <t>GIULIANOVA</t>
  </si>
  <si>
    <t>Adulto</t>
  </si>
  <si>
    <t>Junior</t>
  </si>
  <si>
    <t>MIGLIANICO</t>
  </si>
  <si>
    <t>SAN DONATO</t>
  </si>
  <si>
    <t>VALPESCARA</t>
  </si>
  <si>
    <t>CALABRIA</t>
  </si>
  <si>
    <t>FEUDO MONTALTO</t>
  </si>
  <si>
    <t>ORTI'</t>
  </si>
  <si>
    <t>SAN MICHELE</t>
  </si>
  <si>
    <t>SANTANDREA</t>
  </si>
  <si>
    <t>TAURIANA</t>
  </si>
  <si>
    <t>CAMPANIA</t>
  </si>
  <si>
    <t>CUS NAPOLI</t>
  </si>
  <si>
    <t>MIRABELLA</t>
  </si>
  <si>
    <t>NAPOLI</t>
  </si>
  <si>
    <t>SALERNO</t>
  </si>
  <si>
    <t>VOLTURNO</t>
  </si>
  <si>
    <t>EMILIA ROMAGNA</t>
  </si>
  <si>
    <t>ANZOLA</t>
  </si>
  <si>
    <t>ARGENTA</t>
  </si>
  <si>
    <t>BASTARDINA</t>
  </si>
  <si>
    <t>BOLOGNA</t>
  </si>
  <si>
    <t>CA' LAURA</t>
  </si>
  <si>
    <t>CASALUNGA</t>
  </si>
  <si>
    <t>CASTELL'ARQUATO</t>
  </si>
  <si>
    <t>CENTO</t>
  </si>
  <si>
    <t>CERVIA</t>
  </si>
  <si>
    <t>CESENA</t>
  </si>
  <si>
    <t>CROARA</t>
  </si>
  <si>
    <t>CUS FERRARA</t>
  </si>
  <si>
    <t>CUS PARMA</t>
  </si>
  <si>
    <t>FAENZA CICOGNE</t>
  </si>
  <si>
    <t>FATTORIA</t>
  </si>
  <si>
    <t>FIORDALISI</t>
  </si>
  <si>
    <t>FONTI</t>
  </si>
  <si>
    <t>FOSSADALBERO</t>
  </si>
  <si>
    <t>GIARDINO</t>
  </si>
  <si>
    <t>IMOLA GRIFONE</t>
  </si>
  <si>
    <t>IMOLA ZOLINO</t>
  </si>
  <si>
    <t>MARCHESA</t>
  </si>
  <si>
    <t>MATILDE CANOSSA</t>
  </si>
  <si>
    <t>MODENA</t>
  </si>
  <si>
    <t>MOLINO PERO</t>
  </si>
  <si>
    <t>MONTE CIMONE</t>
  </si>
  <si>
    <t>MONTEVEGLIO</t>
  </si>
  <si>
    <t>PIACENZA</t>
  </si>
  <si>
    <t>POLI</t>
  </si>
  <si>
    <t>PROSSIMA</t>
  </si>
  <si>
    <t>REGGIO EMILIA</t>
  </si>
  <si>
    <t>RIMINI VERUCCHIO</t>
  </si>
  <si>
    <t>RIOLO PROMOTIONS</t>
  </si>
  <si>
    <t>RIVIERASPORT</t>
  </si>
  <si>
    <t>DUCATO-LA ROCCA</t>
  </si>
  <si>
    <t>RUBIERA</t>
  </si>
  <si>
    <t>SALSOMAGGIORE</t>
  </si>
  <si>
    <t>SAN VALENTINO</t>
  </si>
  <si>
    <t>SANTO STEFANO</t>
  </si>
  <si>
    <t>SIEPELUNGA</t>
  </si>
  <si>
    <t>FRIULI VENEZIA GIULIA</t>
  </si>
  <si>
    <t>CASTEL AVIANO</t>
  </si>
  <si>
    <t>CASTELLO SPESSA</t>
  </si>
  <si>
    <t>FAULA</t>
  </si>
  <si>
    <t>GRADO</t>
  </si>
  <si>
    <t>LIGNANO</t>
  </si>
  <si>
    <t>TARVISIO</t>
  </si>
  <si>
    <t>VILLA MALBUTON</t>
  </si>
  <si>
    <t>TRIESTE</t>
  </si>
  <si>
    <t>UDINE</t>
  </si>
  <si>
    <t>LAZIO</t>
  </si>
  <si>
    <t>ACQUAPENDENTE</t>
  </si>
  <si>
    <t>AMOROMA</t>
  </si>
  <si>
    <t>ARCHI CLAUDIO</t>
  </si>
  <si>
    <t>CASALE</t>
  </si>
  <si>
    <t>CASALPALOCCO</t>
  </si>
  <si>
    <t>CASSINO GOLF</t>
  </si>
  <si>
    <t>CASTELGANDOLFO</t>
  </si>
  <si>
    <t>CASTELLUCCIA</t>
  </si>
  <si>
    <t>FIORANELLO</t>
  </si>
  <si>
    <t>FIUGGI SPORT</t>
  </si>
  <si>
    <t>FROSINONE</t>
  </si>
  <si>
    <t>GROTTE</t>
  </si>
  <si>
    <t>HERNICUS</t>
  </si>
  <si>
    <t>LATINA</t>
  </si>
  <si>
    <t>MAGGIOLINO</t>
  </si>
  <si>
    <t>MARCO SIMONE</t>
  </si>
  <si>
    <t>MARE ROMA</t>
  </si>
  <si>
    <t>NAZIONALE</t>
  </si>
  <si>
    <t>OASI</t>
  </si>
  <si>
    <t>OLGIATA</t>
  </si>
  <si>
    <t>PARCO MEDICI</t>
  </si>
  <si>
    <t>PARCO ROMA</t>
  </si>
  <si>
    <t>RIETI</t>
  </si>
  <si>
    <t>ROMA ACQUASANTA</t>
  </si>
  <si>
    <t>SIMON'S GREEN</t>
  </si>
  <si>
    <t>TARQUINIA</t>
  </si>
  <si>
    <t>TERRE CONSOLI</t>
  </si>
  <si>
    <t>TEVERE</t>
  </si>
  <si>
    <t>TIBER</t>
  </si>
  <si>
    <t>VITERBO</t>
  </si>
  <si>
    <t>LIGURIA</t>
  </si>
  <si>
    <t>AITG</t>
  </si>
  <si>
    <t>ARENZANO</t>
  </si>
  <si>
    <t>CASTELLARO</t>
  </si>
  <si>
    <t>CUS GENOVA</t>
  </si>
  <si>
    <t>FILANDA</t>
  </si>
  <si>
    <t>GARDEN</t>
  </si>
  <si>
    <t>GARLENDA</t>
  </si>
  <si>
    <t>MARIGOLA</t>
  </si>
  <si>
    <t>RAPALLO</t>
  </si>
  <si>
    <t>SANREMO</t>
  </si>
  <si>
    <t>SANT'ANNA</t>
  </si>
  <si>
    <t>SARZANA</t>
  </si>
  <si>
    <t>CINQUE LAGHI</t>
  </si>
  <si>
    <t>BASILICATA</t>
  </si>
  <si>
    <t>METAPONTO</t>
  </si>
  <si>
    <t>LOMBARDIA</t>
  </si>
  <si>
    <t>ADULTI    20203</t>
  </si>
  <si>
    <t>AIRONE</t>
  </si>
  <si>
    <t>AMBROSIANO</t>
  </si>
  <si>
    <t>APRICA OROBIE</t>
  </si>
  <si>
    <t>ARZAGA</t>
  </si>
  <si>
    <t>BARLASSINA</t>
  </si>
  <si>
    <t>BENESSERE</t>
  </si>
  <si>
    <t>BERGAMO ALBENZA</t>
  </si>
  <si>
    <t>BOGLIACO</t>
  </si>
  <si>
    <t>BORGO CAMUZZAGO</t>
  </si>
  <si>
    <t>BORGO MACHETTO</t>
  </si>
  <si>
    <t>BORMIO</t>
  </si>
  <si>
    <t>BRESCIA</t>
  </si>
  <si>
    <t>BRIANZA</t>
  </si>
  <si>
    <t>CARIMATE</t>
  </si>
  <si>
    <t>CASTELLO TOLCINASCO</t>
  </si>
  <si>
    <t>COLOMBARO</t>
  </si>
  <si>
    <t>COLOMBERA</t>
  </si>
  <si>
    <t>COMO</t>
  </si>
  <si>
    <t>CREMA</t>
  </si>
  <si>
    <t>CTL3</t>
  </si>
  <si>
    <t>CAMPO D'OGLIO</t>
  </si>
  <si>
    <t>FRANCIACORTA</t>
  </si>
  <si>
    <t>GARDAGOLF</t>
  </si>
  <si>
    <t>GARDANELLA</t>
  </si>
  <si>
    <t>GOLF IN MILANO</t>
  </si>
  <si>
    <t>GREEN CLUB</t>
  </si>
  <si>
    <t>HARBOUR</t>
  </si>
  <si>
    <t>IDEA VERDE</t>
  </si>
  <si>
    <t>INDOOR</t>
  </si>
  <si>
    <t>ISPRA</t>
  </si>
  <si>
    <t>LAGHETTO</t>
  </si>
  <si>
    <t>LAGHI</t>
  </si>
  <si>
    <t>LANZO</t>
  </si>
  <si>
    <t>LAZZATE</t>
  </si>
  <si>
    <t>LECCO</t>
  </si>
  <si>
    <t>MADESIMO</t>
  </si>
  <si>
    <t>MANTOVA</t>
  </si>
  <si>
    <t>MENAGGIO</t>
  </si>
  <si>
    <t>MILANO</t>
  </si>
  <si>
    <t>MIRASOLE</t>
  </si>
  <si>
    <t>MOLINETTO</t>
  </si>
  <si>
    <t>MONTECAMPIONE</t>
  </si>
  <si>
    <t>MONTICELLO</t>
  </si>
  <si>
    <t>MONZA</t>
  </si>
  <si>
    <t>MONZEGLIO</t>
  </si>
  <si>
    <t>ORSINI</t>
  </si>
  <si>
    <t>PANORAMA</t>
  </si>
  <si>
    <t>COLLI BERGAMO</t>
  </si>
  <si>
    <t>PINETINA</t>
  </si>
  <si>
    <t>PONTE LEGNO</t>
  </si>
  <si>
    <t>ROBINIE</t>
  </si>
  <si>
    <t>ROSSERA</t>
  </si>
  <si>
    <t>ROVEDINE</t>
  </si>
  <si>
    <t>SALICE TERME</t>
  </si>
  <si>
    <t>SAN SIRO</t>
  </si>
  <si>
    <t>SAN VIGILIO</t>
  </si>
  <si>
    <t>SAN VITO</t>
  </si>
  <si>
    <t>SERENISSIMA</t>
  </si>
  <si>
    <t>TERRE PO</t>
  </si>
  <si>
    <t>TICINO</t>
  </si>
  <si>
    <t>TORRAZZO-CREMONA</t>
  </si>
  <si>
    <t>VALTELLINA</t>
  </si>
  <si>
    <t>VARESE</t>
  </si>
  <si>
    <t>VIGEVANO</t>
  </si>
  <si>
    <t>VILLA D'ESTE</t>
  </si>
  <si>
    <t>VILLA PARADISO</t>
  </si>
  <si>
    <t>VILLA SCHIARINO</t>
  </si>
  <si>
    <t>VIRGINIA</t>
  </si>
  <si>
    <t>ZOATE</t>
  </si>
  <si>
    <t>BUENA VISTA</t>
  </si>
  <si>
    <t>CITY GOLF</t>
  </si>
  <si>
    <t>MARCHE</t>
  </si>
  <si>
    <t>AGRIGOLF</t>
  </si>
  <si>
    <t>ALPE LUNA</t>
  </si>
  <si>
    <t>AVIO</t>
  </si>
  <si>
    <t>CINGOLI</t>
  </si>
  <si>
    <t>CONERO</t>
  </si>
  <si>
    <t>JESI</t>
  </si>
  <si>
    <t>LAURI</t>
  </si>
  <si>
    <t>MIA</t>
  </si>
  <si>
    <t>MONTEGIOVE</t>
  </si>
  <si>
    <t>SIBILLA</t>
  </si>
  <si>
    <t>TORRE</t>
  </si>
  <si>
    <t>VALLUGOLA</t>
  </si>
  <si>
    <t>VILLAGE</t>
  </si>
  <si>
    <t>MOLISE</t>
  </si>
  <si>
    <t>ZIO CARLO ISERNIA</t>
  </si>
  <si>
    <t>VARVARUSA</t>
  </si>
  <si>
    <t>TERMOLI</t>
  </si>
  <si>
    <t>PIEMONTE</t>
  </si>
  <si>
    <t>ADULTI   12270</t>
  </si>
  <si>
    <t>ACQUI TERME</t>
  </si>
  <si>
    <t>ALPINO</t>
  </si>
  <si>
    <t>ARONA</t>
  </si>
  <si>
    <t>BAROLO</t>
  </si>
  <si>
    <t>BIELLA BETULLE</t>
  </si>
  <si>
    <t>BOGOGNO</t>
  </si>
  <si>
    <t>BOVES</t>
  </si>
  <si>
    <t>CASTELCONTURBIA</t>
  </si>
  <si>
    <t>SALUZZO</t>
  </si>
  <si>
    <t>CAVAGLIA'</t>
  </si>
  <si>
    <t>CAVOUR</t>
  </si>
  <si>
    <t>CHERASCO</t>
  </si>
  <si>
    <t>CHIERI</t>
  </si>
  <si>
    <t>CILIEGI</t>
  </si>
  <si>
    <t>CITTA' D'ASTI</t>
  </si>
  <si>
    <t>CLAVIERE</t>
  </si>
  <si>
    <t>COLLINE GAVI</t>
  </si>
  <si>
    <t>COLONNETTI</t>
  </si>
  <si>
    <t>DES ILES BORROMEES</t>
  </si>
  <si>
    <t>DRUENTO</t>
  </si>
  <si>
    <t>FERMATA</t>
  </si>
  <si>
    <t>FEUDO D'ASTI</t>
  </si>
  <si>
    <t>FKB</t>
  </si>
  <si>
    <t>FRAGOLE</t>
  </si>
  <si>
    <t>FRONDE</t>
  </si>
  <si>
    <t>GARESSIO</t>
  </si>
  <si>
    <t>GIRASOLI</t>
  </si>
  <si>
    <t>GRUGLIASCO</t>
  </si>
  <si>
    <t>PREMENO</t>
  </si>
  <si>
    <t>IVREA</t>
  </si>
  <si>
    <t>LAGO SALASCO</t>
  </si>
  <si>
    <t>LIMONE</t>
  </si>
  <si>
    <t>LIVING</t>
  </si>
  <si>
    <t>MANDRIA</t>
  </si>
  <si>
    <t>MARGARA</t>
  </si>
  <si>
    <t>MARGHERITA</t>
  </si>
  <si>
    <t>MONCALIERI</t>
  </si>
  <si>
    <t>MONFERRATO</t>
  </si>
  <si>
    <t>MONFORTE</t>
  </si>
  <si>
    <t>REALE</t>
  </si>
  <si>
    <t>segue PIEMONTE</t>
  </si>
  <si>
    <t>NOVARA</t>
  </si>
  <si>
    <t>ORBASSANO</t>
  </si>
  <si>
    <t>PIAN COLLE</t>
  </si>
  <si>
    <t>PINEROLO</t>
  </si>
  <si>
    <t>PONTE CERVO</t>
  </si>
  <si>
    <t>PRATO NEVOSO</t>
  </si>
  <si>
    <t>PRIMULE</t>
  </si>
  <si>
    <t>ROMANINA</t>
  </si>
  <si>
    <t>ROYAL PARK ROVERI</t>
  </si>
  <si>
    <t>SAN GIOVANNI  BOSCHI</t>
  </si>
  <si>
    <t>SANTA MARIA MAGGIORE</t>
  </si>
  <si>
    <t>SAVIGLIANO</t>
  </si>
  <si>
    <t>SERRA</t>
  </si>
  <si>
    <t>SERRAVALLE</t>
  </si>
  <si>
    <t>SESTRIERES</t>
  </si>
  <si>
    <t>SETTIMO</t>
  </si>
  <si>
    <t>STUPINIGI</t>
  </si>
  <si>
    <t>TENUTA CASTELLO</t>
  </si>
  <si>
    <t>TORINO</t>
  </si>
  <si>
    <t>TORRE RONCHI</t>
  </si>
  <si>
    <t>VALCURONE</t>
  </si>
  <si>
    <t>VERBANIA</t>
  </si>
  <si>
    <t>VILLA CAROLINA</t>
  </si>
  <si>
    <t>Z'MAKANA</t>
  </si>
  <si>
    <t>PUGLIA</t>
  </si>
  <si>
    <t>ACAYA</t>
  </si>
  <si>
    <t>BARIALTO</t>
  </si>
  <si>
    <t>CASTEL MONTE</t>
  </si>
  <si>
    <t>COCCARO</t>
  </si>
  <si>
    <t>DAUNIA</t>
  </si>
  <si>
    <t>RIVA TESSALI</t>
  </si>
  <si>
    <t>RUDIS</t>
  </si>
  <si>
    <t>SAN DOMENICO</t>
  </si>
  <si>
    <t>SARDEGNA</t>
  </si>
  <si>
    <t>7° GOLF &amp; COUNTRY</t>
  </si>
  <si>
    <t>ALGHERO</t>
  </si>
  <si>
    <t>BOTANIC SA CUBA</t>
  </si>
  <si>
    <t>CHIA</t>
  </si>
  <si>
    <t>FLORINAS</t>
  </si>
  <si>
    <t>IS ARENAS</t>
  </si>
  <si>
    <t>IS MOLAS</t>
  </si>
  <si>
    <t>MORA BIANCA</t>
  </si>
  <si>
    <t>PEVERO</t>
  </si>
  <si>
    <t>PORTO SAN PAOLO</t>
  </si>
  <si>
    <t>PUNTALDIA</t>
  </si>
  <si>
    <t>SA TANCA</t>
  </si>
  <si>
    <t>SASSARI</t>
  </si>
  <si>
    <t>SINIS</t>
  </si>
  <si>
    <t>TANKA</t>
  </si>
  <si>
    <t>SICILIA</t>
  </si>
  <si>
    <t>DISIO</t>
  </si>
  <si>
    <t>DONNAFUGATA</t>
  </si>
  <si>
    <t>PANTELLERIA</t>
  </si>
  <si>
    <t>PICCIOLO</t>
  </si>
  <si>
    <t>SAIE SIRACUSA</t>
  </si>
  <si>
    <t>SIRACUSA</t>
  </si>
  <si>
    <t>VERDURA</t>
  </si>
  <si>
    <t>VILLA AIROLDI</t>
  </si>
  <si>
    <t>TOSCANA</t>
  </si>
  <si>
    <t>ABBADIA</t>
  </si>
  <si>
    <t>ACQUABONA</t>
  </si>
  <si>
    <t>ALISEI PIETRASANTA</t>
  </si>
  <si>
    <t>ARGENTARIO</t>
  </si>
  <si>
    <t>BADIOLA</t>
  </si>
  <si>
    <t>BAGNAIA</t>
  </si>
  <si>
    <t>BELLOSGUARDO</t>
  </si>
  <si>
    <t>CA' MORO</t>
  </si>
  <si>
    <t>CAPANNE</t>
  </si>
  <si>
    <t>CASENTINO</t>
  </si>
  <si>
    <t>CASTELFALFI</t>
  </si>
  <si>
    <t>CAVRIGLIA</t>
  </si>
  <si>
    <t>CENTANNI</t>
  </si>
  <si>
    <t>COSMOPOLITAN</t>
  </si>
  <si>
    <t>CORTONA</t>
  </si>
  <si>
    <t>ESSE</t>
  </si>
  <si>
    <t>FIRENZE UGOLINO</t>
  </si>
  <si>
    <t>FORTE MARMI</t>
  </si>
  <si>
    <t>GARFAGNANA</t>
  </si>
  <si>
    <t>HERMITAGE</t>
  </si>
  <si>
    <t>MAREMMA</t>
  </si>
  <si>
    <t>MONTELUPO</t>
  </si>
  <si>
    <t>PARCO FIRENZE</t>
  </si>
  <si>
    <t>PAVONIERE</t>
  </si>
  <si>
    <t>POGGIO MEDICI</t>
  </si>
  <si>
    <t>PUNTA ALA</t>
  </si>
  <si>
    <t>QUARRATA</t>
  </si>
  <si>
    <t>SAN GIUSTINO</t>
  </si>
  <si>
    <t>SAN MINIATO</t>
  </si>
  <si>
    <t>SATURNIA</t>
  </si>
  <si>
    <t>SODOLE</t>
  </si>
  <si>
    <t>TIRRENIA</t>
  </si>
  <si>
    <t>VALDICHIANA</t>
  </si>
  <si>
    <t>VICOPELAGO</t>
  </si>
  <si>
    <t>MONTECATINI TERME</t>
  </si>
  <si>
    <t>LIVORNO</t>
  </si>
  <si>
    <t>TRENTINO ALTO ADIGE</t>
  </si>
  <si>
    <t>ALTA BADIA</t>
  </si>
  <si>
    <t>ALTOGARDA</t>
  </si>
  <si>
    <t>BREAK POINT</t>
  </si>
  <si>
    <t>CAREZZA FREUDENSTEIN</t>
  </si>
  <si>
    <t>CARLOMAGNO</t>
  </si>
  <si>
    <t>DOLOMITI</t>
  </si>
  <si>
    <t>FOLGARIA</t>
  </si>
  <si>
    <t>EPPAN</t>
  </si>
  <si>
    <t>GARDENA</t>
  </si>
  <si>
    <t>LANA</t>
  </si>
  <si>
    <t>MIRABELL</t>
  </si>
  <si>
    <t>PASSIRIA MERANO</t>
  </si>
  <si>
    <t>PASSO MONTE CROCE</t>
  </si>
  <si>
    <t>PETERSBERG</t>
  </si>
  <si>
    <t>PUSTERTAL</t>
  </si>
  <si>
    <t>QUELLENHOF</t>
  </si>
  <si>
    <t>RENDENA</t>
  </si>
  <si>
    <t>RONCEGNO</t>
  </si>
  <si>
    <t>ST. VIGIL SEIS</t>
  </si>
  <si>
    <t>TESINO</t>
  </si>
  <si>
    <t>VAL FASSA</t>
  </si>
  <si>
    <t>VAL VENOSTA</t>
  </si>
  <si>
    <t>VIPITENO</t>
  </si>
  <si>
    <t>UMBRIA</t>
  </si>
  <si>
    <t>ANTOGNOLLA</t>
  </si>
  <si>
    <t>CALDESE</t>
  </si>
  <si>
    <t>CASTELLO</t>
  </si>
  <si>
    <t>GUBBIO</t>
  </si>
  <si>
    <t>LAMBORGHINI</t>
  </si>
  <si>
    <t>PERUGIA</t>
  </si>
  <si>
    <t>ROMITA</t>
  </si>
  <si>
    <t>TERNI</t>
  </si>
  <si>
    <t>VALLE UMBRA</t>
  </si>
  <si>
    <t>VALLE D'AOSTA</t>
  </si>
  <si>
    <t>AOSTA</t>
  </si>
  <si>
    <t>CERVINO</t>
  </si>
  <si>
    <t>COURMAYEUR</t>
  </si>
  <si>
    <t>GRESSONEY</t>
  </si>
  <si>
    <t>LES ILES</t>
  </si>
  <si>
    <t>VAL D'AYAS</t>
  </si>
  <si>
    <t>VENETO</t>
  </si>
  <si>
    <t>ABANO</t>
  </si>
  <si>
    <t>ALBARELLA</t>
  </si>
  <si>
    <t>ANCORA</t>
  </si>
  <si>
    <t>ASIAGO</t>
  </si>
  <si>
    <t>ASOLO</t>
  </si>
  <si>
    <t>BASSANO</t>
  </si>
  <si>
    <t>BOSCO</t>
  </si>
  <si>
    <t>BROLO</t>
  </si>
  <si>
    <t>CA' AMATA</t>
  </si>
  <si>
    <t>CA' DAFFAN</t>
  </si>
  <si>
    <t>CA' NAVE</t>
  </si>
  <si>
    <t>CA' ULIVI</t>
  </si>
  <si>
    <t>CA' VENDRI</t>
  </si>
  <si>
    <t>CANSIGLIO</t>
  </si>
  <si>
    <t>CAORLE</t>
  </si>
  <si>
    <t>COLLI BERICI</t>
  </si>
  <si>
    <t>COLLI EUGANEI</t>
  </si>
  <si>
    <t>CORRADINA</t>
  </si>
  <si>
    <t>CORTINA</t>
  </si>
  <si>
    <t>EASY GOLF</t>
  </si>
  <si>
    <t>FRASSANELLE</t>
  </si>
  <si>
    <t>GARZIERE</t>
  </si>
  <si>
    <t>JESOLO</t>
  </si>
  <si>
    <t>MARCO POLO</t>
  </si>
  <si>
    <t>MIRAMONTI ASIAGO</t>
  </si>
  <si>
    <t>MONTEBELLUNA</t>
  </si>
  <si>
    <t>MONTECCHIA</t>
  </si>
  <si>
    <t>MUSELLA</t>
  </si>
  <si>
    <t>NOGHERAZZA</t>
  </si>
  <si>
    <t>NOGHERE</t>
  </si>
  <si>
    <t>PADOVA</t>
  </si>
  <si>
    <t>PARADISETTO</t>
  </si>
  <si>
    <t>PARADISO</t>
  </si>
  <si>
    <t>ROVIGO</t>
  </si>
  <si>
    <t>SALICI</t>
  </si>
  <si>
    <t>SAPPADA</t>
  </si>
  <si>
    <t>TARTARUGA</t>
  </si>
  <si>
    <t>VENEZIA</t>
  </si>
  <si>
    <t>VERONA</t>
  </si>
  <si>
    <t>VICENZA</t>
  </si>
  <si>
    <t>VIGNE</t>
  </si>
  <si>
    <t>VILLA CONDULMER</t>
  </si>
  <si>
    <t>VILLA GIUSTI</t>
  </si>
  <si>
    <t>ZERMAN</t>
  </si>
  <si>
    <t>VIGNE CONEGLIANO</t>
  </si>
  <si>
    <t>legenda</t>
  </si>
  <si>
    <t xml:space="preserve">AS: </t>
  </si>
  <si>
    <t xml:space="preserve">adulti </t>
  </si>
  <si>
    <t>soci</t>
  </si>
  <si>
    <t>JS:</t>
  </si>
  <si>
    <t>junior</t>
  </si>
  <si>
    <t>AL:</t>
  </si>
  <si>
    <t>adulti</t>
  </si>
  <si>
    <t>liberi</t>
  </si>
  <si>
    <t>JL:</t>
  </si>
  <si>
    <t>STATISTICA</t>
  </si>
  <si>
    <t>NU</t>
  </si>
  <si>
    <t>ME</t>
  </si>
  <si>
    <t>RO</t>
  </si>
  <si>
    <t>SO</t>
  </si>
  <si>
    <t>CI</t>
  </si>
  <si>
    <t>&amp;</t>
  </si>
  <si>
    <t>LI</t>
  </si>
  <si>
    <t>BE</t>
  </si>
  <si>
    <t>RI</t>
  </si>
  <si>
    <t>TOTALI</t>
  </si>
  <si>
    <t>DIFF.</t>
  </si>
  <si>
    <t>TOT</t>
  </si>
  <si>
    <t>TESSERATI</t>
  </si>
  <si>
    <t>NUOVI</t>
  </si>
  <si>
    <t>RINNOVI</t>
  </si>
  <si>
    <t>Regioni</t>
  </si>
  <si>
    <t>RIATTIVATI</t>
  </si>
  <si>
    <t>31.12</t>
  </si>
  <si>
    <t>2015/2014</t>
  </si>
  <si>
    <t>AS</t>
  </si>
  <si>
    <t>1/17</t>
  </si>
  <si>
    <t>3/17</t>
  </si>
  <si>
    <t>JS</t>
  </si>
  <si>
    <t>5/17</t>
  </si>
  <si>
    <t>7/17</t>
  </si>
  <si>
    <t>AL</t>
  </si>
  <si>
    <t>9/17</t>
  </si>
  <si>
    <t>11/17</t>
  </si>
  <si>
    <t>JL</t>
  </si>
  <si>
    <t>13/17</t>
  </si>
  <si>
    <t>15/17</t>
  </si>
  <si>
    <t>17/18</t>
  </si>
  <si>
    <t>Lombardia</t>
  </si>
  <si>
    <t>Piemonte</t>
  </si>
  <si>
    <t>Emilia Romagna</t>
  </si>
  <si>
    <t>Veneto</t>
  </si>
  <si>
    <t>Lazio</t>
  </si>
  <si>
    <t>Toscana</t>
  </si>
  <si>
    <t>Liguria</t>
  </si>
  <si>
    <t>Trentino Alto Adige</t>
  </si>
  <si>
    <t>Marche</t>
  </si>
  <si>
    <t>Friuli Venezia Giulia</t>
  </si>
  <si>
    <t>Sardegna</t>
  </si>
  <si>
    <t>Valle d Aosta</t>
  </si>
  <si>
    <t>Umbria</t>
  </si>
  <si>
    <t>Puglia</t>
  </si>
  <si>
    <t>Abruzzo</t>
  </si>
  <si>
    <t>Campania</t>
  </si>
  <si>
    <t>Sicilia</t>
  </si>
  <si>
    <t>Calabria</t>
  </si>
  <si>
    <t>Molise</t>
  </si>
  <si>
    <t>Basilicata</t>
  </si>
  <si>
    <t>peso %</t>
  </si>
  <si>
    <t>17/17</t>
  </si>
  <si>
    <t>solo rinnovi</t>
  </si>
  <si>
    <t>solo n./riatt.</t>
  </si>
  <si>
    <t>professonisti</t>
  </si>
  <si>
    <t>prog. scuola</t>
  </si>
  <si>
    <t>somma</t>
  </si>
  <si>
    <t>AFFI</t>
  </si>
  <si>
    <t>LIA</t>
  </si>
  <si>
    <t>TI</t>
  </si>
  <si>
    <t>TOT.</t>
  </si>
  <si>
    <t>TOTALI AGGR.</t>
  </si>
  <si>
    <t xml:space="preserve">peso % </t>
  </si>
  <si>
    <t>solo nuovi/riatt.</t>
  </si>
  <si>
    <t>AGGRE</t>
  </si>
  <si>
    <t>GA</t>
  </si>
  <si>
    <t>TOTALI AFF.</t>
  </si>
  <si>
    <t>PER</t>
  </si>
  <si>
    <t>GE</t>
  </si>
  <si>
    <t>NE</t>
  </si>
  <si>
    <t>RE</t>
  </si>
  <si>
    <t xml:space="preserve">TESSERATI </t>
  </si>
  <si>
    <t>maschi</t>
  </si>
  <si>
    <t>femmine</t>
  </si>
  <si>
    <t>99696</t>
  </si>
  <si>
    <t>tot. F.</t>
  </si>
  <si>
    <t>tot. M</t>
  </si>
  <si>
    <t>AFF.</t>
  </si>
  <si>
    <t>affiliati</t>
  </si>
  <si>
    <t>TOTALE  F</t>
  </si>
  <si>
    <t>FA</t>
  </si>
  <si>
    <t>FJ</t>
  </si>
  <si>
    <t>TOTALE M</t>
  </si>
  <si>
    <t>MA</t>
  </si>
  <si>
    <t>MJ</t>
  </si>
  <si>
    <t>AGGR.</t>
  </si>
  <si>
    <t>aggregati</t>
  </si>
  <si>
    <t>AGGR</t>
  </si>
  <si>
    <t>EGA</t>
  </si>
  <si>
    <t>TOTALE  M</t>
  </si>
  <si>
    <t>e</t>
  </si>
  <si>
    <t>SCE</t>
  </si>
  <si>
    <t>D'ETA'</t>
  </si>
  <si>
    <t>DIL</t>
  </si>
  <si>
    <t>MID-AM</t>
  </si>
  <si>
    <t>SENIOR</t>
  </si>
  <si>
    <t>SSENIOR</t>
  </si>
  <si>
    <t>U 10</t>
  </si>
  <si>
    <t>11-12</t>
  </si>
  <si>
    <t>13-14</t>
  </si>
  <si>
    <t>15-16</t>
  </si>
  <si>
    <t>17</t>
  </si>
  <si>
    <t>18</t>
  </si>
  <si>
    <t>1/21</t>
  </si>
  <si>
    <t>3/21</t>
  </si>
  <si>
    <t>5/21</t>
  </si>
  <si>
    <t>7/21</t>
  </si>
  <si>
    <t>9/22</t>
  </si>
  <si>
    <t>11/22</t>
  </si>
  <si>
    <t>13/22</t>
  </si>
  <si>
    <t>15/22</t>
  </si>
  <si>
    <t>17/22</t>
  </si>
  <si>
    <t>19/22</t>
  </si>
  <si>
    <t>ETA'</t>
  </si>
  <si>
    <t>CON</t>
  </si>
  <si>
    <t>HCP</t>
  </si>
  <si>
    <t>som</t>
  </si>
  <si>
    <t>su tot</t>
  </si>
  <si>
    <t>ma</t>
  </si>
  <si>
    <t>2/9</t>
  </si>
  <si>
    <t>4/9</t>
  </si>
  <si>
    <t>6/9</t>
  </si>
  <si>
    <t>8/9</t>
  </si>
  <si>
    <t>9/9</t>
  </si>
  <si>
    <t>U18</t>
  </si>
  <si>
    <t>11/20</t>
  </si>
  <si>
    <t>U16</t>
  </si>
  <si>
    <t>13/20</t>
  </si>
  <si>
    <t>U14</t>
  </si>
  <si>
    <t>15/20</t>
  </si>
  <si>
    <t>U12</t>
  </si>
  <si>
    <t>17/21</t>
  </si>
  <si>
    <t>U10</t>
  </si>
  <si>
    <t>18-16-14</t>
  </si>
  <si>
    <t>12-10</t>
  </si>
  <si>
    <t>PARZIALI</t>
  </si>
  <si>
    <t>% HCP/Tutti</t>
  </si>
  <si>
    <t>di cui liberi</t>
  </si>
  <si>
    <t>% HCP/TOT OVER 12</t>
  </si>
  <si>
    <t>CLAS</t>
  </si>
  <si>
    <t>SIFI</t>
  </si>
  <si>
    <t>CATI</t>
  </si>
  <si>
    <t>NC</t>
  </si>
  <si>
    <t>% NC/TUTTI</t>
  </si>
  <si>
    <t>% NC/TOT OVER 12</t>
  </si>
  <si>
    <t>ABI</t>
  </si>
  <si>
    <t>TA</t>
  </si>
  <si>
    <t>% GA/TUTTI</t>
  </si>
  <si>
    <t>% GA/TOT OVER 12</t>
  </si>
  <si>
    <t>NA</t>
  </si>
  <si>
    <t>% NA/TUTTI</t>
  </si>
  <si>
    <t>% NA/TOT OVER 12</t>
  </si>
  <si>
    <t>R</t>
  </si>
  <si>
    <t>I</t>
  </si>
  <si>
    <t>P</t>
  </si>
  <si>
    <t>L</t>
  </si>
  <si>
    <t>O</t>
  </si>
  <si>
    <t>G</t>
  </si>
  <si>
    <t>H</t>
  </si>
  <si>
    <t>D</t>
  </si>
  <si>
    <t>U</t>
  </si>
  <si>
    <t>T</t>
  </si>
  <si>
    <t>RH</t>
  </si>
  <si>
    <t>M</t>
  </si>
  <si>
    <t>S</t>
  </si>
  <si>
    <t>C</t>
  </si>
  <si>
    <t>UNDER</t>
  </si>
  <si>
    <t>OVER</t>
  </si>
  <si>
    <t>1/11</t>
  </si>
  <si>
    <t>3/11</t>
  </si>
  <si>
    <t>5/11</t>
  </si>
  <si>
    <t>7/11</t>
  </si>
  <si>
    <t>9/11</t>
  </si>
  <si>
    <t>12/22</t>
  </si>
  <si>
    <t>14/22</t>
  </si>
  <si>
    <t>16/22</t>
  </si>
  <si>
    <t>18/22</t>
  </si>
  <si>
    <t>20/22</t>
  </si>
  <si>
    <t>%  su TUTTI</t>
  </si>
  <si>
    <t>di cui</t>
  </si>
  <si>
    <t>LIBERI</t>
  </si>
  <si>
    <t>su TOTALI</t>
  </si>
  <si>
    <t>MASCHILE</t>
  </si>
  <si>
    <t>SH</t>
  </si>
  <si>
    <t>J</t>
  </si>
  <si>
    <t>N</t>
  </si>
  <si>
    <t>CIE</t>
  </si>
  <si>
    <t>% HCP/TOT</t>
  </si>
  <si>
    <t>CATE</t>
  </si>
  <si>
    <t>% NC/TOT</t>
  </si>
  <si>
    <t>TE</t>
  </si>
  <si>
    <t>10/20</t>
  </si>
  <si>
    <t>12/20</t>
  </si>
  <si>
    <t>14/20</t>
  </si>
  <si>
    <t>16/20</t>
  </si>
  <si>
    <t>% GA/TOT</t>
  </si>
  <si>
    <t>TUTTE</t>
  </si>
  <si>
    <t>% NA/TOT</t>
  </si>
  <si>
    <t>Basilicta</t>
  </si>
  <si>
    <t>% su TUTTE</t>
  </si>
  <si>
    <t>LIBERE</t>
  </si>
  <si>
    <t>su PARZIALI</t>
  </si>
  <si>
    <t>&lt;4,4</t>
  </si>
  <si>
    <t>&lt;4,5-11,4</t>
  </si>
  <si>
    <t>&lt;11,5-18,4</t>
  </si>
  <si>
    <t>&lt;18,5-26,4</t>
  </si>
  <si>
    <t>&lt;26,5-36,0</t>
  </si>
  <si>
    <t>MAS</t>
  </si>
  <si>
    <t>CHI</t>
  </si>
  <si>
    <t>% su TUTTI</t>
  </si>
  <si>
    <t xml:space="preserve">di cui </t>
  </si>
  <si>
    <t>FEM</t>
  </si>
  <si>
    <t>MI</t>
  </si>
  <si>
    <t>di dui</t>
  </si>
  <si>
    <t>STATISTICA STORICA</t>
  </si>
  <si>
    <t>ANNO</t>
  </si>
  <si>
    <t>incremento</t>
  </si>
  <si>
    <t>progr</t>
  </si>
  <si>
    <t>essivo</t>
  </si>
  <si>
    <t>GEN</t>
  </si>
  <si>
    <t>+ / -</t>
  </si>
  <si>
    <t>CAMPI CERTIFICATI, PROMOZIONALI E PRATICA 2015</t>
  </si>
  <si>
    <t>REGIONI</t>
  </si>
  <si>
    <t>36/45</t>
  </si>
  <si>
    <t>TOTALE</t>
  </si>
  <si>
    <t>campi</t>
  </si>
  <si>
    <t>pro-capite</t>
  </si>
  <si>
    <t>CAMPI</t>
  </si>
  <si>
    <t>buche</t>
  </si>
  <si>
    <t>prom.</t>
  </si>
  <si>
    <t>pratica</t>
  </si>
  <si>
    <t>cert</t>
  </si>
  <si>
    <t>2015</t>
  </si>
  <si>
    <t>cp+cp</t>
  </si>
  <si>
    <t>CAMPI CERTIFICATI, PROMOZIONALI E PRATICA</t>
  </si>
  <si>
    <t>REGIONE</t>
  </si>
  <si>
    <t>TOTALE TESSERATI</t>
  </si>
  <si>
    <t>Totale complessivo</t>
  </si>
  <si>
    <t>DATI FINALI ANNO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</si>
</sst>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0.0000"/>
    <numFmt numFmtId="166" formatCode="0.0"/>
  </numFmts>
  <fonts count="19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5"/>
      <color theme="1"/>
      <name val="Calibri"/>
      <family val="2"/>
      <scheme val="minor"/>
    </font>
    <font>
      <b/>
      <sz val="5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rgb="FFFF000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7"/>
      <color theme="1"/>
      <name val="Calibri"/>
      <family val="2"/>
      <scheme val="minor"/>
    </font>
    <font>
      <i/>
      <sz val="8"/>
      <name val="Calibri"/>
      <family val="2"/>
      <scheme val="minor"/>
    </font>
    <font>
      <b/>
      <i/>
      <sz val="7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u/>
      <sz val="10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6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9"/>
      <name val="Calibri"/>
      <family val="2"/>
      <scheme val="minor"/>
    </font>
    <font>
      <b/>
      <i/>
      <sz val="9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i/>
      <sz val="9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u/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sz val="5"/>
      <color rgb="FFFF0000"/>
      <name val="Calibri"/>
      <family val="2"/>
      <scheme val="minor"/>
    </font>
    <font>
      <b/>
      <u/>
      <sz val="9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0"/>
      <name val="Calibri"/>
      <family val="2"/>
      <scheme val="minor"/>
    </font>
    <font>
      <sz val="6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sz val="7"/>
      <color theme="0"/>
      <name val="Calibri"/>
      <family val="2"/>
      <scheme val="minor"/>
    </font>
    <font>
      <b/>
      <u/>
      <sz val="8"/>
      <color theme="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5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b/>
      <sz val="9"/>
      <color theme="1"/>
      <name val="Arial"/>
      <family val="2"/>
    </font>
    <font>
      <b/>
      <u/>
      <sz val="10"/>
      <color theme="1"/>
      <name val="Arial"/>
      <family val="2"/>
    </font>
    <font>
      <sz val="9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u/>
      <sz val="10"/>
      <color theme="1"/>
      <name val="Calibri"/>
      <family val="2"/>
      <scheme val="minor"/>
    </font>
    <font>
      <b/>
      <sz val="9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b/>
      <u/>
      <sz val="11"/>
      <color theme="0"/>
      <name val="Arial"/>
      <family val="2"/>
    </font>
    <font>
      <u/>
      <sz val="11"/>
      <color theme="1"/>
      <name val="Calibri"/>
      <family val="2"/>
      <scheme val="minor"/>
    </font>
    <font>
      <b/>
      <u/>
      <sz val="9"/>
      <name val="Arial"/>
      <family val="2"/>
    </font>
    <font>
      <b/>
      <u/>
      <sz val="9"/>
      <color theme="1"/>
      <name val="Arial"/>
      <family val="2"/>
    </font>
    <font>
      <u/>
      <sz val="9"/>
      <name val="Arial"/>
      <family val="2"/>
    </font>
    <font>
      <b/>
      <sz val="9"/>
      <color theme="0"/>
      <name val="Arial"/>
      <family val="2"/>
    </font>
    <font>
      <b/>
      <sz val="8"/>
      <color theme="1"/>
      <name val="Arial"/>
      <family val="2"/>
    </font>
    <font>
      <sz val="12"/>
      <color theme="1"/>
      <name val="Calibri"/>
      <family val="2"/>
      <scheme val="minor"/>
    </font>
    <font>
      <sz val="8"/>
      <color theme="1"/>
      <name val="Calibri"/>
      <family val="2"/>
    </font>
    <font>
      <b/>
      <sz val="11"/>
      <color theme="0"/>
      <name val="Calibri"/>
      <family val="2"/>
    </font>
    <font>
      <b/>
      <sz val="8"/>
      <color theme="0"/>
      <name val="Calibri"/>
      <family val="2"/>
    </font>
    <font>
      <sz val="8"/>
      <color theme="0"/>
      <name val="Calibri"/>
      <family val="2"/>
    </font>
    <font>
      <i/>
      <sz val="8"/>
      <color theme="0"/>
      <name val="Calibri"/>
      <family val="2"/>
    </font>
    <font>
      <sz val="11"/>
      <color theme="1"/>
      <name val="Calibri"/>
      <family val="2"/>
    </font>
    <font>
      <b/>
      <sz val="8"/>
      <color theme="1"/>
      <name val="Calibri"/>
      <family val="2"/>
    </font>
    <font>
      <sz val="9"/>
      <color theme="1"/>
      <name val="Calibri"/>
      <family val="2"/>
    </font>
    <font>
      <sz val="6"/>
      <color theme="1"/>
      <name val="Calibri"/>
      <family val="2"/>
    </font>
    <font>
      <b/>
      <sz val="6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b/>
      <u/>
      <sz val="10"/>
      <name val="Calibri"/>
      <family val="2"/>
    </font>
    <font>
      <b/>
      <u/>
      <sz val="10"/>
      <color theme="1"/>
      <name val="Calibri"/>
      <family val="2"/>
    </font>
    <font>
      <b/>
      <u/>
      <sz val="12"/>
      <color theme="1"/>
      <name val="Calibri"/>
      <family val="2"/>
    </font>
    <font>
      <b/>
      <sz val="9"/>
      <name val="Calibri"/>
      <family val="2"/>
    </font>
    <font>
      <b/>
      <sz val="6"/>
      <name val="Calibri"/>
      <family val="2"/>
    </font>
    <font>
      <sz val="6"/>
      <name val="Calibri"/>
      <family val="2"/>
    </font>
    <font>
      <b/>
      <sz val="9"/>
      <color theme="1"/>
      <name val="Calibri"/>
      <family val="2"/>
    </font>
    <font>
      <b/>
      <i/>
      <sz val="9"/>
      <color theme="1"/>
      <name val="Calibri"/>
      <family val="2"/>
    </font>
    <font>
      <b/>
      <i/>
      <sz val="8"/>
      <color theme="1"/>
      <name val="Calibri"/>
      <family val="2"/>
    </font>
    <font>
      <b/>
      <sz val="8"/>
      <name val="Calibri"/>
      <family val="2"/>
    </font>
    <font>
      <b/>
      <sz val="9"/>
      <color theme="0"/>
      <name val="Calibri"/>
      <family val="2"/>
    </font>
    <font>
      <b/>
      <sz val="10"/>
      <color theme="0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</font>
    <font>
      <sz val="10"/>
      <color theme="0"/>
      <name val="Calibri"/>
      <family val="2"/>
    </font>
    <font>
      <b/>
      <u/>
      <sz val="10"/>
      <name val="Calibri"/>
      <family val="2"/>
      <scheme val="minor"/>
    </font>
    <font>
      <b/>
      <sz val="10"/>
      <name val="Calibri"/>
      <family val="2"/>
    </font>
    <font>
      <i/>
      <u/>
      <sz val="8"/>
      <color theme="0"/>
      <name val="Calibri"/>
      <family val="2"/>
    </font>
    <font>
      <sz val="8"/>
      <name val="Calibri"/>
      <family val="2"/>
    </font>
    <font>
      <u/>
      <sz val="9"/>
      <name val="Calibri"/>
      <family val="2"/>
    </font>
    <font>
      <b/>
      <u/>
      <sz val="10"/>
      <color theme="0"/>
      <name val="Calibri"/>
      <family val="2"/>
    </font>
    <font>
      <b/>
      <u/>
      <sz val="7"/>
      <color theme="0"/>
      <name val="Calibri"/>
      <family val="2"/>
    </font>
    <font>
      <u/>
      <sz val="11"/>
      <color theme="1"/>
      <name val="Calibri"/>
      <family val="2"/>
    </font>
    <font>
      <u/>
      <sz val="10"/>
      <color theme="1"/>
      <name val="Calibri"/>
      <family val="2"/>
    </font>
    <font>
      <u/>
      <sz val="7"/>
      <color theme="1"/>
      <name val="Calibri"/>
      <family val="2"/>
    </font>
    <font>
      <b/>
      <i/>
      <sz val="9"/>
      <name val="Calibri"/>
      <family val="2"/>
    </font>
    <font>
      <b/>
      <i/>
      <sz val="6"/>
      <color theme="1"/>
      <name val="Calibri"/>
      <family val="2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u/>
      <sz val="9"/>
      <color theme="0"/>
      <name val="Calibri"/>
      <family val="2"/>
    </font>
    <font>
      <b/>
      <u/>
      <sz val="11"/>
      <color theme="1"/>
      <name val="Calibri"/>
      <family val="2"/>
    </font>
    <font>
      <i/>
      <sz val="10"/>
      <color theme="0"/>
      <name val="Calibri"/>
      <family val="2"/>
    </font>
    <font>
      <b/>
      <i/>
      <sz val="10"/>
      <color theme="0"/>
      <name val="Calibri"/>
      <family val="2"/>
    </font>
    <font>
      <i/>
      <sz val="9"/>
      <color theme="1"/>
      <name val="Calibri"/>
      <family val="2"/>
    </font>
    <font>
      <sz val="9"/>
      <color theme="0"/>
      <name val="Calibri"/>
      <family val="2"/>
    </font>
    <font>
      <sz val="6"/>
      <color theme="0"/>
      <name val="Calibri"/>
      <family val="2"/>
    </font>
    <font>
      <sz val="11"/>
      <color theme="0"/>
      <name val="Calibri"/>
      <family val="2"/>
    </font>
    <font>
      <b/>
      <sz val="6"/>
      <color theme="0"/>
      <name val="Calibri"/>
      <family val="2"/>
    </font>
    <font>
      <b/>
      <u/>
      <sz val="12"/>
      <name val="Calibri"/>
      <family val="2"/>
    </font>
    <font>
      <sz val="7"/>
      <color theme="1"/>
      <name val="Calibri"/>
      <family val="2"/>
    </font>
    <font>
      <i/>
      <u/>
      <sz val="9"/>
      <color theme="0"/>
      <name val="Calibri"/>
      <family val="2"/>
    </font>
    <font>
      <sz val="12"/>
      <color theme="1"/>
      <name val="Calibri"/>
      <family val="2"/>
    </font>
    <font>
      <b/>
      <sz val="12"/>
      <name val="Calibri"/>
      <family val="2"/>
    </font>
    <font>
      <sz val="7"/>
      <color theme="0"/>
      <name val="Calibri"/>
      <family val="2"/>
    </font>
    <font>
      <sz val="12"/>
      <color theme="0"/>
      <name val="Calibri"/>
      <family val="2"/>
    </font>
    <font>
      <b/>
      <i/>
      <sz val="8"/>
      <color theme="0"/>
      <name val="Calibri"/>
      <family val="2"/>
    </font>
    <font>
      <b/>
      <i/>
      <sz val="9"/>
      <color theme="0"/>
      <name val="Calibri"/>
      <family val="2"/>
    </font>
    <font>
      <sz val="11"/>
      <name val="Calibri"/>
      <family val="2"/>
    </font>
    <font>
      <sz val="12"/>
      <name val="Calibri"/>
      <family val="2"/>
    </font>
    <font>
      <b/>
      <u/>
      <sz val="12"/>
      <name val="Calibri"/>
      <family val="2"/>
      <scheme val="minor"/>
    </font>
    <font>
      <i/>
      <sz val="12"/>
      <name val="Calibri"/>
      <family val="2"/>
    </font>
    <font>
      <b/>
      <sz val="11"/>
      <name val="Calibri"/>
      <family val="2"/>
    </font>
    <font>
      <i/>
      <sz val="8"/>
      <color theme="1"/>
      <name val="Calibri"/>
      <family val="2"/>
    </font>
    <font>
      <b/>
      <i/>
      <sz val="12"/>
      <name val="Calibri"/>
      <family val="2"/>
    </font>
    <font>
      <b/>
      <sz val="8"/>
      <color rgb="FFFF0000"/>
      <name val="Calibri"/>
      <family val="2"/>
    </font>
    <font>
      <sz val="7"/>
      <name val="Calibri"/>
      <family val="2"/>
    </font>
    <font>
      <b/>
      <i/>
      <u/>
      <sz val="8"/>
      <name val="Calibri"/>
      <family val="2"/>
    </font>
    <font>
      <b/>
      <i/>
      <sz val="8"/>
      <name val="Calibri"/>
      <family val="2"/>
    </font>
    <font>
      <b/>
      <sz val="7"/>
      <color theme="1"/>
      <name val="Calibri"/>
      <family val="2"/>
    </font>
    <font>
      <i/>
      <sz val="8"/>
      <name val="Calibri"/>
      <family val="2"/>
    </font>
    <font>
      <sz val="9"/>
      <name val="Calibri"/>
      <family val="2"/>
    </font>
    <font>
      <b/>
      <u/>
      <sz val="11"/>
      <color theme="0"/>
      <name val="Calibri"/>
      <family val="2"/>
    </font>
    <font>
      <b/>
      <i/>
      <sz val="10"/>
      <name val="Calibri"/>
      <family val="2"/>
    </font>
    <font>
      <b/>
      <u/>
      <sz val="9"/>
      <color theme="0"/>
      <name val="Calibri"/>
      <family val="2"/>
    </font>
    <font>
      <b/>
      <u/>
      <sz val="9"/>
      <name val="Calibri"/>
      <family val="2"/>
    </font>
    <font>
      <i/>
      <sz val="9"/>
      <name val="Calibri"/>
      <family val="2"/>
    </font>
    <font>
      <b/>
      <i/>
      <u/>
      <sz val="9"/>
      <name val="Calibri"/>
      <family val="2"/>
    </font>
    <font>
      <sz val="11"/>
      <color rgb="FF00B050"/>
      <name val="Calibri"/>
      <family val="2"/>
      <scheme val="minor"/>
    </font>
    <font>
      <b/>
      <i/>
      <sz val="10"/>
      <color theme="1"/>
      <name val="Calibri"/>
      <family val="2"/>
    </font>
    <font>
      <b/>
      <sz val="12"/>
      <color theme="0"/>
      <name val="Calibri"/>
      <family val="2"/>
    </font>
    <font>
      <b/>
      <sz val="8"/>
      <color rgb="FFFF0000"/>
      <name val="Calibri"/>
      <family val="2"/>
      <scheme val="minor"/>
    </font>
    <font>
      <i/>
      <u/>
      <sz val="8"/>
      <color theme="1"/>
      <name val="Calibri"/>
      <family val="2"/>
      <scheme val="minor"/>
    </font>
    <font>
      <b/>
      <i/>
      <sz val="11"/>
      <color theme="0"/>
      <name val="Calibri"/>
      <family val="2"/>
    </font>
    <font>
      <i/>
      <sz val="11"/>
      <name val="Calibri"/>
      <family val="2"/>
      <scheme val="minor"/>
    </font>
    <font>
      <b/>
      <u/>
      <sz val="8"/>
      <color theme="0"/>
      <name val="Calibri"/>
      <family val="2"/>
    </font>
    <font>
      <sz val="8"/>
      <name val="Arial"/>
      <family val="2"/>
    </font>
    <font>
      <i/>
      <sz val="11"/>
      <color theme="1"/>
      <name val="Calibri"/>
      <family val="2"/>
    </font>
    <font>
      <b/>
      <u/>
      <sz val="11"/>
      <name val="Calibri"/>
      <family val="2"/>
    </font>
    <font>
      <i/>
      <sz val="6"/>
      <color theme="0"/>
      <name val="Calibri"/>
      <family val="2"/>
    </font>
    <font>
      <b/>
      <sz val="7"/>
      <color theme="0"/>
      <name val="Calibri"/>
      <family val="2"/>
    </font>
    <font>
      <i/>
      <sz val="7"/>
      <color theme="0"/>
      <name val="Calibri"/>
      <family val="2"/>
    </font>
    <font>
      <i/>
      <sz val="6"/>
      <name val="Calibri"/>
      <family val="2"/>
    </font>
    <font>
      <b/>
      <sz val="10"/>
      <color theme="9"/>
      <name val="Calibri"/>
      <family val="2"/>
    </font>
    <font>
      <b/>
      <sz val="10"/>
      <color rgb="FFFF0000"/>
      <name val="Calibri"/>
      <family val="2"/>
    </font>
    <font>
      <sz val="5"/>
      <color theme="1"/>
      <name val="Calibri"/>
      <family val="2"/>
    </font>
    <font>
      <b/>
      <u/>
      <sz val="9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81" fillId="0" borderId="0"/>
    <xf numFmtId="0" fontId="81" fillId="0" borderId="0"/>
    <xf numFmtId="0" fontId="81" fillId="0" borderId="0"/>
  </cellStyleXfs>
  <cellXfs count="1530">
    <xf numFmtId="0" fontId="0" fillId="0" borderId="0" xfId="0"/>
    <xf numFmtId="0" fontId="4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3" fontId="5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10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2" borderId="0" xfId="0" applyFont="1" applyFill="1" applyAlignment="1">
      <alignment horizontal="center"/>
    </xf>
    <xf numFmtId="3" fontId="8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10" fontId="3" fillId="0" borderId="0" xfId="0" applyNumberFormat="1" applyFont="1" applyAlignment="1">
      <alignment horizontal="center"/>
    </xf>
    <xf numFmtId="0" fontId="3" fillId="4" borderId="0" xfId="0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10" fontId="4" fillId="5" borderId="0" xfId="0" applyNumberFormat="1" applyFont="1" applyFill="1" applyAlignment="1">
      <alignment horizontal="center"/>
    </xf>
    <xf numFmtId="0" fontId="12" fillId="5" borderId="0" xfId="0" applyFont="1" applyFill="1" applyAlignment="1">
      <alignment horizontal="center"/>
    </xf>
    <xf numFmtId="0" fontId="11" fillId="6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0" fontId="4" fillId="6" borderId="0" xfId="0" applyNumberFormat="1" applyFont="1" applyFill="1" applyAlignment="1">
      <alignment horizontal="center"/>
    </xf>
    <xf numFmtId="0" fontId="12" fillId="6" borderId="0" xfId="0" applyFont="1" applyFill="1" applyAlignment="1">
      <alignment horizontal="center"/>
    </xf>
    <xf numFmtId="0" fontId="11" fillId="7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10" fontId="4" fillId="7" borderId="0" xfId="0" applyNumberFormat="1" applyFont="1" applyFill="1" applyAlignment="1">
      <alignment horizontal="center"/>
    </xf>
    <xf numFmtId="0" fontId="12" fillId="7" borderId="0" xfId="0" applyFont="1" applyFill="1" applyAlignment="1">
      <alignment horizontal="center"/>
    </xf>
    <xf numFmtId="16" fontId="5" fillId="2" borderId="0" xfId="0" applyNumberFormat="1" applyFont="1" applyFill="1" applyAlignment="1">
      <alignment horizontal="center"/>
    </xf>
    <xf numFmtId="0" fontId="8" fillId="2" borderId="0" xfId="0" applyFont="1" applyFill="1" applyAlignment="1"/>
    <xf numFmtId="10" fontId="8" fillId="2" borderId="0" xfId="0" applyNumberFormat="1" applyFont="1" applyFill="1" applyAlignment="1"/>
    <xf numFmtId="0" fontId="12" fillId="2" borderId="0" xfId="0" applyFont="1" applyFill="1" applyAlignment="1"/>
    <xf numFmtId="16" fontId="4" fillId="5" borderId="0" xfId="0" applyNumberFormat="1" applyFont="1" applyFill="1" applyAlignment="1">
      <alignment horizontal="center"/>
    </xf>
    <xf numFmtId="0" fontId="11" fillId="5" borderId="0" xfId="0" applyFont="1" applyFill="1" applyAlignment="1"/>
    <xf numFmtId="10" fontId="11" fillId="5" borderId="0" xfId="0" applyNumberFormat="1" applyFont="1" applyFill="1" applyAlignment="1"/>
    <xf numFmtId="16" fontId="13" fillId="2" borderId="0" xfId="0" applyNumberFormat="1" applyFont="1" applyFill="1" applyAlignment="1">
      <alignment horizontal="center"/>
    </xf>
    <xf numFmtId="0" fontId="5" fillId="2" borderId="0" xfId="0" applyFont="1" applyFill="1" applyAlignment="1"/>
    <xf numFmtId="10" fontId="5" fillId="2" borderId="0" xfId="0" applyNumberFormat="1" applyFont="1" applyFill="1" applyAlignment="1"/>
    <xf numFmtId="0" fontId="6" fillId="5" borderId="0" xfId="0" applyFont="1" applyFill="1" applyAlignment="1"/>
    <xf numFmtId="0" fontId="8" fillId="5" borderId="0" xfId="0" applyFont="1" applyFill="1" applyAlignment="1"/>
    <xf numFmtId="10" fontId="8" fillId="5" borderId="0" xfId="0" applyNumberFormat="1" applyFont="1" applyFill="1" applyAlignment="1"/>
    <xf numFmtId="0" fontId="11" fillId="6" borderId="0" xfId="0" applyFont="1" applyFill="1" applyAlignment="1"/>
    <xf numFmtId="0" fontId="11" fillId="7" borderId="0" xfId="0" applyFont="1" applyFill="1" applyAlignment="1"/>
    <xf numFmtId="0" fontId="14" fillId="2" borderId="0" xfId="0" applyFont="1" applyFill="1" applyAlignment="1">
      <alignment horizontal="center"/>
    </xf>
    <xf numFmtId="0" fontId="8" fillId="3" borderId="0" xfId="0" applyFont="1" applyFill="1"/>
    <xf numFmtId="0" fontId="8" fillId="5" borderId="0" xfId="0" applyFont="1" applyFill="1" applyAlignment="1">
      <alignment horizontal="center"/>
    </xf>
    <xf numFmtId="0" fontId="8" fillId="5" borderId="0" xfId="0" applyFont="1" applyFill="1"/>
    <xf numFmtId="10" fontId="8" fillId="5" borderId="0" xfId="0" applyNumberFormat="1" applyFont="1" applyFill="1"/>
    <xf numFmtId="0" fontId="9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10" fontId="8" fillId="3" borderId="0" xfId="0" applyNumberFormat="1" applyFont="1" applyFill="1"/>
    <xf numFmtId="0" fontId="9" fillId="5" borderId="0" xfId="0" applyFont="1" applyFill="1" applyAlignment="1">
      <alignment horizontal="center"/>
    </xf>
    <xf numFmtId="0" fontId="8" fillId="6" borderId="0" xfId="0" applyFont="1" applyFill="1"/>
    <xf numFmtId="0" fontId="9" fillId="6" borderId="0" xfId="0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0" fontId="8" fillId="6" borderId="0" xfId="0" applyNumberFormat="1" applyFont="1" applyFill="1"/>
    <xf numFmtId="0" fontId="8" fillId="7" borderId="0" xfId="0" applyFont="1" applyFill="1"/>
    <xf numFmtId="0" fontId="9" fillId="7" borderId="0" xfId="0" applyFont="1" applyFill="1" applyAlignment="1">
      <alignment horizontal="center"/>
    </xf>
    <xf numFmtId="0" fontId="8" fillId="7" borderId="0" xfId="0" applyFont="1" applyFill="1" applyAlignment="1">
      <alignment horizontal="center"/>
    </xf>
    <xf numFmtId="10" fontId="8" fillId="7" borderId="0" xfId="0" applyNumberFormat="1" applyFont="1" applyFill="1"/>
    <xf numFmtId="0" fontId="8" fillId="0" borderId="0" xfId="0" applyFont="1"/>
    <xf numFmtId="0" fontId="15" fillId="0" borderId="0" xfId="0" applyFont="1" applyAlignment="1">
      <alignment horizontal="center"/>
    </xf>
    <xf numFmtId="10" fontId="15" fillId="0" borderId="0" xfId="0" applyNumberFormat="1" applyFont="1" applyAlignment="1">
      <alignment horizontal="center"/>
    </xf>
    <xf numFmtId="0" fontId="9" fillId="8" borderId="0" xfId="0" applyFont="1" applyFill="1" applyAlignment="1">
      <alignment horizontal="center"/>
    </xf>
    <xf numFmtId="0" fontId="12" fillId="8" borderId="0" xfId="0" applyFont="1" applyFill="1" applyAlignment="1">
      <alignment horizontal="center"/>
    </xf>
    <xf numFmtId="10" fontId="16" fillId="0" borderId="0" xfId="0" applyNumberFormat="1" applyFont="1" applyAlignment="1">
      <alignment horizontal="center"/>
    </xf>
    <xf numFmtId="0" fontId="17" fillId="9" borderId="0" xfId="0" applyFont="1" applyFill="1"/>
    <xf numFmtId="0" fontId="18" fillId="9" borderId="0" xfId="0" applyFont="1" applyFill="1" applyAlignment="1">
      <alignment horizontal="center"/>
    </xf>
    <xf numFmtId="0" fontId="19" fillId="9" borderId="0" xfId="0" applyFont="1" applyFill="1" applyAlignment="1">
      <alignment horizontal="center"/>
    </xf>
    <xf numFmtId="10" fontId="19" fillId="9" borderId="0" xfId="0" applyNumberFormat="1" applyFont="1" applyFill="1" applyAlignment="1">
      <alignment horizontal="center"/>
    </xf>
    <xf numFmtId="10" fontId="20" fillId="10" borderId="0" xfId="0" applyNumberFormat="1" applyFont="1" applyFill="1" applyAlignment="1">
      <alignment horizontal="center"/>
    </xf>
    <xf numFmtId="0" fontId="18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10" fontId="19" fillId="2" borderId="0" xfId="0" applyNumberFormat="1" applyFont="1" applyFill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21" fillId="0" borderId="1" xfId="0" applyNumberFormat="1" applyFont="1" applyBorder="1"/>
    <xf numFmtId="0" fontId="22" fillId="9" borderId="0" xfId="0" applyFont="1" applyFill="1" applyAlignment="1">
      <alignment horizontal="center"/>
    </xf>
    <xf numFmtId="0" fontId="23" fillId="9" borderId="0" xfId="0" applyFont="1" applyFill="1" applyAlignment="1">
      <alignment horizontal="center"/>
    </xf>
    <xf numFmtId="0" fontId="24" fillId="9" borderId="0" xfId="0" applyFont="1" applyFill="1" applyAlignment="1">
      <alignment horizontal="center"/>
    </xf>
    <xf numFmtId="10" fontId="24" fillId="11" borderId="0" xfId="0" applyNumberFormat="1" applyFont="1" applyFill="1" applyAlignment="1">
      <alignment horizontal="center"/>
    </xf>
    <xf numFmtId="10" fontId="20" fillId="12" borderId="0" xfId="0" applyNumberFormat="1" applyFont="1" applyFill="1" applyAlignment="1">
      <alignment horizontal="center"/>
    </xf>
    <xf numFmtId="0" fontId="23" fillId="2" borderId="0" xfId="0" applyFont="1" applyFill="1" applyAlignment="1">
      <alignment horizontal="center"/>
    </xf>
    <xf numFmtId="10" fontId="24" fillId="2" borderId="0" xfId="0" applyNumberFormat="1" applyFont="1" applyFill="1" applyAlignment="1">
      <alignment horizontal="center"/>
    </xf>
    <xf numFmtId="0" fontId="25" fillId="0" borderId="0" xfId="0" applyFont="1"/>
    <xf numFmtId="0" fontId="16" fillId="0" borderId="0" xfId="0" applyFont="1" applyAlignment="1">
      <alignment horizontal="center"/>
    </xf>
    <xf numFmtId="0" fontId="16" fillId="2" borderId="0" xfId="0" applyFont="1" applyFill="1" applyAlignment="1">
      <alignment horizontal="center"/>
    </xf>
    <xf numFmtId="10" fontId="26" fillId="0" borderId="0" xfId="0" applyNumberFormat="1" applyFont="1" applyAlignment="1">
      <alignment horizontal="center"/>
    </xf>
    <xf numFmtId="0" fontId="16" fillId="13" borderId="0" xfId="0" applyFont="1" applyFill="1" applyAlignment="1">
      <alignment horizontal="center"/>
    </xf>
    <xf numFmtId="10" fontId="26" fillId="13" borderId="0" xfId="0" applyNumberFormat="1" applyFont="1" applyFill="1" applyAlignment="1">
      <alignment horizontal="center"/>
    </xf>
    <xf numFmtId="10" fontId="8" fillId="2" borderId="0" xfId="0" applyNumberFormat="1" applyFont="1" applyFill="1"/>
    <xf numFmtId="0" fontId="8" fillId="2" borderId="0" xfId="0" applyFont="1" applyFill="1"/>
    <xf numFmtId="0" fontId="27" fillId="13" borderId="0" xfId="0" applyFont="1" applyFill="1" applyAlignment="1">
      <alignment horizontal="center"/>
    </xf>
    <xf numFmtId="10" fontId="28" fillId="13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8" fillId="0" borderId="0" xfId="0" applyNumberFormat="1" applyFont="1"/>
    <xf numFmtId="0" fontId="8" fillId="13" borderId="0" xfId="0" applyFont="1" applyFill="1"/>
    <xf numFmtId="10" fontId="8" fillId="13" borderId="0" xfId="0" applyNumberFormat="1" applyFont="1" applyFill="1"/>
    <xf numFmtId="0" fontId="25" fillId="15" borderId="0" xfId="0" applyFont="1" applyFill="1"/>
    <xf numFmtId="0" fontId="8" fillId="15" borderId="0" xfId="0" applyFont="1" applyFill="1" applyAlignment="1">
      <alignment horizontal="center"/>
    </xf>
    <xf numFmtId="0" fontId="16" fillId="15" borderId="0" xfId="0" applyFont="1" applyFill="1" applyAlignment="1">
      <alignment horizontal="center"/>
    </xf>
    <xf numFmtId="0" fontId="8" fillId="15" borderId="0" xfId="0" applyFont="1" applyFill="1"/>
    <xf numFmtId="10" fontId="8" fillId="15" borderId="0" xfId="0" applyNumberFormat="1" applyFont="1" applyFill="1"/>
    <xf numFmtId="0" fontId="22" fillId="16" borderId="0" xfId="0" applyFont="1" applyFill="1" applyAlignment="1">
      <alignment horizontal="center"/>
    </xf>
    <xf numFmtId="0" fontId="18" fillId="16" borderId="0" xfId="0" applyFont="1" applyFill="1" applyAlignment="1">
      <alignment horizontal="center"/>
    </xf>
    <xf numFmtId="0" fontId="19" fillId="16" borderId="0" xfId="0" applyFont="1" applyFill="1" applyAlignment="1">
      <alignment horizontal="center"/>
    </xf>
    <xf numFmtId="10" fontId="24" fillId="16" borderId="0" xfId="0" applyNumberFormat="1" applyFont="1" applyFill="1" applyAlignment="1">
      <alignment horizontal="center"/>
    </xf>
    <xf numFmtId="0" fontId="3" fillId="8" borderId="0" xfId="0" applyFont="1" applyFill="1"/>
    <xf numFmtId="0" fontId="0" fillId="2" borderId="0" xfId="0" applyFill="1"/>
    <xf numFmtId="0" fontId="29" fillId="2" borderId="0" xfId="0" applyFont="1" applyFill="1"/>
    <xf numFmtId="0" fontId="30" fillId="2" borderId="0" xfId="0" applyFont="1" applyFill="1" applyAlignment="1">
      <alignment horizontal="center"/>
    </xf>
    <xf numFmtId="0" fontId="29" fillId="2" borderId="0" xfId="0" applyFont="1" applyFill="1" applyAlignment="1">
      <alignment horizontal="center"/>
    </xf>
    <xf numFmtId="0" fontId="24" fillId="2" borderId="0" xfId="0" applyFont="1" applyFill="1" applyAlignment="1">
      <alignment horizontal="center"/>
    </xf>
    <xf numFmtId="10" fontId="31" fillId="10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10" fontId="19" fillId="0" borderId="0" xfId="0" applyNumberFormat="1" applyFont="1" applyAlignment="1">
      <alignment horizontal="center"/>
    </xf>
    <xf numFmtId="10" fontId="31" fillId="12" borderId="0" xfId="0" applyNumberFormat="1" applyFont="1" applyFill="1" applyAlignment="1">
      <alignment horizontal="center"/>
    </xf>
    <xf numFmtId="10" fontId="32" fillId="12" borderId="0" xfId="0" applyNumberFormat="1" applyFont="1" applyFill="1" applyAlignment="1">
      <alignment horizontal="center"/>
    </xf>
    <xf numFmtId="10" fontId="32" fillId="10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0" fontId="25" fillId="15" borderId="0" xfId="0" applyFont="1" applyFill="1" applyAlignment="1">
      <alignment horizontal="center"/>
    </xf>
    <xf numFmtId="10" fontId="16" fillId="2" borderId="0" xfId="0" applyNumberFormat="1" applyFont="1" applyFill="1" applyAlignment="1">
      <alignment horizontal="center"/>
    </xf>
    <xf numFmtId="0" fontId="33" fillId="9" borderId="0" xfId="0" applyFont="1" applyFill="1"/>
    <xf numFmtId="0" fontId="18" fillId="9" borderId="0" xfId="0" applyFont="1" applyFill="1"/>
    <xf numFmtId="0" fontId="21" fillId="17" borderId="2" xfId="0" applyNumberFormat="1" applyFont="1" applyFill="1" applyBorder="1"/>
    <xf numFmtId="0" fontId="5" fillId="0" borderId="0" xfId="0" applyFont="1"/>
    <xf numFmtId="0" fontId="34" fillId="2" borderId="0" xfId="0" applyFont="1" applyFill="1" applyAlignment="1">
      <alignment horizontal="center"/>
    </xf>
    <xf numFmtId="10" fontId="28" fillId="0" borderId="0" xfId="0" applyNumberFormat="1" applyFont="1" applyAlignment="1">
      <alignment horizontal="center"/>
    </xf>
    <xf numFmtId="0" fontId="19" fillId="13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8" fillId="9" borderId="0" xfId="0" applyFont="1" applyFill="1"/>
    <xf numFmtId="10" fontId="8" fillId="9" borderId="0" xfId="0" applyNumberFormat="1" applyFont="1" applyFill="1"/>
    <xf numFmtId="0" fontId="8" fillId="16" borderId="0" xfId="0" applyFont="1" applyFill="1"/>
    <xf numFmtId="10" fontId="26" fillId="16" borderId="0" xfId="0" applyNumberFormat="1" applyFont="1" applyFill="1" applyAlignment="1">
      <alignment horizontal="center"/>
    </xf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0" fontId="18" fillId="0" borderId="0" xfId="0" applyNumberFormat="1" applyFont="1" applyAlignment="1">
      <alignment horizontal="center"/>
    </xf>
    <xf numFmtId="10" fontId="18" fillId="2" borderId="0" xfId="0" applyNumberFormat="1" applyFont="1" applyFill="1" applyAlignment="1">
      <alignment horizontal="center"/>
    </xf>
    <xf numFmtId="0" fontId="25" fillId="8" borderId="0" xfId="0" applyFont="1" applyFill="1"/>
    <xf numFmtId="0" fontId="8" fillId="8" borderId="0" xfId="0" applyFont="1" applyFill="1" applyAlignment="1">
      <alignment horizontal="center"/>
    </xf>
    <xf numFmtId="0" fontId="25" fillId="8" borderId="0" xfId="0" applyFont="1" applyFill="1" applyAlignment="1">
      <alignment horizontal="center"/>
    </xf>
    <xf numFmtId="0" fontId="8" fillId="8" borderId="0" xfId="0" applyFont="1" applyFill="1"/>
    <xf numFmtId="10" fontId="8" fillId="8" borderId="0" xfId="0" applyNumberFormat="1" applyFont="1" applyFill="1"/>
    <xf numFmtId="0" fontId="37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5" fillId="8" borderId="0" xfId="0" applyFont="1" applyFill="1" applyAlignment="1">
      <alignment horizontal="center"/>
    </xf>
    <xf numFmtId="0" fontId="35" fillId="18" borderId="0" xfId="0" applyFont="1" applyFill="1" applyAlignment="1">
      <alignment horizontal="center"/>
    </xf>
    <xf numFmtId="0" fontId="18" fillId="18" borderId="0" xfId="0" applyFont="1" applyFill="1" applyAlignment="1">
      <alignment horizontal="center"/>
    </xf>
    <xf numFmtId="0" fontId="25" fillId="18" borderId="0" xfId="0" applyFont="1" applyFill="1" applyAlignment="1">
      <alignment horizontal="center"/>
    </xf>
    <xf numFmtId="10" fontId="19" fillId="18" borderId="0" xfId="0" applyNumberFormat="1" applyFont="1" applyFill="1" applyAlignment="1">
      <alignment horizontal="center"/>
    </xf>
    <xf numFmtId="0" fontId="38" fillId="19" borderId="0" xfId="0" applyFont="1" applyFill="1" applyAlignment="1">
      <alignment horizontal="center"/>
    </xf>
    <xf numFmtId="0" fontId="18" fillId="19" borderId="0" xfId="0" applyFont="1" applyFill="1" applyAlignment="1">
      <alignment horizontal="center"/>
    </xf>
    <xf numFmtId="0" fontId="25" fillId="19" borderId="0" xfId="0" applyFont="1" applyFill="1" applyAlignment="1">
      <alignment horizontal="center"/>
    </xf>
    <xf numFmtId="10" fontId="19" fillId="19" borderId="0" xfId="0" applyNumberFormat="1" applyFont="1" applyFill="1" applyAlignment="1">
      <alignment horizontal="center"/>
    </xf>
    <xf numFmtId="0" fontId="39" fillId="20" borderId="0" xfId="0" applyFont="1" applyFill="1" applyAlignment="1">
      <alignment horizontal="center"/>
    </xf>
    <xf numFmtId="0" fontId="40" fillId="20" borderId="0" xfId="0" applyFont="1" applyFill="1" applyAlignment="1">
      <alignment horizontal="center"/>
    </xf>
    <xf numFmtId="10" fontId="32" fillId="20" borderId="0" xfId="0" applyNumberFormat="1" applyFont="1" applyFill="1" applyAlignment="1">
      <alignment horizontal="center"/>
    </xf>
    <xf numFmtId="10" fontId="32" fillId="2" borderId="0" xfId="0" applyNumberFormat="1" applyFont="1" applyFill="1" applyAlignment="1">
      <alignment horizontal="center"/>
    </xf>
    <xf numFmtId="10" fontId="41" fillId="0" borderId="0" xfId="0" applyNumberFormat="1" applyFont="1" applyAlignment="1">
      <alignment horizontal="center"/>
    </xf>
    <xf numFmtId="10" fontId="41" fillId="2" borderId="0" xfId="0" applyNumberFormat="1" applyFont="1" applyFill="1" applyAlignment="1">
      <alignment horizontal="center"/>
    </xf>
    <xf numFmtId="0" fontId="25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8" fillId="19" borderId="0" xfId="0" applyFont="1" applyFill="1"/>
    <xf numFmtId="0" fontId="8" fillId="19" borderId="0" xfId="0" applyFont="1" applyFill="1" applyAlignment="1">
      <alignment horizontal="center"/>
    </xf>
    <xf numFmtId="10" fontId="8" fillId="19" borderId="0" xfId="0" applyNumberFormat="1" applyFont="1" applyFill="1"/>
    <xf numFmtId="0" fontId="8" fillId="21" borderId="0" xfId="0" applyFont="1" applyFill="1" applyAlignment="1">
      <alignment horizontal="center"/>
    </xf>
    <xf numFmtId="0" fontId="8" fillId="21" borderId="0" xfId="0" applyFont="1" applyFill="1"/>
    <xf numFmtId="10" fontId="8" fillId="21" borderId="0" xfId="0" applyNumberFormat="1" applyFont="1" applyFill="1"/>
    <xf numFmtId="0" fontId="11" fillId="8" borderId="0" xfId="0" applyFont="1" applyFill="1"/>
    <xf numFmtId="0" fontId="11" fillId="5" borderId="0" xfId="0" applyFont="1" applyFill="1"/>
    <xf numFmtId="0" fontId="11" fillId="6" borderId="0" xfId="0" applyFont="1" applyFill="1"/>
    <xf numFmtId="0" fontId="11" fillId="7" borderId="0" xfId="0" applyFont="1" applyFill="1"/>
    <xf numFmtId="0" fontId="42" fillId="2" borderId="0" xfId="0" applyFont="1" applyFill="1" applyAlignment="1">
      <alignment horizontal="center"/>
    </xf>
    <xf numFmtId="1" fontId="35" fillId="2" borderId="0" xfId="0" applyNumberFormat="1" applyFont="1" applyFill="1" applyAlignment="1">
      <alignment horizontal="center"/>
    </xf>
    <xf numFmtId="0" fontId="35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4" fillId="21" borderId="0" xfId="0" applyFont="1" applyFill="1" applyAlignment="1">
      <alignment horizontal="center"/>
    </xf>
    <xf numFmtId="10" fontId="4" fillId="21" borderId="0" xfId="0" applyNumberFormat="1" applyFont="1" applyFill="1" applyAlignment="1">
      <alignment horizontal="center"/>
    </xf>
    <xf numFmtId="0" fontId="12" fillId="21" borderId="0" xfId="0" applyFont="1" applyFill="1" applyAlignment="1">
      <alignment horizontal="center"/>
    </xf>
    <xf numFmtId="10" fontId="4" fillId="2" borderId="0" xfId="0" applyNumberFormat="1" applyFont="1" applyFill="1" applyAlignment="1">
      <alignment horizontal="center"/>
    </xf>
    <xf numFmtId="0" fontId="5" fillId="19" borderId="0" xfId="0" applyFont="1" applyFill="1" applyAlignment="1">
      <alignment horizontal="center"/>
    </xf>
    <xf numFmtId="16" fontId="8" fillId="19" borderId="0" xfId="0" applyNumberFormat="1" applyFont="1" applyFill="1" applyAlignment="1"/>
    <xf numFmtId="0" fontId="8" fillId="19" borderId="0" xfId="0" applyFont="1" applyFill="1" applyAlignment="1"/>
    <xf numFmtId="10" fontId="8" fillId="19" borderId="0" xfId="0" applyNumberFormat="1" applyFont="1" applyFill="1" applyAlignment="1"/>
    <xf numFmtId="0" fontId="9" fillId="19" borderId="0" xfId="0" applyFont="1" applyFill="1" applyAlignment="1"/>
    <xf numFmtId="0" fontId="12" fillId="8" borderId="0" xfId="0" applyFont="1" applyFill="1" applyAlignment="1"/>
    <xf numFmtId="0" fontId="9" fillId="5" borderId="0" xfId="0" applyFont="1" applyFill="1" applyAlignment="1"/>
    <xf numFmtId="16" fontId="8" fillId="19" borderId="0" xfId="0" applyNumberFormat="1" applyFont="1" applyFill="1" applyAlignment="1">
      <alignment horizontal="center"/>
    </xf>
    <xf numFmtId="0" fontId="0" fillId="5" borderId="0" xfId="0" applyFill="1"/>
    <xf numFmtId="0" fontId="40" fillId="22" borderId="0" xfId="0" applyFont="1" applyFill="1"/>
    <xf numFmtId="0" fontId="11" fillId="23" borderId="0" xfId="0" applyFont="1" applyFill="1" applyAlignment="1">
      <alignment horizontal="center"/>
    </xf>
    <xf numFmtId="0" fontId="20" fillId="23" borderId="0" xfId="0" applyFont="1" applyFill="1" applyAlignment="1">
      <alignment horizontal="center"/>
    </xf>
    <xf numFmtId="10" fontId="20" fillId="23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" fillId="22" borderId="0" xfId="0" applyFont="1" applyFill="1" applyAlignment="1">
      <alignment horizontal="center"/>
    </xf>
    <xf numFmtId="0" fontId="39" fillId="22" borderId="0" xfId="0" applyFont="1" applyFill="1" applyAlignment="1">
      <alignment horizontal="center"/>
    </xf>
    <xf numFmtId="10" fontId="39" fillId="22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center"/>
    </xf>
    <xf numFmtId="10" fontId="20" fillId="5" borderId="0" xfId="0" applyNumberFormat="1" applyFont="1" applyFill="1" applyAlignment="1">
      <alignment horizontal="center"/>
    </xf>
    <xf numFmtId="0" fontId="40" fillId="23" borderId="0" xfId="0" applyFont="1" applyFill="1"/>
    <xf numFmtId="0" fontId="43" fillId="23" borderId="0" xfId="0" applyFont="1" applyFill="1" applyAlignment="1">
      <alignment horizontal="center"/>
    </xf>
    <xf numFmtId="0" fontId="1" fillId="23" borderId="0" xfId="0" applyFont="1" applyFill="1" applyAlignment="1">
      <alignment horizontal="center"/>
    </xf>
    <xf numFmtId="0" fontId="39" fillId="23" borderId="0" xfId="0" applyFont="1" applyFill="1" applyAlignment="1">
      <alignment horizontal="center"/>
    </xf>
    <xf numFmtId="10" fontId="39" fillId="23" borderId="0" xfId="0" applyNumberFormat="1" applyFont="1" applyFill="1" applyAlignment="1">
      <alignment horizontal="center"/>
    </xf>
    <xf numFmtId="0" fontId="44" fillId="24" borderId="0" xfId="0" applyFont="1" applyFill="1"/>
    <xf numFmtId="0" fontId="29" fillId="24" borderId="0" xfId="0" applyFont="1" applyFill="1" applyAlignment="1">
      <alignment horizontal="center"/>
    </xf>
    <xf numFmtId="0" fontId="38" fillId="24" borderId="0" xfId="0" applyFont="1" applyFill="1" applyAlignment="1">
      <alignment horizontal="center"/>
    </xf>
    <xf numFmtId="10" fontId="38" fillId="24" borderId="0" xfId="0" applyNumberFormat="1" applyFont="1" applyFill="1" applyAlignment="1">
      <alignment horizontal="center"/>
    </xf>
    <xf numFmtId="0" fontId="15" fillId="15" borderId="0" xfId="0" applyFont="1" applyFill="1" applyAlignment="1">
      <alignment horizontal="center"/>
    </xf>
    <xf numFmtId="10" fontId="16" fillId="15" borderId="0" xfId="0" applyNumberFormat="1" applyFont="1" applyFill="1" applyAlignment="1">
      <alignment horizontal="center"/>
    </xf>
    <xf numFmtId="0" fontId="14" fillId="25" borderId="0" xfId="0" applyFont="1" applyFill="1"/>
    <xf numFmtId="0" fontId="46" fillId="25" borderId="0" xfId="0" applyFont="1" applyFill="1" applyAlignment="1">
      <alignment horizontal="center"/>
    </xf>
    <xf numFmtId="0" fontId="47" fillId="25" borderId="0" xfId="0" applyFont="1" applyFill="1" applyAlignment="1">
      <alignment horizontal="center"/>
    </xf>
    <xf numFmtId="10" fontId="47" fillId="25" borderId="0" xfId="0" applyNumberFormat="1" applyFont="1" applyFill="1" applyAlignment="1">
      <alignment horizontal="center"/>
    </xf>
    <xf numFmtId="0" fontId="11" fillId="8" borderId="0" xfId="0" applyFont="1" applyFill="1" applyAlignment="1">
      <alignment horizontal="center"/>
    </xf>
    <xf numFmtId="0" fontId="48" fillId="8" borderId="0" xfId="0" applyFont="1" applyFill="1" applyAlignment="1">
      <alignment horizontal="center"/>
    </xf>
    <xf numFmtId="10" fontId="48" fillId="8" borderId="0" xfId="0" applyNumberFormat="1" applyFont="1" applyFill="1" applyAlignment="1">
      <alignment horizontal="center"/>
    </xf>
    <xf numFmtId="10" fontId="49" fillId="14" borderId="0" xfId="0" applyNumberFormat="1" applyFont="1" applyFill="1" applyAlignment="1">
      <alignment horizontal="center"/>
    </xf>
    <xf numFmtId="0" fontId="50" fillId="25" borderId="0" xfId="0" applyFont="1" applyFill="1" applyAlignment="1">
      <alignment horizontal="center"/>
    </xf>
    <xf numFmtId="10" fontId="50" fillId="25" borderId="0" xfId="0" applyNumberFormat="1" applyFont="1" applyFill="1" applyAlignment="1">
      <alignment horizontal="center"/>
    </xf>
    <xf numFmtId="0" fontId="11" fillId="26" borderId="0" xfId="0" applyFont="1" applyFill="1" applyAlignment="1">
      <alignment horizontal="center"/>
    </xf>
    <xf numFmtId="0" fontId="20" fillId="26" borderId="0" xfId="0" applyFont="1" applyFill="1" applyAlignment="1">
      <alignment horizontal="center"/>
    </xf>
    <xf numFmtId="10" fontId="20" fillId="26" borderId="0" xfId="0" applyNumberFormat="1" applyFont="1" applyFill="1" applyAlignment="1">
      <alignment horizontal="center"/>
    </xf>
    <xf numFmtId="0" fontId="14" fillId="15" borderId="0" xfId="0" applyFont="1" applyFill="1"/>
    <xf numFmtId="0" fontId="46" fillId="15" borderId="0" xfId="0" applyFont="1" applyFill="1" applyAlignment="1">
      <alignment horizontal="center"/>
    </xf>
    <xf numFmtId="0" fontId="50" fillId="15" borderId="0" xfId="0" applyFont="1" applyFill="1" applyAlignment="1">
      <alignment horizontal="center"/>
    </xf>
    <xf numFmtId="10" fontId="50" fillId="15" borderId="0" xfId="0" applyNumberFormat="1" applyFont="1" applyFill="1" applyAlignment="1">
      <alignment horizontal="center"/>
    </xf>
    <xf numFmtId="10" fontId="49" fillId="2" borderId="0" xfId="0" applyNumberFormat="1" applyFont="1" applyFill="1" applyAlignment="1">
      <alignment horizontal="center"/>
    </xf>
    <xf numFmtId="10" fontId="4" fillId="4" borderId="0" xfId="0" applyNumberFormat="1" applyFont="1" applyFill="1" applyAlignment="1">
      <alignment horizontal="center"/>
    </xf>
    <xf numFmtId="0" fontId="16" fillId="0" borderId="0" xfId="0" applyFont="1"/>
    <xf numFmtId="0" fontId="27" fillId="13" borderId="0" xfId="0" applyFont="1" applyFill="1"/>
    <xf numFmtId="164" fontId="16" fillId="0" borderId="0" xfId="0" applyNumberFormat="1" applyFont="1" applyAlignment="1">
      <alignment horizontal="center"/>
    </xf>
    <xf numFmtId="164" fontId="16" fillId="2" borderId="0" xfId="0" applyNumberFormat="1" applyFont="1" applyFill="1" applyAlignment="1">
      <alignment horizontal="center"/>
    </xf>
    <xf numFmtId="164" fontId="16" fillId="15" borderId="0" xfId="0" applyNumberFormat="1" applyFont="1" applyFill="1" applyAlignment="1">
      <alignment horizontal="center"/>
    </xf>
    <xf numFmtId="10" fontId="19" fillId="13" borderId="0" xfId="0" applyNumberFormat="1" applyFont="1" applyFill="1" applyAlignment="1">
      <alignment horizontal="center"/>
    </xf>
    <xf numFmtId="0" fontId="19" fillId="15" borderId="0" xfId="0" applyFont="1" applyFill="1" applyAlignment="1">
      <alignment horizontal="center"/>
    </xf>
    <xf numFmtId="10" fontId="19" fillId="15" borderId="0" xfId="0" applyNumberFormat="1" applyFont="1" applyFill="1" applyAlignment="1">
      <alignment horizontal="center"/>
    </xf>
    <xf numFmtId="0" fontId="2" fillId="15" borderId="0" xfId="0" applyFont="1" applyFill="1"/>
    <xf numFmtId="0" fontId="2" fillId="15" borderId="0" xfId="0" applyFont="1" applyFill="1" applyAlignment="1">
      <alignment horizontal="center"/>
    </xf>
    <xf numFmtId="0" fontId="0" fillId="15" borderId="0" xfId="0" applyFill="1"/>
    <xf numFmtId="10" fontId="34" fillId="0" borderId="0" xfId="0" applyNumberFormat="1" applyFont="1" applyAlignment="1">
      <alignment horizontal="center"/>
    </xf>
    <xf numFmtId="10" fontId="34" fillId="2" borderId="0" xfId="0" applyNumberFormat="1" applyFont="1" applyFill="1" applyAlignment="1">
      <alignment horizontal="center"/>
    </xf>
    <xf numFmtId="0" fontId="1" fillId="27" borderId="0" xfId="0" applyFont="1" applyFill="1" applyAlignment="1">
      <alignment horizontal="center"/>
    </xf>
    <xf numFmtId="0" fontId="23" fillId="24" borderId="0" xfId="0" applyFont="1" applyFill="1" applyAlignment="1">
      <alignment horizontal="center"/>
    </xf>
    <xf numFmtId="0" fontId="8" fillId="25" borderId="0" xfId="0" applyFont="1" applyFill="1" applyAlignment="1">
      <alignment horizontal="center"/>
    </xf>
    <xf numFmtId="0" fontId="47" fillId="15" borderId="0" xfId="0" applyFont="1" applyFill="1" applyAlignment="1">
      <alignment horizontal="center"/>
    </xf>
    <xf numFmtId="10" fontId="47" fillId="15" borderId="0" xfId="0" applyNumberFormat="1" applyFont="1" applyFill="1" applyAlignment="1">
      <alignment horizontal="center"/>
    </xf>
    <xf numFmtId="0" fontId="36" fillId="18" borderId="0" xfId="0" applyFont="1" applyFill="1" applyAlignment="1">
      <alignment horizontal="center"/>
    </xf>
    <xf numFmtId="10" fontId="51" fillId="18" borderId="0" xfId="0" applyNumberFormat="1" applyFont="1" applyFill="1" applyAlignment="1">
      <alignment horizontal="center"/>
    </xf>
    <xf numFmtId="0" fontId="36" fillId="2" borderId="0" xfId="0" applyFont="1" applyFill="1" applyAlignment="1">
      <alignment horizontal="center"/>
    </xf>
    <xf numFmtId="0" fontId="35" fillId="8" borderId="0" xfId="0" applyFont="1" applyFill="1" applyAlignment="1">
      <alignment horizontal="center"/>
    </xf>
    <xf numFmtId="0" fontId="15" fillId="8" borderId="0" xfId="0" applyFont="1" applyFill="1" applyAlignment="1">
      <alignment horizontal="center"/>
    </xf>
    <xf numFmtId="164" fontId="16" fillId="8" borderId="0" xfId="0" applyNumberFormat="1" applyFont="1" applyFill="1" applyAlignment="1">
      <alignment horizontal="center"/>
    </xf>
    <xf numFmtId="0" fontId="11" fillId="26" borderId="0" xfId="0" applyFont="1" applyFill="1"/>
    <xf numFmtId="10" fontId="49" fillId="4" borderId="0" xfId="0" applyNumberFormat="1" applyFont="1" applyFill="1" applyAlignment="1">
      <alignment horizontal="center"/>
    </xf>
    <xf numFmtId="0" fontId="17" fillId="2" borderId="0" xfId="0" applyFont="1" applyFill="1"/>
    <xf numFmtId="0" fontId="53" fillId="2" borderId="0" xfId="0" applyFont="1" applyFill="1" applyAlignment="1">
      <alignment horizontal="center"/>
    </xf>
    <xf numFmtId="10" fontId="53" fillId="2" borderId="0" xfId="0" applyNumberFormat="1" applyFont="1" applyFill="1" applyAlignment="1">
      <alignment horizontal="center"/>
    </xf>
    <xf numFmtId="10" fontId="54" fillId="0" borderId="0" xfId="0" applyNumberFormat="1" applyFont="1" applyAlignment="1">
      <alignment horizontal="center"/>
    </xf>
    <xf numFmtId="165" fontId="0" fillId="0" borderId="0" xfId="0" applyNumberFormat="1"/>
    <xf numFmtId="10" fontId="13" fillId="0" borderId="0" xfId="0" applyNumberFormat="1" applyFont="1" applyAlignment="1">
      <alignment horizontal="center"/>
    </xf>
    <xf numFmtId="0" fontId="34" fillId="18" borderId="0" xfId="0" applyFont="1" applyFill="1" applyAlignment="1">
      <alignment horizontal="center"/>
    </xf>
    <xf numFmtId="0" fontId="8" fillId="18" borderId="0" xfId="0" applyFont="1" applyFill="1" applyAlignment="1">
      <alignment horizontal="center"/>
    </xf>
    <xf numFmtId="0" fontId="55" fillId="18" borderId="0" xfId="0" applyFont="1" applyFill="1" applyAlignment="1">
      <alignment horizontal="center"/>
    </xf>
    <xf numFmtId="164" fontId="16" fillId="18" borderId="0" xfId="0" applyNumberFormat="1" applyFont="1" applyFill="1" applyAlignment="1">
      <alignment horizontal="center"/>
    </xf>
    <xf numFmtId="10" fontId="56" fillId="18" borderId="0" xfId="0" applyNumberFormat="1" applyFont="1" applyFill="1" applyAlignment="1">
      <alignment horizontal="center"/>
    </xf>
    <xf numFmtId="10" fontId="25" fillId="18" borderId="0" xfId="0" applyNumberFormat="1" applyFont="1" applyFill="1" applyAlignment="1">
      <alignment horizontal="center"/>
    </xf>
    <xf numFmtId="10" fontId="27" fillId="2" borderId="0" xfId="0" applyNumberFormat="1" applyFont="1" applyFill="1" applyAlignment="1">
      <alignment horizontal="center"/>
    </xf>
    <xf numFmtId="0" fontId="19" fillId="18" borderId="0" xfId="0" applyFont="1" applyFill="1" applyAlignment="1">
      <alignment horizontal="center"/>
    </xf>
    <xf numFmtId="10" fontId="24" fillId="18" borderId="0" xfId="0" applyNumberFormat="1" applyFont="1" applyFill="1" applyAlignment="1">
      <alignment horizontal="center"/>
    </xf>
    <xf numFmtId="0" fontId="46" fillId="18" borderId="0" xfId="0" applyFont="1" applyFill="1" applyAlignment="1">
      <alignment horizontal="center"/>
    </xf>
    <xf numFmtId="10" fontId="56" fillId="2" borderId="0" xfId="0" applyNumberFormat="1" applyFont="1" applyFill="1" applyAlignment="1">
      <alignment horizontal="center"/>
    </xf>
    <xf numFmtId="0" fontId="15" fillId="18" borderId="0" xfId="0" applyFont="1" applyFill="1" applyAlignment="1">
      <alignment horizontal="center"/>
    </xf>
    <xf numFmtId="0" fontId="38" fillId="28" borderId="0" xfId="0" applyFont="1" applyFill="1" applyAlignment="1">
      <alignment horizontal="center"/>
    </xf>
    <xf numFmtId="0" fontId="35" fillId="28" borderId="0" xfId="0" applyFont="1" applyFill="1" applyAlignment="1">
      <alignment horizontal="center"/>
    </xf>
    <xf numFmtId="0" fontId="19" fillId="28" borderId="0" xfId="0" applyFont="1" applyFill="1" applyAlignment="1">
      <alignment horizontal="center"/>
    </xf>
    <xf numFmtId="10" fontId="19" fillId="28" borderId="0" xfId="0" applyNumberFormat="1" applyFont="1" applyFill="1" applyAlignment="1">
      <alignment horizontal="center"/>
    </xf>
    <xf numFmtId="0" fontId="18" fillId="28" borderId="0" xfId="0" applyFont="1" applyFill="1" applyAlignment="1">
      <alignment horizontal="center"/>
    </xf>
    <xf numFmtId="10" fontId="35" fillId="28" borderId="0" xfId="0" applyNumberFormat="1" applyFont="1" applyFill="1" applyAlignment="1">
      <alignment horizontal="center"/>
    </xf>
    <xf numFmtId="0" fontId="34" fillId="28" borderId="0" xfId="0" applyFont="1" applyFill="1" applyAlignment="1">
      <alignment horizontal="center"/>
    </xf>
    <xf numFmtId="0" fontId="8" fillId="28" borderId="0" xfId="0" applyFont="1" applyFill="1" applyAlignment="1">
      <alignment horizontal="center"/>
    </xf>
    <xf numFmtId="0" fontId="8" fillId="28" borderId="0" xfId="0" applyFont="1" applyFill="1"/>
    <xf numFmtId="10" fontId="16" fillId="28" borderId="0" xfId="0" applyNumberFormat="1" applyFont="1" applyFill="1"/>
    <xf numFmtId="0" fontId="17" fillId="28" borderId="0" xfId="0" applyFont="1" applyFill="1" applyAlignment="1">
      <alignment horizontal="center"/>
    </xf>
    <xf numFmtId="10" fontId="25" fillId="28" borderId="0" xfId="0" applyNumberFormat="1" applyFont="1" applyFill="1" applyAlignment="1">
      <alignment horizontal="center"/>
    </xf>
    <xf numFmtId="0" fontId="27" fillId="2" borderId="0" xfId="0" applyFont="1" applyFill="1" applyAlignment="1">
      <alignment horizontal="center"/>
    </xf>
    <xf numFmtId="0" fontId="48" fillId="20" borderId="0" xfId="0" applyFont="1" applyFill="1" applyAlignment="1">
      <alignment horizontal="center"/>
    </xf>
    <xf numFmtId="0" fontId="32" fillId="20" borderId="0" xfId="0" applyFont="1" applyFill="1" applyAlignment="1">
      <alignment horizontal="center"/>
    </xf>
    <xf numFmtId="0" fontId="9" fillId="20" borderId="0" xfId="0" applyFont="1" applyFill="1" applyAlignment="1">
      <alignment horizontal="center"/>
    </xf>
    <xf numFmtId="10" fontId="39" fillId="20" borderId="0" xfId="0" applyNumberFormat="1" applyFont="1" applyFill="1" applyAlignment="1">
      <alignment horizontal="center"/>
    </xf>
    <xf numFmtId="0" fontId="48" fillId="14" borderId="0" xfId="0" applyFont="1" applyFill="1" applyAlignment="1">
      <alignment horizontal="center"/>
    </xf>
    <xf numFmtId="0" fontId="32" fillId="14" borderId="0" xfId="0" applyFont="1" applyFill="1" applyAlignment="1">
      <alignment horizontal="center"/>
    </xf>
    <xf numFmtId="10" fontId="32" fillId="14" borderId="0" xfId="0" applyNumberFormat="1" applyFont="1" applyFill="1" applyAlignment="1">
      <alignment horizontal="center"/>
    </xf>
    <xf numFmtId="10" fontId="1" fillId="20" borderId="0" xfId="0" applyNumberFormat="1" applyFont="1" applyFill="1" applyAlignment="1">
      <alignment horizontal="center"/>
    </xf>
    <xf numFmtId="0" fontId="3" fillId="15" borderId="0" xfId="0" applyFont="1" applyFill="1"/>
    <xf numFmtId="0" fontId="39" fillId="5" borderId="0" xfId="0" applyFont="1" applyFill="1" applyAlignment="1">
      <alignment horizontal="center"/>
    </xf>
    <xf numFmtId="0" fontId="32" fillId="5" borderId="0" xfId="0" applyFont="1" applyFill="1" applyAlignment="1">
      <alignment horizontal="center"/>
    </xf>
    <xf numFmtId="10" fontId="32" fillId="5" borderId="0" xfId="0" applyNumberFormat="1" applyFont="1" applyFill="1" applyAlignment="1">
      <alignment horizontal="center"/>
    </xf>
    <xf numFmtId="0" fontId="39" fillId="6" borderId="0" xfId="0" applyFont="1" applyFill="1" applyAlignment="1">
      <alignment horizontal="center"/>
    </xf>
    <xf numFmtId="0" fontId="32" fillId="6" borderId="0" xfId="0" applyFont="1" applyFill="1" applyAlignment="1">
      <alignment horizontal="center"/>
    </xf>
    <xf numFmtId="10" fontId="32" fillId="6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39" fillId="2" borderId="0" xfId="0" applyFont="1" applyFill="1" applyAlignment="1">
      <alignment horizontal="center"/>
    </xf>
    <xf numFmtId="0" fontId="20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0" fillId="0" borderId="0" xfId="0" applyFont="1"/>
    <xf numFmtId="0" fontId="10" fillId="0" borderId="0" xfId="0" applyFont="1"/>
    <xf numFmtId="0" fontId="4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7" fillId="2" borderId="0" xfId="0" applyFont="1" applyFill="1" applyAlignment="1"/>
    <xf numFmtId="16" fontId="4" fillId="2" borderId="0" xfId="0" applyNumberFormat="1" applyFont="1" applyFill="1" applyAlignment="1">
      <alignment horizontal="center"/>
    </xf>
    <xf numFmtId="0" fontId="4" fillId="2" borderId="0" xfId="0" applyFont="1" applyFill="1" applyAlignment="1"/>
    <xf numFmtId="10" fontId="11" fillId="2" borderId="0" xfId="0" applyNumberFormat="1" applyFont="1" applyFill="1" applyAlignment="1"/>
    <xf numFmtId="0" fontId="3" fillId="2" borderId="0" xfId="0" applyFont="1" applyFill="1"/>
    <xf numFmtId="0" fontId="11" fillId="2" borderId="0" xfId="0" applyFont="1" applyFill="1"/>
    <xf numFmtId="10" fontId="11" fillId="2" borderId="0" xfId="0" applyNumberFormat="1" applyFont="1" applyFill="1"/>
    <xf numFmtId="10" fontId="15" fillId="2" borderId="0" xfId="0" applyNumberFormat="1" applyFont="1" applyFill="1" applyAlignment="1">
      <alignment horizontal="center"/>
    </xf>
    <xf numFmtId="0" fontId="34" fillId="2" borderId="0" xfId="0" applyFont="1" applyFill="1"/>
    <xf numFmtId="10" fontId="57" fillId="2" borderId="0" xfId="0" applyNumberFormat="1" applyFont="1" applyFill="1" applyAlignment="1">
      <alignment horizontal="center"/>
    </xf>
    <xf numFmtId="10" fontId="11" fillId="2" borderId="0" xfId="0" applyNumberFormat="1" applyFont="1" applyFill="1" applyAlignment="1">
      <alignment horizontal="center"/>
    </xf>
    <xf numFmtId="0" fontId="5" fillId="2" borderId="0" xfId="0" applyFont="1" applyFill="1"/>
    <xf numFmtId="10" fontId="26" fillId="2" borderId="0" xfId="0" applyNumberFormat="1" applyFont="1" applyFill="1" applyAlignment="1">
      <alignment horizontal="center"/>
    </xf>
    <xf numFmtId="0" fontId="58" fillId="2" borderId="0" xfId="0" applyFont="1" applyFill="1" applyAlignment="1">
      <alignment horizontal="center"/>
    </xf>
    <xf numFmtId="3" fontId="58" fillId="2" borderId="0" xfId="0" applyNumberFormat="1" applyFont="1" applyFill="1" applyAlignment="1">
      <alignment horizontal="center"/>
    </xf>
    <xf numFmtId="16" fontId="8" fillId="2" borderId="0" xfId="0" applyNumberFormat="1" applyFont="1" applyFill="1" applyAlignment="1">
      <alignment horizontal="center"/>
    </xf>
    <xf numFmtId="10" fontId="8" fillId="2" borderId="0" xfId="0" applyNumberFormat="1" applyFont="1" applyFill="1" applyAlignment="1">
      <alignment horizontal="center"/>
    </xf>
    <xf numFmtId="10" fontId="25" fillId="2" borderId="0" xfId="0" applyNumberFormat="1" applyFont="1" applyFill="1" applyAlignment="1">
      <alignment horizontal="center"/>
    </xf>
    <xf numFmtId="0" fontId="2" fillId="2" borderId="0" xfId="0" applyFont="1" applyFill="1"/>
    <xf numFmtId="0" fontId="69" fillId="2" borderId="0" xfId="0" applyFont="1" applyFill="1" applyAlignment="1">
      <alignment horizontal="center"/>
    </xf>
    <xf numFmtId="10" fontId="59" fillId="0" borderId="0" xfId="0" applyNumberFormat="1" applyFont="1" applyAlignment="1">
      <alignment horizontal="center"/>
    </xf>
    <xf numFmtId="0" fontId="11" fillId="22" borderId="0" xfId="0" applyFont="1" applyFill="1" applyAlignment="1">
      <alignment horizontal="center"/>
    </xf>
    <xf numFmtId="0" fontId="4" fillId="22" borderId="0" xfId="0" applyFont="1" applyFill="1" applyAlignment="1">
      <alignment horizontal="center"/>
    </xf>
    <xf numFmtId="10" fontId="4" fillId="22" borderId="0" xfId="0" applyNumberFormat="1" applyFont="1" applyFill="1" applyAlignment="1">
      <alignment horizontal="center"/>
    </xf>
    <xf numFmtId="0" fontId="12" fillId="22" borderId="0" xfId="0" applyFont="1" applyFill="1" applyAlignment="1">
      <alignment horizontal="center"/>
    </xf>
    <xf numFmtId="0" fontId="8" fillId="22" borderId="0" xfId="0" applyFont="1" applyFill="1"/>
    <xf numFmtId="0" fontId="0" fillId="22" borderId="0" xfId="0" applyFill="1"/>
    <xf numFmtId="10" fontId="8" fillId="22" borderId="0" xfId="0" applyNumberFormat="1" applyFont="1" applyFill="1"/>
    <xf numFmtId="0" fontId="3" fillId="5" borderId="0" xfId="0" applyFont="1" applyFill="1"/>
    <xf numFmtId="10" fontId="11" fillId="5" borderId="0" xfId="0" applyNumberFormat="1" applyFont="1" applyFill="1"/>
    <xf numFmtId="0" fontId="53" fillId="9" borderId="0" xfId="0" applyFont="1" applyFill="1" applyAlignment="1">
      <alignment horizontal="center"/>
    </xf>
    <xf numFmtId="10" fontId="53" fillId="11" borderId="0" xfId="0" applyNumberFormat="1" applyFont="1" applyFill="1" applyAlignment="1">
      <alignment horizontal="center"/>
    </xf>
    <xf numFmtId="10" fontId="57" fillId="10" borderId="0" xfId="0" applyNumberFormat="1" applyFont="1" applyFill="1" applyAlignment="1">
      <alignment horizontal="center"/>
    </xf>
    <xf numFmtId="0" fontId="26" fillId="13" borderId="0" xfId="0" applyFont="1" applyFill="1" applyAlignment="1">
      <alignment horizontal="center"/>
    </xf>
    <xf numFmtId="10" fontId="57" fillId="12" borderId="0" xfId="0" applyNumberFormat="1" applyFont="1" applyFill="1" applyAlignment="1">
      <alignment horizontal="center"/>
    </xf>
    <xf numFmtId="10" fontId="61" fillId="10" borderId="0" xfId="0" applyNumberFormat="1" applyFont="1" applyFill="1" applyAlignment="1">
      <alignment horizontal="center"/>
    </xf>
    <xf numFmtId="0" fontId="5" fillId="13" borderId="0" xfId="0" applyFont="1" applyFill="1" applyAlignment="1">
      <alignment horizontal="center"/>
    </xf>
    <xf numFmtId="10" fontId="49" fillId="10" borderId="0" xfId="0" applyNumberFormat="1" applyFont="1" applyFill="1" applyAlignment="1">
      <alignment horizontal="center"/>
    </xf>
    <xf numFmtId="0" fontId="40" fillId="23" borderId="0" xfId="0" applyFont="1" applyFill="1" applyAlignment="1">
      <alignment horizontal="center"/>
    </xf>
    <xf numFmtId="0" fontId="32" fillId="23" borderId="0" xfId="0" applyFont="1" applyFill="1" applyAlignment="1">
      <alignment horizontal="center"/>
    </xf>
    <xf numFmtId="10" fontId="32" fillId="23" borderId="0" xfId="0" applyNumberFormat="1" applyFont="1" applyFill="1" applyAlignment="1">
      <alignment horizontal="center"/>
    </xf>
    <xf numFmtId="10" fontId="25" fillId="0" borderId="0" xfId="0" applyNumberFormat="1" applyFont="1" applyAlignment="1">
      <alignment horizontal="center"/>
    </xf>
    <xf numFmtId="0" fontId="19" fillId="19" borderId="0" xfId="0" applyFont="1" applyFill="1" applyAlignment="1">
      <alignment horizontal="center"/>
    </xf>
    <xf numFmtId="10" fontId="62" fillId="0" borderId="0" xfId="0" applyNumberFormat="1" applyFont="1" applyAlignment="1">
      <alignment horizontal="center"/>
    </xf>
    <xf numFmtId="0" fontId="4" fillId="26" borderId="0" xfId="0" applyFont="1" applyFill="1"/>
    <xf numFmtId="0" fontId="4" fillId="26" borderId="0" xfId="0" applyFont="1" applyFill="1" applyAlignment="1">
      <alignment horizontal="center"/>
    </xf>
    <xf numFmtId="10" fontId="4" fillId="26" borderId="0" xfId="0" applyNumberFormat="1" applyFont="1" applyFill="1" applyAlignment="1">
      <alignment horizontal="center"/>
    </xf>
    <xf numFmtId="0" fontId="11" fillId="22" borderId="0" xfId="0" applyFont="1" applyFill="1"/>
    <xf numFmtId="0" fontId="5" fillId="0" borderId="0" xfId="0" applyFont="1" applyAlignment="1">
      <alignment horizontal="center"/>
    </xf>
    <xf numFmtId="1" fontId="36" fillId="0" borderId="0" xfId="0" applyNumberFormat="1" applyFont="1" applyAlignment="1">
      <alignment horizontal="center"/>
    </xf>
    <xf numFmtId="10" fontId="36" fillId="0" borderId="0" xfId="0" applyNumberFormat="1" applyFont="1" applyAlignment="1">
      <alignment horizontal="center"/>
    </xf>
    <xf numFmtId="0" fontId="9" fillId="21" borderId="0" xfId="0" applyFont="1" applyFill="1" applyAlignment="1">
      <alignment horizontal="center"/>
    </xf>
    <xf numFmtId="0" fontId="11" fillId="22" borderId="0" xfId="0" applyFont="1" applyFill="1" applyAlignment="1"/>
    <xf numFmtId="0" fontId="5" fillId="15" borderId="0" xfId="0" applyFont="1" applyFill="1" applyAlignment="1">
      <alignment horizontal="center"/>
    </xf>
    <xf numFmtId="16" fontId="8" fillId="15" borderId="0" xfId="0" applyNumberFormat="1" applyFont="1" applyFill="1" applyAlignment="1"/>
    <xf numFmtId="0" fontId="8" fillId="15" borderId="0" xfId="0" applyFont="1" applyFill="1" applyAlignment="1"/>
    <xf numFmtId="10" fontId="8" fillId="15" borderId="0" xfId="0" applyNumberFormat="1" applyFont="1" applyFill="1" applyAlignment="1"/>
    <xf numFmtId="16" fontId="8" fillId="15" borderId="0" xfId="0" applyNumberFormat="1" applyFont="1" applyFill="1" applyAlignment="1">
      <alignment horizontal="center"/>
    </xf>
    <xf numFmtId="0" fontId="46" fillId="0" borderId="0" xfId="0" applyFont="1" applyAlignment="1">
      <alignment horizontal="center"/>
    </xf>
    <xf numFmtId="0" fontId="25" fillId="22" borderId="0" xfId="0" applyFont="1" applyFill="1"/>
    <xf numFmtId="0" fontId="9" fillId="15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10" fontId="49" fillId="12" borderId="0" xfId="0" applyNumberFormat="1" applyFont="1" applyFill="1" applyAlignment="1">
      <alignment horizontal="center"/>
    </xf>
    <xf numFmtId="0" fontId="18" fillId="16" borderId="0" xfId="0" applyFont="1" applyFill="1"/>
    <xf numFmtId="0" fontId="25" fillId="16" borderId="0" xfId="0" applyFont="1" applyFill="1" applyAlignment="1">
      <alignment horizontal="center"/>
    </xf>
    <xf numFmtId="0" fontId="15" fillId="9" borderId="0" xfId="0" applyFont="1" applyFill="1" applyAlignment="1">
      <alignment horizontal="center"/>
    </xf>
    <xf numFmtId="10" fontId="10" fillId="12" borderId="0" xfId="0" applyNumberFormat="1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23" fillId="13" borderId="0" xfId="0" applyFont="1" applyFill="1" applyAlignment="1">
      <alignment horizontal="center"/>
    </xf>
    <xf numFmtId="0" fontId="64" fillId="13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34" fillId="9" borderId="0" xfId="0" applyFont="1" applyFill="1" applyAlignment="1">
      <alignment horizontal="center"/>
    </xf>
    <xf numFmtId="0" fontId="5" fillId="9" borderId="0" xfId="0" applyFont="1" applyFill="1" applyAlignment="1">
      <alignment horizontal="center"/>
    </xf>
    <xf numFmtId="10" fontId="61" fillId="12" borderId="0" xfId="0" applyNumberFormat="1" applyFont="1" applyFill="1" applyAlignment="1">
      <alignment horizontal="center"/>
    </xf>
    <xf numFmtId="0" fontId="18" fillId="15" borderId="0" xfId="0" applyFont="1" applyFill="1" applyAlignment="1">
      <alignment horizontal="center"/>
    </xf>
    <xf numFmtId="10" fontId="57" fillId="15" borderId="0" xfId="0" applyNumberFormat="1" applyFont="1" applyFill="1" applyAlignment="1">
      <alignment horizontal="center"/>
    </xf>
    <xf numFmtId="10" fontId="40" fillId="23" borderId="0" xfId="0" applyNumberFormat="1" applyFont="1" applyFill="1" applyAlignment="1">
      <alignment horizontal="center"/>
    </xf>
    <xf numFmtId="0" fontId="0" fillId="8" borderId="0" xfId="0" applyFill="1"/>
    <xf numFmtId="0" fontId="0" fillId="25" borderId="0" xfId="0" applyFill="1"/>
    <xf numFmtId="49" fontId="8" fillId="8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4" fillId="15" borderId="0" xfId="0" applyFont="1" applyFill="1"/>
    <xf numFmtId="0" fontId="11" fillId="15" borderId="0" xfId="0" applyFont="1" applyFill="1" applyAlignment="1">
      <alignment horizontal="center"/>
    </xf>
    <xf numFmtId="0" fontId="48" fillId="15" borderId="0" xfId="0" applyFont="1" applyFill="1" applyAlignment="1">
      <alignment horizontal="center"/>
    </xf>
    <xf numFmtId="10" fontId="48" fillId="15" borderId="0" xfId="0" applyNumberFormat="1" applyFont="1" applyFill="1" applyAlignment="1">
      <alignment horizontal="center"/>
    </xf>
    <xf numFmtId="0" fontId="22" fillId="28" borderId="0" xfId="0" applyFont="1" applyFill="1" applyAlignment="1">
      <alignment horizontal="center"/>
    </xf>
    <xf numFmtId="10" fontId="51" fillId="28" borderId="0" xfId="0" applyNumberFormat="1" applyFont="1" applyFill="1" applyAlignment="1">
      <alignment horizontal="center"/>
    </xf>
    <xf numFmtId="0" fontId="2" fillId="18" borderId="0" xfId="0" applyFont="1" applyFill="1" applyAlignment="1">
      <alignment horizontal="center"/>
    </xf>
    <xf numFmtId="10" fontId="70" fillId="18" borderId="0" xfId="0" applyNumberFormat="1" applyFont="1" applyFill="1" applyAlignment="1">
      <alignment horizontal="center"/>
    </xf>
    <xf numFmtId="10" fontId="53" fillId="18" borderId="0" xfId="0" applyNumberFormat="1" applyFont="1" applyFill="1" applyAlignment="1">
      <alignment horizontal="center"/>
    </xf>
    <xf numFmtId="10" fontId="15" fillId="8" borderId="0" xfId="0" applyNumberFormat="1" applyFont="1" applyFill="1" applyAlignment="1">
      <alignment horizontal="center"/>
    </xf>
    <xf numFmtId="0" fontId="9" fillId="22" borderId="0" xfId="0" applyFont="1" applyFill="1" applyAlignment="1">
      <alignment horizontal="center"/>
    </xf>
    <xf numFmtId="0" fontId="15" fillId="22" borderId="0" xfId="0" applyFont="1" applyFill="1" applyAlignment="1">
      <alignment horizontal="center"/>
    </xf>
    <xf numFmtId="10" fontId="56" fillId="22" borderId="0" xfId="0" applyNumberFormat="1" applyFont="1" applyFill="1" applyAlignment="1">
      <alignment horizontal="center"/>
    </xf>
    <xf numFmtId="10" fontId="63" fillId="20" borderId="0" xfId="0" applyNumberFormat="1" applyFont="1" applyFill="1" applyAlignment="1">
      <alignment horizontal="center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right"/>
    </xf>
    <xf numFmtId="0" fontId="21" fillId="17" borderId="2" xfId="0" applyFont="1" applyFill="1" applyBorder="1" applyAlignment="1">
      <alignment horizontal="left"/>
    </xf>
    <xf numFmtId="0" fontId="11" fillId="30" borderId="0" xfId="0" applyFont="1" applyFill="1" applyAlignment="1">
      <alignment horizontal="center"/>
    </xf>
    <xf numFmtId="0" fontId="4" fillId="30" borderId="0" xfId="0" applyFont="1" applyFill="1" applyAlignment="1">
      <alignment horizontal="center"/>
    </xf>
    <xf numFmtId="0" fontId="13" fillId="30" borderId="0" xfId="0" applyFont="1" applyFill="1" applyAlignment="1">
      <alignment horizontal="center"/>
    </xf>
    <xf numFmtId="10" fontId="13" fillId="30" borderId="0" xfId="0" applyNumberFormat="1" applyFont="1" applyFill="1" applyAlignment="1">
      <alignment horizontal="center"/>
    </xf>
    <xf numFmtId="0" fontId="60" fillId="30" borderId="0" xfId="0" applyFont="1" applyFill="1" applyAlignment="1">
      <alignment horizontal="center"/>
    </xf>
    <xf numFmtId="10" fontId="4" fillId="30" borderId="0" xfId="0" applyNumberFormat="1" applyFont="1" applyFill="1" applyAlignment="1">
      <alignment horizontal="center"/>
    </xf>
    <xf numFmtId="0" fontId="12" fillId="30" borderId="0" xfId="0" applyFont="1" applyFill="1" applyAlignment="1">
      <alignment horizontal="center"/>
    </xf>
    <xf numFmtId="0" fontId="12" fillId="5" borderId="0" xfId="0" applyFont="1" applyFill="1" applyAlignment="1"/>
    <xf numFmtId="0" fontId="0" fillId="29" borderId="0" xfId="0" applyFill="1"/>
    <xf numFmtId="0" fontId="8" fillId="29" borderId="0" xfId="0" applyFont="1" applyFill="1"/>
    <xf numFmtId="10" fontId="8" fillId="29" borderId="0" xfId="0" applyNumberFormat="1" applyFont="1" applyFill="1"/>
    <xf numFmtId="10" fontId="8" fillId="8" borderId="0" xfId="0" applyNumberFormat="1" applyFont="1" applyFill="1" applyAlignment="1">
      <alignment horizontal="center"/>
    </xf>
    <xf numFmtId="0" fontId="0" fillId="6" borderId="0" xfId="0" applyFill="1"/>
    <xf numFmtId="0" fontId="8" fillId="30" borderId="0" xfId="0" applyFont="1" applyFill="1"/>
    <xf numFmtId="0" fontId="0" fillId="30" borderId="0" xfId="0" applyFill="1"/>
    <xf numFmtId="10" fontId="8" fillId="30" borderId="0" xfId="0" applyNumberFormat="1" applyFont="1" applyFill="1"/>
    <xf numFmtId="0" fontId="25" fillId="9" borderId="0" xfId="0" applyFont="1" applyFill="1" applyAlignment="1">
      <alignment horizontal="center"/>
    </xf>
    <xf numFmtId="10" fontId="25" fillId="9" borderId="0" xfId="0" applyNumberFormat="1" applyFont="1" applyFill="1" applyAlignment="1">
      <alignment horizontal="center"/>
    </xf>
    <xf numFmtId="10" fontId="32" fillId="22" borderId="0" xfId="0" applyNumberFormat="1" applyFont="1" applyFill="1" applyAlignment="1">
      <alignment horizontal="center"/>
    </xf>
    <xf numFmtId="10" fontId="23" fillId="24" borderId="0" xfId="0" applyNumberFormat="1" applyFont="1" applyFill="1" applyAlignment="1">
      <alignment horizontal="center"/>
    </xf>
    <xf numFmtId="0" fontId="48" fillId="26" borderId="0" xfId="0" applyFont="1" applyFill="1" applyAlignment="1">
      <alignment horizontal="center"/>
    </xf>
    <xf numFmtId="10" fontId="48" fillId="26" borderId="0" xfId="0" applyNumberFormat="1" applyFont="1" applyFill="1" applyAlignment="1">
      <alignment horizontal="center"/>
    </xf>
    <xf numFmtId="0" fontId="11" fillId="30" borderId="0" xfId="0" applyFont="1" applyFill="1"/>
    <xf numFmtId="0" fontId="11" fillId="30" borderId="0" xfId="0" applyFont="1" applyFill="1" applyAlignment="1"/>
    <xf numFmtId="0" fontId="25" fillId="6" borderId="0" xfId="0" applyFont="1" applyFill="1"/>
    <xf numFmtId="0" fontId="25" fillId="30" borderId="0" xfId="0" applyFont="1" applyFill="1"/>
    <xf numFmtId="10" fontId="10" fillId="10" borderId="0" xfId="0" applyNumberFormat="1" applyFont="1" applyFill="1" applyAlignment="1">
      <alignment horizontal="center"/>
    </xf>
    <xf numFmtId="10" fontId="65" fillId="0" borderId="0" xfId="0" applyNumberFormat="1" applyFont="1" applyAlignment="1">
      <alignment horizontal="center"/>
    </xf>
    <xf numFmtId="10" fontId="68" fillId="12" borderId="0" xfId="0" applyNumberFormat="1" applyFont="1" applyFill="1" applyAlignment="1">
      <alignment horizontal="center"/>
    </xf>
    <xf numFmtId="10" fontId="68" fillId="10" borderId="0" xfId="0" applyNumberFormat="1" applyFont="1" applyFill="1" applyAlignment="1">
      <alignment horizontal="center"/>
    </xf>
    <xf numFmtId="0" fontId="0" fillId="4" borderId="0" xfId="0" applyFill="1"/>
    <xf numFmtId="10" fontId="48" fillId="23" borderId="0" xfId="0" applyNumberFormat="1" applyFont="1" applyFill="1" applyAlignment="1">
      <alignment horizontal="center"/>
    </xf>
    <xf numFmtId="10" fontId="24" fillId="28" borderId="0" xfId="0" applyNumberFormat="1" applyFont="1" applyFill="1" applyAlignment="1">
      <alignment horizontal="center"/>
    </xf>
    <xf numFmtId="0" fontId="33" fillId="28" borderId="0" xfId="0" applyFont="1" applyFill="1" applyAlignment="1">
      <alignment horizontal="center"/>
    </xf>
    <xf numFmtId="10" fontId="34" fillId="28" borderId="0" xfId="0" applyNumberFormat="1" applyFont="1" applyFill="1" applyAlignment="1">
      <alignment horizontal="center"/>
    </xf>
    <xf numFmtId="0" fontId="50" fillId="28" borderId="0" xfId="0" applyFont="1" applyFill="1" applyAlignment="1">
      <alignment horizontal="center"/>
    </xf>
    <xf numFmtId="10" fontId="29" fillId="18" borderId="0" xfId="0" applyNumberFormat="1" applyFont="1" applyFill="1" applyAlignment="1">
      <alignment horizontal="center"/>
    </xf>
    <xf numFmtId="0" fontId="9" fillId="29" borderId="0" xfId="0" applyFont="1" applyFill="1" applyAlignment="1">
      <alignment horizontal="center"/>
    </xf>
    <xf numFmtId="0" fontId="15" fillId="6" borderId="0" xfId="0" applyFont="1" applyFill="1" applyAlignment="1">
      <alignment horizontal="center"/>
    </xf>
    <xf numFmtId="10" fontId="56" fillId="6" borderId="0" xfId="0" applyNumberFormat="1" applyFont="1" applyFill="1" applyAlignment="1">
      <alignment horizontal="center"/>
    </xf>
    <xf numFmtId="0" fontId="9" fillId="30" borderId="0" xfId="0" applyFont="1" applyFill="1" applyAlignment="1">
      <alignment horizontal="center"/>
    </xf>
    <xf numFmtId="0" fontId="15" fillId="30" borderId="0" xfId="0" applyFont="1" applyFill="1" applyAlignment="1">
      <alignment horizontal="center"/>
    </xf>
    <xf numFmtId="10" fontId="56" fillId="30" borderId="0" xfId="0" applyNumberFormat="1" applyFont="1" applyFill="1" applyAlignment="1">
      <alignment horizontal="center"/>
    </xf>
    <xf numFmtId="0" fontId="35" fillId="20" borderId="0" xfId="0" applyFont="1" applyFill="1" applyAlignment="1">
      <alignment horizontal="center"/>
    </xf>
    <xf numFmtId="10" fontId="40" fillId="14" borderId="0" xfId="0" applyNumberFormat="1" applyFont="1" applyFill="1" applyAlignment="1">
      <alignment horizontal="center"/>
    </xf>
    <xf numFmtId="0" fontId="4" fillId="23" borderId="0" xfId="0" applyFont="1" applyFill="1" applyAlignment="1">
      <alignment horizontal="center"/>
    </xf>
    <xf numFmtId="10" fontId="4" fillId="23" borderId="0" xfId="0" applyNumberFormat="1" applyFont="1" applyFill="1" applyAlignment="1">
      <alignment horizontal="center"/>
    </xf>
    <xf numFmtId="0" fontId="12" fillId="23" borderId="0" xfId="0" applyFont="1" applyFill="1" applyAlignment="1">
      <alignment horizontal="center"/>
    </xf>
    <xf numFmtId="0" fontId="3" fillId="23" borderId="0" xfId="0" applyFont="1" applyFill="1"/>
    <xf numFmtId="0" fontId="11" fillId="23" borderId="0" xfId="0" applyFont="1" applyFill="1"/>
    <xf numFmtId="0" fontId="11" fillId="23" borderId="0" xfId="0" applyFont="1" applyFill="1" applyAlignment="1"/>
    <xf numFmtId="0" fontId="45" fillId="23" borderId="0" xfId="0" applyFont="1" applyFill="1" applyAlignment="1">
      <alignment horizontal="center"/>
    </xf>
    <xf numFmtId="0" fontId="11" fillId="31" borderId="0" xfId="0" applyFont="1" applyFill="1" applyAlignment="1">
      <alignment horizontal="center"/>
    </xf>
    <xf numFmtId="0" fontId="4" fillId="31" borderId="0" xfId="0" applyFont="1" applyFill="1" applyAlignment="1">
      <alignment horizontal="center"/>
    </xf>
    <xf numFmtId="10" fontId="4" fillId="31" borderId="0" xfId="0" applyNumberFormat="1" applyFont="1" applyFill="1" applyAlignment="1">
      <alignment horizontal="center"/>
    </xf>
    <xf numFmtId="0" fontId="12" fillId="31" borderId="0" xfId="0" applyFont="1" applyFill="1" applyAlignment="1">
      <alignment horizontal="center"/>
    </xf>
    <xf numFmtId="0" fontId="3" fillId="31" borderId="0" xfId="0" applyFont="1" applyFill="1"/>
    <xf numFmtId="0" fontId="63" fillId="31" borderId="0" xfId="0" applyFont="1" applyFill="1" applyAlignment="1">
      <alignment horizontal="center"/>
    </xf>
    <xf numFmtId="0" fontId="11" fillId="31" borderId="0" xfId="0" applyFont="1" applyFill="1"/>
    <xf numFmtId="0" fontId="11" fillId="31" borderId="0" xfId="0" applyFont="1" applyFill="1" applyAlignment="1"/>
    <xf numFmtId="0" fontId="0" fillId="31" borderId="0" xfId="0" applyFill="1"/>
    <xf numFmtId="0" fontId="71" fillId="4" borderId="0" xfId="0" applyFont="1" applyFill="1" applyAlignment="1">
      <alignment horizontal="center"/>
    </xf>
    <xf numFmtId="0" fontId="44" fillId="24" borderId="0" xfId="0" applyFont="1" applyFill="1" applyAlignment="1">
      <alignment horizontal="center"/>
    </xf>
    <xf numFmtId="0" fontId="32" fillId="22" borderId="0" xfId="0" applyFont="1" applyFill="1" applyAlignment="1">
      <alignment horizontal="center"/>
    </xf>
    <xf numFmtId="0" fontId="40" fillId="22" borderId="0" xfId="0" applyFont="1" applyFill="1" applyAlignment="1">
      <alignment horizontal="center"/>
    </xf>
    <xf numFmtId="0" fontId="8" fillId="31" borderId="0" xfId="0" applyFont="1" applyFill="1"/>
    <xf numFmtId="10" fontId="8" fillId="31" borderId="0" xfId="0" applyNumberFormat="1" applyFont="1" applyFill="1"/>
    <xf numFmtId="0" fontId="39" fillId="27" borderId="0" xfId="0" applyFont="1" applyFill="1" applyAlignment="1">
      <alignment horizontal="center"/>
    </xf>
    <xf numFmtId="10" fontId="41" fillId="13" borderId="0" xfId="0" applyNumberFormat="1" applyFont="1" applyFill="1" applyAlignment="1">
      <alignment horizontal="center"/>
    </xf>
    <xf numFmtId="10" fontId="39" fillId="27" borderId="0" xfId="0" applyNumberFormat="1" applyFont="1" applyFill="1" applyAlignment="1">
      <alignment horizontal="center"/>
    </xf>
    <xf numFmtId="0" fontId="5" fillId="25" borderId="0" xfId="0" applyFont="1" applyFill="1" applyAlignment="1">
      <alignment horizontal="center"/>
    </xf>
    <xf numFmtId="10" fontId="5" fillId="25" borderId="0" xfId="0" applyNumberFormat="1" applyFont="1" applyFill="1" applyAlignment="1">
      <alignment horizontal="center"/>
    </xf>
    <xf numFmtId="0" fontId="17" fillId="25" borderId="0" xfId="0" applyFont="1" applyFill="1" applyAlignment="1">
      <alignment horizontal="center"/>
    </xf>
    <xf numFmtId="0" fontId="34" fillId="25" borderId="0" xfId="0" applyFont="1" applyFill="1" applyAlignment="1">
      <alignment horizontal="center"/>
    </xf>
    <xf numFmtId="10" fontId="34" fillId="25" borderId="0" xfId="0" applyNumberFormat="1" applyFont="1" applyFill="1" applyAlignment="1">
      <alignment horizontal="center"/>
    </xf>
    <xf numFmtId="10" fontId="66" fillId="10" borderId="0" xfId="0" applyNumberFormat="1" applyFont="1" applyFill="1" applyAlignment="1">
      <alignment horizontal="center"/>
    </xf>
    <xf numFmtId="10" fontId="67" fillId="12" borderId="0" xfId="0" applyNumberFormat="1" applyFont="1" applyFill="1" applyAlignment="1">
      <alignment horizontal="center"/>
    </xf>
    <xf numFmtId="10" fontId="18" fillId="28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center"/>
    </xf>
    <xf numFmtId="10" fontId="36" fillId="18" borderId="0" xfId="0" applyNumberFormat="1" applyFont="1" applyFill="1" applyAlignment="1">
      <alignment horizontal="center"/>
    </xf>
    <xf numFmtId="0" fontId="0" fillId="20" borderId="0" xfId="0" applyFill="1"/>
    <xf numFmtId="0" fontId="1" fillId="20" borderId="0" xfId="0" applyFont="1" applyFill="1"/>
    <xf numFmtId="0" fontId="1" fillId="20" borderId="0" xfId="0" applyFont="1" applyFill="1" applyAlignment="1">
      <alignment horizontal="center"/>
    </xf>
    <xf numFmtId="0" fontId="0" fillId="23" borderId="0" xfId="0" applyFill="1"/>
    <xf numFmtId="0" fontId="10" fillId="5" borderId="0" xfId="0" applyFont="1" applyFill="1"/>
    <xf numFmtId="0" fontId="10" fillId="6" borderId="0" xfId="0" applyFont="1" applyFill="1" applyAlignment="1">
      <alignment horizontal="center"/>
    </xf>
    <xf numFmtId="10" fontId="4" fillId="14" borderId="0" xfId="0" applyNumberFormat="1" applyFont="1" applyFill="1" applyAlignment="1">
      <alignment horizontal="center"/>
    </xf>
    <xf numFmtId="10" fontId="61" fillId="14" borderId="0" xfId="0" applyNumberFormat="1" applyFont="1" applyFill="1" applyAlignment="1">
      <alignment horizontal="center"/>
    </xf>
    <xf numFmtId="0" fontId="11" fillId="12" borderId="0" xfId="0" applyFont="1" applyFill="1" applyAlignment="1">
      <alignment horizontal="center"/>
    </xf>
    <xf numFmtId="0" fontId="4" fillId="12" borderId="0" xfId="0" applyFont="1" applyFill="1" applyAlignment="1">
      <alignment horizontal="center"/>
    </xf>
    <xf numFmtId="10" fontId="4" fillId="12" borderId="0" xfId="0" applyNumberFormat="1" applyFont="1" applyFill="1" applyAlignment="1">
      <alignment horizontal="center"/>
    </xf>
    <xf numFmtId="0" fontId="12" fillId="12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10" fontId="4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3" fillId="3" borderId="0" xfId="0" applyFont="1" applyFill="1"/>
    <xf numFmtId="0" fontId="11" fillId="27" borderId="0" xfId="0" applyFont="1" applyFill="1" applyAlignment="1">
      <alignment horizontal="center"/>
    </xf>
    <xf numFmtId="0" fontId="4" fillId="27" borderId="0" xfId="0" applyFont="1" applyFill="1" applyAlignment="1">
      <alignment horizontal="center"/>
    </xf>
    <xf numFmtId="10" fontId="4" fillId="27" borderId="0" xfId="0" applyNumberFormat="1" applyFont="1" applyFill="1" applyAlignment="1">
      <alignment horizontal="center"/>
    </xf>
    <xf numFmtId="0" fontId="12" fillId="27" borderId="0" xfId="0" applyFont="1" applyFill="1" applyAlignment="1">
      <alignment horizontal="center"/>
    </xf>
    <xf numFmtId="0" fontId="3" fillId="27" borderId="0" xfId="0" applyFont="1" applyFill="1"/>
    <xf numFmtId="0" fontId="46" fillId="32" borderId="0" xfId="0" applyFont="1" applyFill="1" applyAlignment="1">
      <alignment horizontal="center"/>
    </xf>
    <xf numFmtId="0" fontId="14" fillId="32" borderId="0" xfId="0" applyFont="1" applyFill="1" applyAlignment="1">
      <alignment horizontal="center"/>
    </xf>
    <xf numFmtId="10" fontId="14" fillId="32" borderId="0" xfId="0" applyNumberFormat="1" applyFont="1" applyFill="1" applyAlignment="1">
      <alignment horizontal="center"/>
    </xf>
    <xf numFmtId="0" fontId="73" fillId="32" borderId="0" xfId="0" applyFont="1" applyFill="1" applyAlignment="1">
      <alignment horizontal="center"/>
    </xf>
    <xf numFmtId="0" fontId="74" fillId="32" borderId="0" xfId="0" applyFont="1" applyFill="1"/>
    <xf numFmtId="0" fontId="11" fillId="3" borderId="0" xfId="0" applyFont="1" applyFill="1" applyAlignment="1"/>
    <xf numFmtId="0" fontId="11" fillId="27" borderId="0" xfId="0" applyFont="1" applyFill="1" applyAlignment="1"/>
    <xf numFmtId="0" fontId="46" fillId="32" borderId="0" xfId="0" applyFont="1" applyFill="1" applyAlignment="1"/>
    <xf numFmtId="0" fontId="8" fillId="27" borderId="0" xfId="0" applyFont="1" applyFill="1"/>
    <xf numFmtId="0" fontId="8" fillId="27" borderId="0" xfId="0" applyFont="1" applyFill="1" applyAlignment="1">
      <alignment horizontal="center"/>
    </xf>
    <xf numFmtId="10" fontId="8" fillId="27" borderId="0" xfId="0" applyNumberFormat="1" applyFont="1" applyFill="1"/>
    <xf numFmtId="0" fontId="8" fillId="32" borderId="0" xfId="0" applyFont="1" applyFill="1"/>
    <xf numFmtId="0" fontId="8" fillId="32" borderId="0" xfId="0" applyFont="1" applyFill="1" applyAlignment="1">
      <alignment horizontal="center"/>
    </xf>
    <xf numFmtId="10" fontId="8" fillId="32" borderId="0" xfId="0" applyNumberFormat="1" applyFont="1" applyFill="1"/>
    <xf numFmtId="0" fontId="11" fillId="3" borderId="0" xfId="0" applyFont="1" applyFill="1"/>
    <xf numFmtId="0" fontId="11" fillId="27" borderId="0" xfId="0" applyFont="1" applyFill="1"/>
    <xf numFmtId="0" fontId="0" fillId="10" borderId="0" xfId="0" applyFill="1"/>
    <xf numFmtId="0" fontId="0" fillId="12" borderId="0" xfId="0" applyFill="1"/>
    <xf numFmtId="0" fontId="46" fillId="32" borderId="0" xfId="0" applyFont="1" applyFill="1"/>
    <xf numFmtId="10" fontId="11" fillId="22" borderId="0" xfId="0" applyNumberFormat="1" applyFont="1" applyFill="1" applyAlignment="1">
      <alignment horizontal="center"/>
    </xf>
    <xf numFmtId="0" fontId="4" fillId="23" borderId="0" xfId="0" applyFont="1" applyFill="1"/>
    <xf numFmtId="0" fontId="45" fillId="3" borderId="0" xfId="0" applyFont="1" applyFill="1" applyAlignment="1">
      <alignment horizontal="center"/>
    </xf>
    <xf numFmtId="0" fontId="45" fillId="27" borderId="0" xfId="0" applyFont="1" applyFill="1" applyAlignment="1">
      <alignment horizontal="center"/>
    </xf>
    <xf numFmtId="0" fontId="48" fillId="4" borderId="0" xfId="0" applyFont="1" applyFill="1" applyAlignment="1">
      <alignment horizontal="center"/>
    </xf>
    <xf numFmtId="10" fontId="48" fillId="4" borderId="0" xfId="0" applyNumberFormat="1" applyFont="1" applyFill="1" applyAlignment="1">
      <alignment horizontal="center"/>
    </xf>
    <xf numFmtId="0" fontId="45" fillId="5" borderId="0" xfId="0" applyFont="1" applyFill="1" applyAlignment="1">
      <alignment horizontal="center"/>
    </xf>
    <xf numFmtId="10" fontId="49" fillId="22" borderId="0" xfId="0" applyNumberFormat="1" applyFont="1" applyFill="1" applyAlignment="1">
      <alignment horizontal="center"/>
    </xf>
    <xf numFmtId="0" fontId="75" fillId="32" borderId="0" xfId="0" applyFont="1" applyFill="1" applyAlignment="1">
      <alignment horizontal="center"/>
    </xf>
    <xf numFmtId="0" fontId="35" fillId="15" borderId="0" xfId="0" applyFont="1" applyFill="1" applyAlignment="1">
      <alignment horizontal="center"/>
    </xf>
    <xf numFmtId="10" fontId="34" fillId="15" borderId="0" xfId="0" applyNumberFormat="1" applyFont="1" applyFill="1" applyAlignment="1">
      <alignment horizontal="center"/>
    </xf>
    <xf numFmtId="0" fontId="36" fillId="15" borderId="0" xfId="0" applyFont="1" applyFill="1" applyAlignment="1">
      <alignment horizontal="center"/>
    </xf>
    <xf numFmtId="10" fontId="8" fillId="15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29" fillId="32" borderId="0" xfId="0" applyFont="1" applyFill="1" applyAlignment="1">
      <alignment horizontal="center"/>
    </xf>
    <xf numFmtId="0" fontId="38" fillId="18" borderId="0" xfId="0" applyFont="1" applyFill="1" applyAlignment="1">
      <alignment horizontal="center"/>
    </xf>
    <xf numFmtId="0" fontId="17" fillId="28" borderId="0" xfId="0" applyFont="1" applyFill="1"/>
    <xf numFmtId="0" fontId="33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0" fontId="19" fillId="3" borderId="0" xfId="0" applyFont="1" applyFill="1" applyAlignment="1">
      <alignment horizontal="center"/>
    </xf>
    <xf numFmtId="10" fontId="19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0" fillId="20" borderId="0" xfId="0" applyFont="1" applyFill="1" applyAlignment="1">
      <alignment horizontal="center"/>
    </xf>
    <xf numFmtId="0" fontId="3" fillId="27" borderId="0" xfId="0" applyFont="1" applyFill="1" applyAlignment="1">
      <alignment horizontal="center"/>
    </xf>
    <xf numFmtId="0" fontId="3" fillId="8" borderId="0" xfId="0" applyFont="1" applyFill="1" applyAlignment="1">
      <alignment horizontal="center"/>
    </xf>
    <xf numFmtId="0" fontId="39" fillId="14" borderId="0" xfId="0" applyFont="1" applyFill="1" applyAlignment="1">
      <alignment horizontal="center"/>
    </xf>
    <xf numFmtId="10" fontId="39" fillId="14" borderId="0" xfId="0" applyNumberFormat="1" applyFont="1" applyFill="1" applyAlignment="1">
      <alignment horizontal="center"/>
    </xf>
    <xf numFmtId="10" fontId="0" fillId="0" borderId="0" xfId="0" applyNumberFormat="1" applyFont="1" applyAlignment="1">
      <alignment horizontal="center"/>
    </xf>
    <xf numFmtId="0" fontId="3" fillId="5" borderId="0" xfId="0" applyFont="1" applyFill="1" applyAlignment="1">
      <alignment horizontal="center"/>
    </xf>
    <xf numFmtId="0" fontId="74" fillId="32" borderId="0" xfId="0" applyFont="1" applyFill="1" applyAlignment="1">
      <alignment horizontal="center"/>
    </xf>
    <xf numFmtId="10" fontId="11" fillId="3" borderId="0" xfId="0" applyNumberFormat="1" applyFont="1" applyFill="1" applyAlignment="1">
      <alignment horizontal="center"/>
    </xf>
    <xf numFmtId="10" fontId="39" fillId="2" borderId="0" xfId="0" applyNumberFormat="1" applyFont="1" applyFill="1" applyAlignment="1">
      <alignment horizontal="center"/>
    </xf>
    <xf numFmtId="0" fontId="48" fillId="2" borderId="0" xfId="0" applyFont="1" applyFill="1" applyAlignment="1">
      <alignment horizontal="center"/>
    </xf>
    <xf numFmtId="0" fontId="32" fillId="2" borderId="0" xfId="0" applyFont="1" applyFill="1" applyAlignment="1">
      <alignment horizontal="center"/>
    </xf>
    <xf numFmtId="10" fontId="1" fillId="2" borderId="0" xfId="0" applyNumberFormat="1" applyFont="1" applyFill="1" applyAlignment="1">
      <alignment horizontal="center"/>
    </xf>
    <xf numFmtId="0" fontId="11" fillId="29" borderId="0" xfId="0" applyFont="1" applyFill="1" applyAlignment="1">
      <alignment horizontal="center"/>
    </xf>
    <xf numFmtId="0" fontId="4" fillId="29" borderId="0" xfId="0" applyFont="1" applyFill="1" applyAlignment="1">
      <alignment horizontal="center"/>
    </xf>
    <xf numFmtId="10" fontId="4" fillId="29" borderId="0" xfId="0" applyNumberFormat="1" applyFont="1" applyFill="1" applyAlignment="1">
      <alignment horizontal="center"/>
    </xf>
    <xf numFmtId="0" fontId="12" fillId="29" borderId="0" xfId="0" applyFont="1" applyFill="1" applyAlignment="1">
      <alignment horizontal="center"/>
    </xf>
    <xf numFmtId="0" fontId="3" fillId="29" borderId="0" xfId="0" applyFont="1" applyFill="1"/>
    <xf numFmtId="0" fontId="3" fillId="30" borderId="0" xfId="0" applyFont="1" applyFill="1"/>
    <xf numFmtId="0" fontId="11" fillId="33" borderId="0" xfId="0" applyFont="1" applyFill="1" applyAlignment="1">
      <alignment horizontal="center"/>
    </xf>
    <xf numFmtId="0" fontId="4" fillId="33" borderId="0" xfId="0" applyFont="1" applyFill="1" applyAlignment="1">
      <alignment horizontal="center"/>
    </xf>
    <xf numFmtId="10" fontId="4" fillId="33" borderId="0" xfId="0" applyNumberFormat="1" applyFont="1" applyFill="1" applyAlignment="1">
      <alignment horizontal="center"/>
    </xf>
    <xf numFmtId="0" fontId="3" fillId="33" borderId="0" xfId="0" applyFont="1" applyFill="1"/>
    <xf numFmtId="0" fontId="0" fillId="33" borderId="0" xfId="0" applyFill="1"/>
    <xf numFmtId="0" fontId="8" fillId="33" borderId="0" xfId="0" applyFont="1" applyFill="1"/>
    <xf numFmtId="10" fontId="8" fillId="33" borderId="0" xfId="0" applyNumberFormat="1" applyFont="1" applyFill="1"/>
    <xf numFmtId="10" fontId="8" fillId="12" borderId="0" xfId="0" applyNumberFormat="1" applyFont="1" applyFill="1"/>
    <xf numFmtId="10" fontId="15" fillId="12" borderId="0" xfId="0" applyNumberFormat="1" applyFont="1" applyFill="1" applyAlignment="1">
      <alignment horizontal="center"/>
    </xf>
    <xf numFmtId="10" fontId="11" fillId="14" borderId="0" xfId="0" applyNumberFormat="1" applyFont="1" applyFill="1" applyAlignment="1">
      <alignment horizontal="center"/>
    </xf>
    <xf numFmtId="0" fontId="36" fillId="8" borderId="0" xfId="0" applyFont="1" applyFill="1" applyAlignment="1">
      <alignment horizontal="center"/>
    </xf>
    <xf numFmtId="0" fontId="11" fillId="29" borderId="0" xfId="0" applyFont="1" applyFill="1"/>
    <xf numFmtId="0" fontId="11" fillId="29" borderId="0" xfId="0" applyFont="1" applyFill="1" applyAlignment="1"/>
    <xf numFmtId="0" fontId="63" fillId="29" borderId="0" xfId="0" applyFont="1" applyFill="1" applyAlignment="1">
      <alignment horizontal="center"/>
    </xf>
    <xf numFmtId="0" fontId="63" fillId="30" borderId="0" xfId="0" applyFont="1" applyFill="1" applyAlignment="1">
      <alignment horizontal="center"/>
    </xf>
    <xf numFmtId="0" fontId="63" fillId="33" borderId="0" xfId="0" applyFont="1" applyFill="1" applyAlignment="1">
      <alignment horizontal="center"/>
    </xf>
    <xf numFmtId="10" fontId="15" fillId="15" borderId="0" xfId="0" applyNumberFormat="1" applyFont="1" applyFill="1" applyAlignment="1">
      <alignment horizontal="center"/>
    </xf>
    <xf numFmtId="0" fontId="36" fillId="4" borderId="0" xfId="0" applyFont="1" applyFill="1"/>
    <xf numFmtId="0" fontId="1" fillId="23" borderId="0" xfId="0" applyFont="1" applyFill="1"/>
    <xf numFmtId="0" fontId="2" fillId="4" borderId="0" xfId="0" applyFont="1" applyFill="1"/>
    <xf numFmtId="10" fontId="61" fillId="2" borderId="0" xfId="0" applyNumberFormat="1" applyFont="1" applyFill="1" applyAlignment="1">
      <alignment horizontal="center"/>
    </xf>
    <xf numFmtId="0" fontId="72" fillId="0" borderId="0" xfId="0" applyFont="1"/>
    <xf numFmtId="0" fontId="74" fillId="0" borderId="0" xfId="0" applyFont="1"/>
    <xf numFmtId="0" fontId="72" fillId="2" borderId="0" xfId="0" applyFont="1" applyFill="1"/>
    <xf numFmtId="0" fontId="74" fillId="2" borderId="0" xfId="0" applyFont="1" applyFill="1"/>
    <xf numFmtId="0" fontId="17" fillId="2" borderId="0" xfId="0" applyFont="1" applyFill="1" applyAlignment="1">
      <alignment horizontal="center"/>
    </xf>
    <xf numFmtId="0" fontId="3" fillId="29" borderId="0" xfId="0" applyFont="1" applyFill="1" applyAlignment="1">
      <alignment horizontal="center"/>
    </xf>
    <xf numFmtId="10" fontId="1" fillId="14" borderId="0" xfId="0" applyNumberFormat="1" applyFont="1" applyFill="1" applyAlignment="1">
      <alignment horizontal="center"/>
    </xf>
    <xf numFmtId="0" fontId="3" fillId="30" borderId="0" xfId="0" applyFont="1" applyFill="1" applyAlignment="1">
      <alignment horizontal="center"/>
    </xf>
    <xf numFmtId="0" fontId="3" fillId="33" borderId="0" xfId="0" applyFont="1" applyFill="1" applyAlignment="1">
      <alignment horizontal="center"/>
    </xf>
    <xf numFmtId="0" fontId="11" fillId="33" borderId="0" xfId="0" applyFont="1" applyFill="1"/>
    <xf numFmtId="0" fontId="76" fillId="31" borderId="0" xfId="0" applyFont="1" applyFill="1" applyAlignment="1"/>
    <xf numFmtId="0" fontId="76" fillId="31" borderId="0" xfId="0" applyFont="1" applyFill="1" applyAlignment="1">
      <alignment horizontal="center"/>
    </xf>
    <xf numFmtId="0" fontId="40" fillId="31" borderId="0" xfId="0" applyFont="1" applyFill="1" applyAlignment="1">
      <alignment horizontal="center"/>
    </xf>
    <xf numFmtId="0" fontId="5" fillId="8" borderId="0" xfId="0" applyFont="1" applyFill="1" applyAlignment="1"/>
    <xf numFmtId="0" fontId="8" fillId="8" borderId="0" xfId="0" applyFont="1" applyFill="1" applyAlignment="1"/>
    <xf numFmtId="0" fontId="77" fillId="0" borderId="0" xfId="0" applyFont="1" applyAlignment="1"/>
    <xf numFmtId="0" fontId="78" fillId="0" borderId="0" xfId="0" applyNumberFormat="1" applyFont="1" applyAlignment="1">
      <alignment horizontal="center"/>
    </xf>
    <xf numFmtId="0" fontId="79" fillId="0" borderId="0" xfId="0" applyFont="1" applyAlignment="1"/>
    <xf numFmtId="0" fontId="80" fillId="0" borderId="0" xfId="0" applyNumberFormat="1" applyFont="1" applyAlignment="1">
      <alignment horizontal="center"/>
    </xf>
    <xf numFmtId="0" fontId="81" fillId="0" borderId="0" xfId="0" applyNumberFormat="1" applyFont="1" applyAlignment="1">
      <alignment horizontal="center"/>
    </xf>
    <xf numFmtId="0" fontId="8" fillId="0" borderId="0" xfId="0" applyFont="1" applyAlignment="1"/>
    <xf numFmtId="0" fontId="82" fillId="0" borderId="0" xfId="0" applyFont="1" applyAlignment="1">
      <alignment horizontal="center"/>
    </xf>
    <xf numFmtId="0" fontId="21" fillId="0" borderId="0" xfId="0" applyNumberFormat="1" applyFont="1" applyAlignment="1">
      <alignment horizontal="center"/>
    </xf>
    <xf numFmtId="0" fontId="63" fillId="31" borderId="0" xfId="0" applyFont="1" applyFill="1" applyAlignment="1"/>
    <xf numFmtId="0" fontId="79" fillId="8" borderId="0" xfId="0" applyFont="1" applyFill="1" applyAlignment="1"/>
    <xf numFmtId="0" fontId="81" fillId="8" borderId="0" xfId="0" applyNumberFormat="1" applyFont="1" applyFill="1" applyAlignment="1">
      <alignment horizontal="center"/>
    </xf>
    <xf numFmtId="0" fontId="1" fillId="31" borderId="0" xfId="0" applyFont="1" applyFill="1" applyAlignment="1"/>
    <xf numFmtId="0" fontId="83" fillId="0" borderId="0" xfId="0" applyFont="1" applyAlignment="1"/>
    <xf numFmtId="0" fontId="84" fillId="0" borderId="0" xfId="0" applyNumberFormat="1" applyFont="1" applyAlignment="1">
      <alignment horizontal="center"/>
    </xf>
    <xf numFmtId="0" fontId="83" fillId="2" borderId="0" xfId="0" applyFont="1" applyFill="1" applyAlignment="1"/>
    <xf numFmtId="0" fontId="85" fillId="2" borderId="0" xfId="0" applyNumberFormat="1" applyFont="1" applyFill="1" applyAlignment="1">
      <alignment horizontal="center"/>
    </xf>
    <xf numFmtId="0" fontId="79" fillId="2" borderId="0" xfId="0" applyFont="1" applyFill="1" applyAlignment="1"/>
    <xf numFmtId="0" fontId="81" fillId="2" borderId="0" xfId="0" applyNumberFormat="1" applyFont="1" applyFill="1" applyAlignment="1">
      <alignment horizontal="center"/>
    </xf>
    <xf numFmtId="0" fontId="86" fillId="0" borderId="0" xfId="0" applyFont="1" applyAlignment="1">
      <alignment horizontal="center"/>
    </xf>
    <xf numFmtId="0" fontId="8" fillId="4" borderId="0" xfId="0" applyFont="1" applyFill="1" applyAlignment="1"/>
    <xf numFmtId="0" fontId="8" fillId="4" borderId="0" xfId="0" applyFont="1" applyFill="1" applyAlignment="1">
      <alignment horizontal="center"/>
    </xf>
    <xf numFmtId="0" fontId="81" fillId="4" borderId="0" xfId="0" applyNumberFormat="1" applyFont="1" applyFill="1" applyAlignment="1">
      <alignment horizontal="center"/>
    </xf>
    <xf numFmtId="0" fontId="79" fillId="4" borderId="0" xfId="0" applyFont="1" applyFill="1" applyAlignment="1"/>
    <xf numFmtId="0" fontId="85" fillId="0" borderId="0" xfId="0" applyNumberFormat="1" applyFont="1" applyAlignment="1">
      <alignment horizontal="center"/>
    </xf>
    <xf numFmtId="0" fontId="87" fillId="31" borderId="0" xfId="0" applyFont="1" applyFill="1" applyAlignment="1">
      <alignment horizontal="center"/>
    </xf>
    <xf numFmtId="0" fontId="57" fillId="31" borderId="0" xfId="0" applyFont="1" applyFill="1" applyAlignment="1">
      <alignment horizontal="center"/>
    </xf>
    <xf numFmtId="0" fontId="88" fillId="0" borderId="0" xfId="0" applyFont="1"/>
    <xf numFmtId="0" fontId="89" fillId="0" borderId="0" xfId="0" applyNumberFormat="1" applyFont="1" applyAlignment="1">
      <alignment horizontal="center"/>
    </xf>
    <xf numFmtId="0" fontId="90" fillId="0" borderId="0" xfId="0" applyNumberFormat="1" applyFont="1" applyAlignment="1">
      <alignment horizontal="center"/>
    </xf>
    <xf numFmtId="0" fontId="79" fillId="0" borderId="0" xfId="0" applyNumberFormat="1" applyFont="1" applyAlignment="1">
      <alignment horizontal="center"/>
    </xf>
    <xf numFmtId="0" fontId="91" fillId="0" borderId="0" xfId="0" applyNumberFormat="1" applyFont="1" applyAlignment="1">
      <alignment horizontal="center"/>
    </xf>
    <xf numFmtId="0" fontId="55" fillId="0" borderId="0" xfId="0" applyFont="1" applyAlignment="1">
      <alignment horizontal="center"/>
    </xf>
    <xf numFmtId="0" fontId="92" fillId="30" borderId="0" xfId="0" applyFont="1" applyFill="1" applyAlignment="1"/>
    <xf numFmtId="0" fontId="40" fillId="2" borderId="0" xfId="0" applyFont="1" applyFill="1" applyAlignment="1">
      <alignment horizontal="center"/>
    </xf>
    <xf numFmtId="0" fontId="93" fillId="0" borderId="0" xfId="0" applyFont="1" applyAlignment="1"/>
    <xf numFmtId="0" fontId="94" fillId="8" borderId="0" xfId="0" applyFont="1" applyFill="1" applyAlignment="1"/>
    <xf numFmtId="0" fontId="94" fillId="0" borderId="0" xfId="0" applyFont="1" applyAlignment="1">
      <alignment horizontal="center"/>
    </xf>
    <xf numFmtId="0" fontId="77" fillId="0" borderId="0" xfId="0" applyNumberFormat="1" applyFont="1" applyAlignment="1">
      <alignment horizontal="center"/>
    </xf>
    <xf numFmtId="0" fontId="46" fillId="8" borderId="0" xfId="0" applyFont="1" applyFill="1" applyAlignment="1"/>
    <xf numFmtId="0" fontId="46" fillId="8" borderId="0" xfId="0" applyFont="1" applyFill="1" applyAlignment="1">
      <alignment horizontal="center"/>
    </xf>
    <xf numFmtId="0" fontId="21" fillId="0" borderId="0" xfId="0" applyFont="1" applyAlignment="1"/>
    <xf numFmtId="0" fontId="81" fillId="0" borderId="0" xfId="0" applyFont="1" applyAlignment="1"/>
    <xf numFmtId="0" fontId="86" fillId="0" borderId="0" xfId="0" applyFont="1" applyAlignment="1"/>
    <xf numFmtId="0" fontId="95" fillId="5" borderId="0" xfId="0" applyFont="1" applyFill="1" applyAlignment="1">
      <alignment horizontal="center"/>
    </xf>
    <xf numFmtId="0" fontId="96" fillId="5" borderId="0" xfId="0" applyFont="1" applyFill="1"/>
    <xf numFmtId="0" fontId="97" fillId="5" borderId="0" xfId="0" applyFont="1" applyFill="1" applyAlignment="1">
      <alignment horizontal="center"/>
    </xf>
    <xf numFmtId="0" fontId="97" fillId="5" borderId="0" xfId="0" applyFont="1" applyFill="1"/>
    <xf numFmtId="0" fontId="57" fillId="0" borderId="0" xfId="0" applyFont="1"/>
    <xf numFmtId="0" fontId="98" fillId="5" borderId="0" xfId="0" applyFont="1" applyFill="1" applyAlignment="1">
      <alignment horizontal="center"/>
    </xf>
    <xf numFmtId="0" fontId="99" fillId="5" borderId="0" xfId="0" applyFont="1" applyFill="1"/>
    <xf numFmtId="0" fontId="98" fillId="5" borderId="0" xfId="0" applyFont="1" applyFill="1"/>
    <xf numFmtId="0" fontId="0" fillId="0" borderId="0" xfId="0" applyAlignment="1">
      <alignment horizontal="center"/>
    </xf>
    <xf numFmtId="0" fontId="100" fillId="5" borderId="0" xfId="0" applyFont="1" applyFill="1"/>
    <xf numFmtId="0" fontId="101" fillId="24" borderId="0" xfId="0" applyFont="1" applyFill="1"/>
    <xf numFmtId="0" fontId="102" fillId="24" borderId="0" xfId="0" applyFont="1" applyFill="1" applyAlignment="1">
      <alignment horizontal="center"/>
    </xf>
    <xf numFmtId="0" fontId="0" fillId="24" borderId="0" xfId="0" applyFont="1" applyFill="1"/>
    <xf numFmtId="0" fontId="101" fillId="2" borderId="0" xfId="0" applyFont="1" applyFill="1" applyAlignment="1">
      <alignment horizontal="center"/>
    </xf>
    <xf numFmtId="0" fontId="103" fillId="2" borderId="0" xfId="0" applyFont="1" applyFill="1" applyAlignment="1">
      <alignment horizontal="center"/>
    </xf>
    <xf numFmtId="0" fontId="104" fillId="2" borderId="0" xfId="0" applyFont="1" applyFill="1" applyAlignment="1">
      <alignment horizontal="center"/>
    </xf>
    <xf numFmtId="0" fontId="103" fillId="2" borderId="0" xfId="0" applyFont="1" applyFill="1"/>
    <xf numFmtId="0" fontId="105" fillId="2" borderId="0" xfId="0" applyFont="1" applyFill="1"/>
    <xf numFmtId="0" fontId="106" fillId="2" borderId="0" xfId="0" applyFont="1" applyFill="1"/>
    <xf numFmtId="0" fontId="107" fillId="2" borderId="0" xfId="0" applyFont="1" applyFill="1"/>
    <xf numFmtId="0" fontId="101" fillId="24" borderId="0" xfId="0" applyFont="1" applyFill="1" applyAlignment="1">
      <alignment horizontal="center"/>
    </xf>
    <xf numFmtId="0" fontId="108" fillId="2" borderId="0" xfId="1" applyFont="1" applyFill="1" applyAlignment="1">
      <alignment horizontal="center"/>
    </xf>
    <xf numFmtId="0" fontId="109" fillId="2" borderId="0" xfId="0" applyFont="1" applyFill="1" applyAlignment="1">
      <alignment horizontal="center"/>
    </xf>
    <xf numFmtId="0" fontId="110" fillId="2" borderId="0" xfId="0" applyFont="1" applyFill="1" applyAlignment="1">
      <alignment horizontal="center"/>
    </xf>
    <xf numFmtId="0" fontId="111" fillId="24" borderId="0" xfId="1" applyFont="1" applyFill="1" applyAlignment="1">
      <alignment horizontal="center"/>
    </xf>
    <xf numFmtId="0" fontId="112" fillId="24" borderId="0" xfId="1" applyFont="1" applyFill="1" applyAlignment="1">
      <alignment horizontal="center"/>
    </xf>
    <xf numFmtId="0" fontId="113" fillId="24" borderId="0" xfId="0" applyFont="1" applyFill="1" applyAlignment="1">
      <alignment horizontal="center"/>
    </xf>
    <xf numFmtId="0" fontId="113" fillId="24" borderId="0" xfId="1" applyFont="1" applyFill="1" applyAlignment="1">
      <alignment horizontal="center"/>
    </xf>
    <xf numFmtId="0" fontId="103" fillId="24" borderId="0" xfId="0" applyFont="1" applyFill="1" applyAlignment="1">
      <alignment horizontal="center"/>
    </xf>
    <xf numFmtId="0" fontId="0" fillId="24" borderId="0" xfId="0" applyFill="1"/>
    <xf numFmtId="0" fontId="114" fillId="24" borderId="0" xfId="0" applyFont="1" applyFill="1" applyAlignment="1">
      <alignment horizontal="center"/>
    </xf>
    <xf numFmtId="0" fontId="0" fillId="24" borderId="0" xfId="0" applyFont="1" applyFill="1" applyAlignment="1">
      <alignment horizontal="center"/>
    </xf>
    <xf numFmtId="0" fontId="105" fillId="24" borderId="0" xfId="0" applyFont="1" applyFill="1" applyAlignment="1">
      <alignment horizontal="center"/>
    </xf>
    <xf numFmtId="0" fontId="113" fillId="24" borderId="0" xfId="0" applyFont="1" applyFill="1"/>
    <xf numFmtId="0" fontId="103" fillId="24" borderId="0" xfId="0" applyFont="1" applyFill="1"/>
    <xf numFmtId="49" fontId="114" fillId="24" borderId="0" xfId="0" applyNumberFormat="1" applyFont="1" applyFill="1" applyAlignment="1">
      <alignment horizontal="center"/>
    </xf>
    <xf numFmtId="49" fontId="106" fillId="24" borderId="0" xfId="0" applyNumberFormat="1" applyFont="1" applyFill="1" applyAlignment="1">
      <alignment horizontal="center"/>
    </xf>
    <xf numFmtId="0" fontId="0" fillId="24" borderId="0" xfId="0" applyFill="1" applyAlignment="1">
      <alignment horizontal="center"/>
    </xf>
    <xf numFmtId="0" fontId="95" fillId="5" borderId="0" xfId="0" applyFont="1" applyFill="1"/>
    <xf numFmtId="0" fontId="100" fillId="24" borderId="0" xfId="0" applyFont="1" applyFill="1"/>
    <xf numFmtId="0" fontId="115" fillId="15" borderId="0" xfId="0" applyFont="1" applyFill="1" applyAlignment="1">
      <alignment horizontal="center"/>
    </xf>
    <xf numFmtId="49" fontId="116" fillId="2" borderId="0" xfId="0" applyNumberFormat="1" applyFont="1" applyFill="1" applyAlignment="1">
      <alignment horizontal="center"/>
    </xf>
    <xf numFmtId="0" fontId="105" fillId="2" borderId="0" xfId="0" applyFont="1" applyFill="1" applyAlignment="1">
      <alignment horizontal="center"/>
    </xf>
    <xf numFmtId="49" fontId="103" fillId="2" borderId="0" xfId="0" applyNumberFormat="1" applyFont="1" applyFill="1" applyAlignment="1">
      <alignment horizontal="center"/>
    </xf>
    <xf numFmtId="0" fontId="86" fillId="24" borderId="0" xfId="0" applyFont="1" applyFill="1"/>
    <xf numFmtId="0" fontId="117" fillId="2" borderId="0" xfId="1" applyFont="1" applyFill="1" applyAlignment="1">
      <alignment horizontal="left"/>
    </xf>
    <xf numFmtId="0" fontId="4" fillId="20" borderId="0" xfId="2" applyNumberFormat="1" applyFont="1" applyFill="1" applyAlignment="1">
      <alignment horizontal="center"/>
    </xf>
    <xf numFmtId="164" fontId="95" fillId="0" borderId="0" xfId="0" applyNumberFormat="1" applyFont="1" applyAlignment="1">
      <alignment horizontal="center"/>
    </xf>
    <xf numFmtId="0" fontId="118" fillId="20" borderId="0" xfId="2" applyNumberFormat="1" applyFont="1" applyFill="1" applyAlignment="1">
      <alignment horizontal="center"/>
    </xf>
    <xf numFmtId="0" fontId="119" fillId="20" borderId="0" xfId="0" applyFont="1" applyFill="1" applyAlignment="1">
      <alignment horizontal="center"/>
    </xf>
    <xf numFmtId="0" fontId="119" fillId="34" borderId="0" xfId="2" applyNumberFormat="1" applyFont="1" applyFill="1" applyAlignment="1">
      <alignment horizontal="center"/>
    </xf>
    <xf numFmtId="0" fontId="119" fillId="34" borderId="0" xfId="0" applyFont="1" applyFill="1" applyAlignment="1">
      <alignment horizontal="center"/>
    </xf>
    <xf numFmtId="0" fontId="44" fillId="35" borderId="0" xfId="0" applyFont="1" applyFill="1" applyAlignment="1">
      <alignment horizontal="center"/>
    </xf>
    <xf numFmtId="0" fontId="120" fillId="28" borderId="0" xfId="0" applyFont="1" applyFill="1" applyAlignment="1">
      <alignment horizontal="center"/>
    </xf>
    <xf numFmtId="0" fontId="121" fillId="36" borderId="0" xfId="0" applyFont="1" applyFill="1" applyAlignment="1">
      <alignment horizontal="center"/>
    </xf>
    <xf numFmtId="0" fontId="119" fillId="37" borderId="0" xfId="0" applyFont="1" applyFill="1" applyAlignment="1">
      <alignment horizontal="center"/>
    </xf>
    <xf numFmtId="164" fontId="97" fillId="10" borderId="0" xfId="0" applyNumberFormat="1" applyFont="1" applyFill="1" applyAlignment="1">
      <alignment horizontal="center"/>
    </xf>
    <xf numFmtId="164" fontId="15" fillId="0" borderId="0" xfId="0" applyNumberFormat="1" applyFont="1"/>
    <xf numFmtId="1" fontId="122" fillId="2" borderId="0" xfId="0" applyNumberFormat="1" applyFont="1" applyFill="1" applyAlignment="1">
      <alignment horizontal="center"/>
    </xf>
    <xf numFmtId="0" fontId="119" fillId="20" borderId="0" xfId="2" applyNumberFormat="1" applyFont="1" applyFill="1" applyAlignment="1">
      <alignment horizontal="center"/>
    </xf>
    <xf numFmtId="164" fontId="97" fillId="12" borderId="0" xfId="0" applyNumberFormat="1" applyFont="1" applyFill="1" applyAlignment="1">
      <alignment horizontal="center"/>
    </xf>
    <xf numFmtId="0" fontId="123" fillId="35" borderId="0" xfId="0" applyFont="1" applyFill="1" applyAlignment="1">
      <alignment horizontal="center"/>
    </xf>
    <xf numFmtId="0" fontId="117" fillId="0" borderId="0" xfId="1" applyFont="1" applyAlignment="1">
      <alignment horizontal="left"/>
    </xf>
    <xf numFmtId="0" fontId="117" fillId="0" borderId="0" xfId="1" applyFont="1" applyFill="1" applyAlignment="1">
      <alignment horizontal="left"/>
    </xf>
    <xf numFmtId="0" fontId="119" fillId="22" borderId="0" xfId="0" applyFont="1" applyFill="1" applyAlignment="1">
      <alignment horizontal="center"/>
    </xf>
    <xf numFmtId="0" fontId="118" fillId="22" borderId="0" xfId="0" applyFont="1" applyFill="1" applyAlignment="1">
      <alignment horizontal="center"/>
    </xf>
    <xf numFmtId="164" fontId="101" fillId="0" borderId="0" xfId="0" applyNumberFormat="1" applyFont="1" applyAlignment="1">
      <alignment horizontal="center"/>
    </xf>
    <xf numFmtId="0" fontId="124" fillId="30" borderId="0" xfId="0" applyFont="1" applyFill="1" applyAlignment="1">
      <alignment horizontal="center"/>
    </xf>
    <xf numFmtId="0" fontId="119" fillId="4" borderId="0" xfId="0" applyFont="1" applyFill="1" applyAlignment="1">
      <alignment horizontal="center"/>
    </xf>
    <xf numFmtId="0" fontId="119" fillId="12" borderId="0" xfId="0" applyFont="1" applyFill="1" applyAlignment="1">
      <alignment horizontal="center"/>
    </xf>
    <xf numFmtId="10" fontId="118" fillId="38" borderId="0" xfId="0" applyNumberFormat="1" applyFont="1" applyFill="1" applyAlignment="1">
      <alignment horizontal="center"/>
    </xf>
    <xf numFmtId="164" fontId="10" fillId="22" borderId="0" xfId="0" applyNumberFormat="1" applyFont="1" applyFill="1"/>
    <xf numFmtId="0" fontId="119" fillId="2" borderId="0" xfId="0" applyFont="1" applyFill="1" applyAlignment="1">
      <alignment horizontal="center"/>
    </xf>
    <xf numFmtId="0" fontId="117" fillId="5" borderId="0" xfId="1" applyFont="1" applyFill="1" applyAlignment="1">
      <alignment horizontal="left"/>
    </xf>
    <xf numFmtId="0" fontId="100" fillId="0" borderId="0" xfId="0" applyFont="1"/>
    <xf numFmtId="164" fontId="95" fillId="2" borderId="0" xfId="0" applyNumberFormat="1" applyFont="1" applyFill="1" applyAlignment="1">
      <alignment horizontal="center"/>
    </xf>
    <xf numFmtId="0" fontId="97" fillId="22" borderId="0" xfId="0" applyFont="1" applyFill="1"/>
    <xf numFmtId="0" fontId="103" fillId="0" borderId="0" xfId="0" applyFont="1" applyAlignment="1">
      <alignment horizontal="center"/>
    </xf>
    <xf numFmtId="0" fontId="97" fillId="22" borderId="0" xfId="0" applyFont="1" applyFill="1" applyAlignment="1">
      <alignment horizontal="center"/>
    </xf>
    <xf numFmtId="0" fontId="103" fillId="0" borderId="0" xfId="0" applyFont="1"/>
    <xf numFmtId="0" fontId="106" fillId="0" borderId="0" xfId="0" applyFont="1"/>
    <xf numFmtId="1" fontId="100" fillId="2" borderId="0" xfId="0" applyNumberFormat="1" applyFont="1" applyFill="1"/>
    <xf numFmtId="0" fontId="15" fillId="0" borderId="0" xfId="0" applyFont="1"/>
    <xf numFmtId="164" fontId="95" fillId="0" borderId="0" xfId="0" applyNumberFormat="1" applyFont="1"/>
    <xf numFmtId="9" fontId="103" fillId="0" borderId="0" xfId="0" applyNumberFormat="1" applyFont="1" applyAlignment="1">
      <alignment horizontal="center"/>
    </xf>
    <xf numFmtId="1" fontId="114" fillId="0" borderId="0" xfId="0" applyNumberFormat="1" applyFont="1" applyAlignment="1">
      <alignment horizontal="center"/>
    </xf>
    <xf numFmtId="16" fontId="105" fillId="0" borderId="0" xfId="0" applyNumberFormat="1" applyFont="1" applyAlignment="1">
      <alignment horizontal="center"/>
    </xf>
    <xf numFmtId="0" fontId="114" fillId="0" borderId="0" xfId="0" applyFont="1"/>
    <xf numFmtId="164" fontId="125" fillId="4" borderId="0" xfId="0" applyNumberFormat="1" applyFont="1" applyFill="1"/>
    <xf numFmtId="0" fontId="116" fillId="2" borderId="0" xfId="0" applyFont="1" applyFill="1" applyAlignment="1">
      <alignment horizontal="center"/>
    </xf>
    <xf numFmtId="16" fontId="121" fillId="0" borderId="0" xfId="0" applyNumberFormat="1" applyFont="1"/>
    <xf numFmtId="10" fontId="103" fillId="0" borderId="0" xfId="0" applyNumberFormat="1" applyFont="1"/>
    <xf numFmtId="164" fontId="126" fillId="2" borderId="0" xfId="0" applyNumberFormat="1" applyFont="1" applyFill="1"/>
    <xf numFmtId="0" fontId="113" fillId="2" borderId="0" xfId="0" applyFont="1" applyFill="1"/>
    <xf numFmtId="10" fontId="113" fillId="2" borderId="0" xfId="0" applyNumberFormat="1" applyFont="1" applyFill="1"/>
    <xf numFmtId="0" fontId="122" fillId="22" borderId="0" xfId="0" applyFont="1" applyFill="1" applyAlignment="1">
      <alignment horizontal="center"/>
    </xf>
    <xf numFmtId="164" fontId="127" fillId="2" borderId="0" xfId="0" applyNumberFormat="1" applyFont="1" applyFill="1"/>
    <xf numFmtId="0" fontId="122" fillId="22" borderId="0" xfId="0" applyFont="1" applyFill="1"/>
    <xf numFmtId="0" fontId="128" fillId="2" borderId="0" xfId="0" applyFont="1" applyFill="1" applyAlignment="1">
      <alignment horizontal="center"/>
    </xf>
    <xf numFmtId="0" fontId="129" fillId="2" borderId="0" xfId="0" applyFont="1" applyFill="1" applyAlignment="1">
      <alignment horizontal="center"/>
    </xf>
    <xf numFmtId="0" fontId="115" fillId="2" borderId="0" xfId="0" applyFont="1" applyFill="1" applyAlignment="1">
      <alignment horizontal="center"/>
    </xf>
    <xf numFmtId="0" fontId="126" fillId="0" borderId="0" xfId="1" applyFont="1" applyFill="1" applyAlignment="1">
      <alignment horizontal="left"/>
    </xf>
    <xf numFmtId="0" fontId="104" fillId="0" borderId="0" xfId="0" applyFont="1" applyAlignment="1">
      <alignment horizontal="center"/>
    </xf>
    <xf numFmtId="0" fontId="106" fillId="0" borderId="0" xfId="0" applyFont="1" applyAlignment="1">
      <alignment horizontal="center"/>
    </xf>
    <xf numFmtId="0" fontId="107" fillId="0" borderId="0" xfId="0" applyFont="1" applyAlignment="1">
      <alignment horizontal="center"/>
    </xf>
    <xf numFmtId="0" fontId="112" fillId="2" borderId="0" xfId="1" applyFont="1" applyFill="1" applyAlignment="1">
      <alignment horizontal="center"/>
    </xf>
    <xf numFmtId="0" fontId="95" fillId="0" borderId="0" xfId="0" applyFont="1"/>
    <xf numFmtId="0" fontId="130" fillId="24" borderId="0" xfId="0" applyFont="1" applyFill="1" applyAlignment="1">
      <alignment horizontal="center"/>
    </xf>
    <xf numFmtId="0" fontId="82" fillId="24" borderId="0" xfId="0" applyFont="1" applyFill="1"/>
    <xf numFmtId="0" fontId="131" fillId="24" borderId="0" xfId="0" applyFont="1" applyFill="1" applyAlignment="1">
      <alignment horizontal="center"/>
    </xf>
    <xf numFmtId="1" fontId="132" fillId="0" borderId="0" xfId="0" applyNumberFormat="1" applyFont="1" applyAlignment="1">
      <alignment horizontal="center"/>
    </xf>
    <xf numFmtId="0" fontId="86" fillId="24" borderId="0" xfId="0" applyFont="1" applyFill="1" applyAlignment="1">
      <alignment horizontal="center"/>
    </xf>
    <xf numFmtId="0" fontId="104" fillId="24" borderId="0" xfId="0" applyFont="1" applyFill="1" applyAlignment="1">
      <alignment horizontal="center"/>
    </xf>
    <xf numFmtId="49" fontId="105" fillId="24" borderId="0" xfId="0" applyNumberFormat="1" applyFont="1" applyFill="1" applyAlignment="1">
      <alignment horizontal="center"/>
    </xf>
    <xf numFmtId="0" fontId="133" fillId="24" borderId="0" xfId="1" applyFont="1" applyFill="1" applyAlignment="1">
      <alignment horizontal="center"/>
    </xf>
    <xf numFmtId="0" fontId="101" fillId="5" borderId="0" xfId="0" applyFont="1" applyFill="1"/>
    <xf numFmtId="0" fontId="95" fillId="24" borderId="0" xfId="0" applyFont="1" applyFill="1" applyAlignment="1">
      <alignment horizontal="center"/>
    </xf>
    <xf numFmtId="0" fontId="15" fillId="24" borderId="0" xfId="0" applyFont="1" applyFill="1"/>
    <xf numFmtId="0" fontId="115" fillId="5" borderId="0" xfId="0" applyFont="1" applyFill="1" applyAlignment="1">
      <alignment horizontal="center"/>
    </xf>
    <xf numFmtId="0" fontId="115" fillId="5" borderId="0" xfId="0" applyFont="1" applyFill="1"/>
    <xf numFmtId="0" fontId="134" fillId="5" borderId="0" xfId="0" applyFont="1" applyFill="1"/>
    <xf numFmtId="0" fontId="134" fillId="5" borderId="0" xfId="0" applyFont="1" applyFill="1" applyAlignment="1">
      <alignment horizontal="center"/>
    </xf>
    <xf numFmtId="0" fontId="135" fillId="2" borderId="0" xfId="0" applyFont="1" applyFill="1"/>
    <xf numFmtId="0" fontId="136" fillId="0" borderId="0" xfId="0" applyFont="1"/>
    <xf numFmtId="0" fontId="98" fillId="0" borderId="0" xfId="0" applyFont="1" applyAlignment="1">
      <alignment horizontal="center"/>
    </xf>
    <xf numFmtId="16" fontId="105" fillId="2" borderId="0" xfId="0" applyNumberFormat="1" applyFont="1" applyFill="1"/>
    <xf numFmtId="0" fontId="136" fillId="2" borderId="0" xfId="0" applyFont="1" applyFill="1"/>
    <xf numFmtId="10" fontId="104" fillId="2" borderId="0" xfId="0" applyNumberFormat="1" applyFont="1" applyFill="1"/>
    <xf numFmtId="0" fontId="118" fillId="2" borderId="0" xfId="0" applyFont="1" applyFill="1" applyAlignment="1">
      <alignment horizontal="center"/>
    </xf>
    <xf numFmtId="164" fontId="97" fillId="2" borderId="0" xfId="0" applyNumberFormat="1" applyFont="1" applyFill="1"/>
    <xf numFmtId="0" fontId="112" fillId="2" borderId="0" xfId="0" applyFont="1" applyFill="1"/>
    <xf numFmtId="10" fontId="112" fillId="2" borderId="0" xfId="0" applyNumberFormat="1" applyFont="1" applyFill="1"/>
    <xf numFmtId="164" fontId="98" fillId="2" borderId="0" xfId="0" applyNumberFormat="1" applyFont="1" applyFill="1"/>
    <xf numFmtId="0" fontId="122" fillId="2" borderId="0" xfId="0" applyFont="1" applyFill="1" applyAlignment="1">
      <alignment horizontal="center"/>
    </xf>
    <xf numFmtId="164" fontId="137" fillId="2" borderId="0" xfId="0" applyNumberFormat="1" applyFont="1" applyFill="1"/>
    <xf numFmtId="0" fontId="100" fillId="2" borderId="0" xfId="0" applyFont="1" applyFill="1"/>
    <xf numFmtId="0" fontId="101" fillId="5" borderId="0" xfId="0" applyFont="1" applyFill="1" applyAlignment="1">
      <alignment horizontal="center"/>
    </xf>
    <xf numFmtId="0" fontId="95" fillId="24" borderId="0" xfId="0" applyFont="1" applyFill="1"/>
    <xf numFmtId="0" fontId="126" fillId="24" borderId="0" xfId="1" applyFont="1" applyFill="1" applyAlignment="1">
      <alignment horizontal="center"/>
    </xf>
    <xf numFmtId="0" fontId="138" fillId="2" borderId="0" xfId="0" applyFont="1" applyFill="1" applyAlignment="1">
      <alignment horizontal="center"/>
    </xf>
    <xf numFmtId="0" fontId="105" fillId="24" borderId="0" xfId="0" applyFont="1" applyFill="1"/>
    <xf numFmtId="0" fontId="118" fillId="7" borderId="0" xfId="2" applyNumberFormat="1" applyFont="1" applyFill="1" applyAlignment="1">
      <alignment horizontal="center"/>
    </xf>
    <xf numFmtId="0" fontId="118" fillId="7" borderId="0" xfId="0" applyFont="1" applyFill="1" applyAlignment="1">
      <alignment horizontal="center"/>
    </xf>
    <xf numFmtId="0" fontId="118" fillId="27" borderId="0" xfId="0" applyFont="1" applyFill="1" applyAlignment="1">
      <alignment horizontal="center"/>
    </xf>
    <xf numFmtId="0" fontId="119" fillId="27" borderId="0" xfId="0" applyFont="1" applyFill="1" applyAlignment="1">
      <alignment horizontal="center"/>
    </xf>
    <xf numFmtId="1" fontId="139" fillId="2" borderId="0" xfId="0" applyNumberFormat="1" applyFont="1" applyFill="1" applyAlignment="1">
      <alignment horizontal="center"/>
    </xf>
    <xf numFmtId="0" fontId="119" fillId="7" borderId="0" xfId="0" applyFont="1" applyFill="1" applyAlignment="1">
      <alignment horizontal="center"/>
    </xf>
    <xf numFmtId="0" fontId="124" fillId="4" borderId="0" xfId="0" applyFont="1" applyFill="1" applyAlignment="1">
      <alignment horizontal="center"/>
    </xf>
    <xf numFmtId="0" fontId="140" fillId="12" borderId="0" xfId="0" applyFont="1" applyFill="1" applyAlignment="1">
      <alignment horizontal="center"/>
    </xf>
    <xf numFmtId="0" fontId="95" fillId="0" borderId="0" xfId="0" applyFont="1" applyAlignment="1">
      <alignment horizontal="center"/>
    </xf>
    <xf numFmtId="0" fontId="98" fillId="22" borderId="0" xfId="0" applyFont="1" applyFill="1" applyAlignment="1">
      <alignment horizontal="center"/>
    </xf>
    <xf numFmtId="0" fontId="102" fillId="5" borderId="0" xfId="0" applyFont="1" applyFill="1"/>
    <xf numFmtId="0" fontId="102" fillId="0" borderId="0" xfId="0" applyFont="1"/>
    <xf numFmtId="49" fontId="115" fillId="2" borderId="0" xfId="0" applyNumberFormat="1" applyFont="1" applyFill="1" applyAlignment="1">
      <alignment horizontal="center"/>
    </xf>
    <xf numFmtId="0" fontId="114" fillId="2" borderId="0" xfId="0" applyFont="1" applyFill="1" applyAlignment="1">
      <alignment horizontal="center"/>
    </xf>
    <xf numFmtId="49" fontId="141" fillId="2" borderId="0" xfId="0" applyNumberFormat="1" applyFont="1" applyFill="1" applyAlignment="1">
      <alignment horizontal="center"/>
    </xf>
    <xf numFmtId="0" fontId="142" fillId="22" borderId="0" xfId="0" applyFont="1" applyFill="1" applyAlignment="1">
      <alignment horizontal="center"/>
    </xf>
    <xf numFmtId="49" fontId="114" fillId="2" borderId="0" xfId="0" applyNumberFormat="1" applyFont="1" applyFill="1" applyAlignment="1">
      <alignment horizontal="center"/>
    </xf>
    <xf numFmtId="49" fontId="107" fillId="2" borderId="0" xfId="0" applyNumberFormat="1" applyFont="1" applyFill="1" applyAlignment="1">
      <alignment horizontal="center"/>
    </xf>
    <xf numFmtId="0" fontId="113" fillId="2" borderId="0" xfId="1" applyFont="1" applyFill="1" applyAlignment="1">
      <alignment horizontal="center"/>
    </xf>
    <xf numFmtId="0" fontId="142" fillId="2" borderId="0" xfId="0" applyFont="1" applyFill="1" applyAlignment="1">
      <alignment horizontal="center"/>
    </xf>
    <xf numFmtId="0" fontId="101" fillId="2" borderId="0" xfId="0" applyFont="1" applyFill="1"/>
    <xf numFmtId="0" fontId="111" fillId="2" borderId="0" xfId="1" applyFont="1" applyFill="1" applyAlignment="1">
      <alignment horizontal="center"/>
    </xf>
    <xf numFmtId="0" fontId="133" fillId="2" borderId="0" xfId="1" applyFont="1" applyFill="1" applyAlignment="1">
      <alignment horizontal="center"/>
    </xf>
    <xf numFmtId="0" fontId="114" fillId="2" borderId="0" xfId="0" applyFont="1" applyFill="1"/>
    <xf numFmtId="0" fontId="115" fillId="2" borderId="0" xfId="0" applyFont="1" applyFill="1"/>
    <xf numFmtId="0" fontId="104" fillId="2" borderId="0" xfId="0" applyFont="1" applyFill="1"/>
    <xf numFmtId="0" fontId="143" fillId="2" borderId="0" xfId="0" applyFont="1" applyFill="1" applyAlignment="1">
      <alignment horizontal="center"/>
    </xf>
    <xf numFmtId="164" fontId="143" fillId="2" borderId="0" xfId="0" applyNumberFormat="1" applyFont="1" applyFill="1"/>
    <xf numFmtId="0" fontId="143" fillId="2" borderId="0" xfId="0" applyFont="1" applyFill="1"/>
    <xf numFmtId="0" fontId="144" fillId="2" borderId="0" xfId="0" applyFont="1" applyFill="1"/>
    <xf numFmtId="0" fontId="145" fillId="2" borderId="0" xfId="0" applyFont="1" applyFill="1" applyAlignment="1">
      <alignment horizontal="center"/>
    </xf>
    <xf numFmtId="0" fontId="131" fillId="0" borderId="0" xfId="0" applyFont="1" applyAlignment="1">
      <alignment horizontal="center"/>
    </xf>
    <xf numFmtId="0" fontId="125" fillId="2" borderId="0" xfId="0" applyFont="1" applyFill="1"/>
    <xf numFmtId="0" fontId="98" fillId="2" borderId="0" xfId="0" applyFont="1" applyFill="1" applyAlignment="1">
      <alignment horizontal="center"/>
    </xf>
    <xf numFmtId="0" fontId="114" fillId="5" borderId="0" xfId="0" applyFont="1" applyFill="1" applyAlignment="1">
      <alignment horizontal="center"/>
    </xf>
    <xf numFmtId="0" fontId="114" fillId="5" borderId="0" xfId="0" applyFont="1" applyFill="1"/>
    <xf numFmtId="0" fontId="104" fillId="5" borderId="0" xfId="0" applyFont="1" applyFill="1"/>
    <xf numFmtId="0" fontId="104" fillId="5" borderId="0" xfId="0" applyFont="1" applyFill="1" applyAlignment="1">
      <alignment horizontal="center"/>
    </xf>
    <xf numFmtId="0" fontId="117" fillId="24" borderId="0" xfId="1" applyFont="1" applyFill="1" applyAlignment="1">
      <alignment horizontal="center"/>
    </xf>
    <xf numFmtId="0" fontId="146" fillId="2" borderId="0" xfId="1" applyFont="1" applyFill="1" applyAlignment="1">
      <alignment horizontal="center"/>
    </xf>
    <xf numFmtId="0" fontId="136" fillId="2" borderId="0" xfId="0" applyFont="1" applyFill="1" applyAlignment="1">
      <alignment horizontal="center"/>
    </xf>
    <xf numFmtId="0" fontId="124" fillId="39" borderId="0" xfId="0" applyFont="1" applyFill="1" applyAlignment="1">
      <alignment horizontal="center"/>
    </xf>
    <xf numFmtId="164" fontId="143" fillId="12" borderId="0" xfId="0" applyNumberFormat="1" applyFont="1" applyFill="1" applyAlignment="1">
      <alignment horizontal="center"/>
    </xf>
    <xf numFmtId="164" fontId="103" fillId="0" borderId="0" xfId="0" applyNumberFormat="1" applyFont="1" applyAlignment="1">
      <alignment horizontal="center"/>
    </xf>
    <xf numFmtId="164" fontId="147" fillId="0" borderId="0" xfId="0" applyNumberFormat="1" applyFont="1" applyAlignment="1">
      <alignment horizontal="center"/>
    </xf>
    <xf numFmtId="10" fontId="95" fillId="0" borderId="0" xfId="0" applyNumberFormat="1" applyFont="1" applyAlignment="1">
      <alignment horizontal="center"/>
    </xf>
    <xf numFmtId="10" fontId="98" fillId="38" borderId="0" xfId="0" applyNumberFormat="1" applyFont="1" applyFill="1" applyAlignment="1">
      <alignment horizontal="center"/>
    </xf>
    <xf numFmtId="0" fontId="114" fillId="0" borderId="0" xfId="0" applyFont="1" applyAlignment="1">
      <alignment horizontal="center"/>
    </xf>
    <xf numFmtId="164" fontId="148" fillId="4" borderId="0" xfId="0" applyNumberFormat="1" applyFont="1" applyFill="1"/>
    <xf numFmtId="0" fontId="135" fillId="2" borderId="0" xfId="0" applyFont="1" applyFill="1" applyAlignment="1">
      <alignment horizontal="center"/>
    </xf>
    <xf numFmtId="0" fontId="136" fillId="5" borderId="0" xfId="0" applyFont="1" applyFill="1"/>
    <xf numFmtId="0" fontId="2" fillId="5" borderId="0" xfId="0" applyFont="1" applyFill="1"/>
    <xf numFmtId="0" fontId="149" fillId="4" borderId="0" xfId="0" applyFont="1" applyFill="1"/>
    <xf numFmtId="0" fontId="98" fillId="4" borderId="0" xfId="0" applyFont="1" applyFill="1" applyAlignment="1">
      <alignment horizontal="center"/>
    </xf>
    <xf numFmtId="0" fontId="97" fillId="4" borderId="0" xfId="0" applyFont="1" applyFill="1" applyAlignment="1">
      <alignment horizontal="center"/>
    </xf>
    <xf numFmtId="0" fontId="150" fillId="2" borderId="0" xfId="1" applyFont="1" applyFill="1" applyAlignment="1">
      <alignment horizontal="center"/>
    </xf>
    <xf numFmtId="0" fontId="146" fillId="2" borderId="0" xfId="0" applyFont="1" applyFill="1" applyAlignment="1">
      <alignment horizontal="center"/>
    </xf>
    <xf numFmtId="0" fontId="150" fillId="2" borderId="0" xfId="0" applyFont="1" applyFill="1"/>
    <xf numFmtId="0" fontId="118" fillId="4" borderId="0" xfId="1" applyFont="1" applyFill="1" applyAlignment="1">
      <alignment horizontal="center"/>
    </xf>
    <xf numFmtId="0" fontId="145" fillId="4" borderId="0" xfId="1" applyFont="1" applyFill="1" applyAlignment="1">
      <alignment horizontal="center"/>
    </xf>
    <xf numFmtId="0" fontId="143" fillId="4" borderId="0" xfId="1" applyFont="1" applyFill="1" applyAlignment="1">
      <alignment horizontal="center"/>
    </xf>
    <xf numFmtId="0" fontId="151" fillId="4" borderId="0" xfId="1" applyFont="1" applyFill="1" applyAlignment="1">
      <alignment horizontal="center"/>
    </xf>
    <xf numFmtId="0" fontId="100" fillId="4" borderId="0" xfId="0" applyFont="1" applyFill="1"/>
    <xf numFmtId="0" fontId="118" fillId="4" borderId="0" xfId="0" applyFont="1" applyFill="1" applyAlignment="1">
      <alignment horizontal="center"/>
    </xf>
    <xf numFmtId="0" fontId="142" fillId="4" borderId="0" xfId="0" applyFont="1" applyFill="1" applyAlignment="1">
      <alignment horizontal="center"/>
    </xf>
    <xf numFmtId="0" fontId="145" fillId="4" borderId="0" xfId="0" applyFont="1" applyFill="1" applyAlignment="1">
      <alignment horizontal="center"/>
    </xf>
    <xf numFmtId="0" fontId="143" fillId="4" borderId="0" xfId="0" applyFont="1" applyFill="1" applyAlignment="1">
      <alignment horizontal="center"/>
    </xf>
    <xf numFmtId="0" fontId="143" fillId="4" borderId="0" xfId="0" applyFont="1" applyFill="1"/>
    <xf numFmtId="49" fontId="118" fillId="4" borderId="0" xfId="0" applyNumberFormat="1" applyFont="1" applyFill="1" applyAlignment="1">
      <alignment horizontal="center"/>
    </xf>
    <xf numFmtId="49" fontId="122" fillId="4" borderId="0" xfId="0" applyNumberFormat="1" applyFont="1" applyFill="1" applyAlignment="1">
      <alignment horizontal="center"/>
    </xf>
    <xf numFmtId="0" fontId="95" fillId="2" borderId="0" xfId="0" applyFont="1" applyFill="1"/>
    <xf numFmtId="0" fontId="114" fillId="15" borderId="0" xfId="0" applyFont="1" applyFill="1" applyAlignment="1">
      <alignment horizontal="center"/>
    </xf>
    <xf numFmtId="49" fontId="101" fillId="2" borderId="0" xfId="0" applyNumberFormat="1" applyFont="1" applyFill="1" applyAlignment="1">
      <alignment horizontal="center"/>
    </xf>
    <xf numFmtId="49" fontId="104" fillId="2" borderId="0" xfId="0" applyNumberFormat="1" applyFont="1" applyFill="1" applyAlignment="1">
      <alignment horizontal="center"/>
    </xf>
    <xf numFmtId="0" fontId="118" fillId="40" borderId="0" xfId="2" applyNumberFormat="1" applyFont="1" applyFill="1" applyAlignment="1">
      <alignment horizontal="center"/>
    </xf>
    <xf numFmtId="0" fontId="111" fillId="41" borderId="0" xfId="2" applyNumberFormat="1" applyFont="1" applyFill="1" applyAlignment="1">
      <alignment horizontal="center"/>
    </xf>
    <xf numFmtId="0" fontId="111" fillId="41" borderId="0" xfId="0" applyFont="1" applyFill="1" applyAlignment="1">
      <alignment horizontal="center"/>
    </xf>
    <xf numFmtId="0" fontId="118" fillId="40" borderId="0" xfId="0" applyFont="1" applyFill="1" applyAlignment="1">
      <alignment horizontal="center"/>
    </xf>
    <xf numFmtId="0" fontId="119" fillId="40" borderId="0" xfId="0" applyFont="1" applyFill="1" applyAlignment="1">
      <alignment horizontal="center"/>
    </xf>
    <xf numFmtId="164" fontId="98" fillId="10" borderId="0" xfId="0" applyNumberFormat="1" applyFont="1" applyFill="1" applyAlignment="1">
      <alignment horizontal="center"/>
    </xf>
    <xf numFmtId="0" fontId="124" fillId="41" borderId="0" xfId="2" applyNumberFormat="1" applyFont="1" applyFill="1" applyAlignment="1">
      <alignment horizontal="center"/>
    </xf>
    <xf numFmtId="0" fontId="133" fillId="41" borderId="0" xfId="0" applyFont="1" applyFill="1" applyAlignment="1">
      <alignment horizontal="center"/>
    </xf>
    <xf numFmtId="164" fontId="98" fillId="12" borderId="0" xfId="0" applyNumberFormat="1" applyFont="1" applyFill="1" applyAlignment="1">
      <alignment horizontal="center"/>
    </xf>
    <xf numFmtId="49" fontId="119" fillId="12" borderId="0" xfId="0" applyNumberFormat="1" applyFont="1" applyFill="1" applyAlignment="1">
      <alignment horizontal="right"/>
    </xf>
    <xf numFmtId="49" fontId="122" fillId="2" borderId="0" xfId="0" applyNumberFormat="1" applyFont="1" applyFill="1" applyAlignment="1">
      <alignment horizontal="right"/>
    </xf>
    <xf numFmtId="164" fontId="95" fillId="2" borderId="0" xfId="0" applyNumberFormat="1" applyFont="1" applyFill="1"/>
    <xf numFmtId="0" fontId="105" fillId="0" borderId="0" xfId="0" applyFont="1" applyAlignment="1">
      <alignment horizontal="center"/>
    </xf>
    <xf numFmtId="0" fontId="107" fillId="0" borderId="0" xfId="0" applyFont="1"/>
    <xf numFmtId="164" fontId="105" fillId="0" borderId="0" xfId="0" applyNumberFormat="1" applyFont="1" applyAlignment="1">
      <alignment horizontal="center"/>
    </xf>
    <xf numFmtId="0" fontId="106" fillId="5" borderId="0" xfId="0" applyFont="1" applyFill="1"/>
    <xf numFmtId="0" fontId="119" fillId="4" borderId="0" xfId="0" applyFont="1" applyFill="1"/>
    <xf numFmtId="0" fontId="143" fillId="26" borderId="0" xfId="0" applyFont="1" applyFill="1" applyAlignment="1">
      <alignment horizontal="center"/>
    </xf>
    <xf numFmtId="0" fontId="143" fillId="26" borderId="0" xfId="0" applyFont="1" applyFill="1"/>
    <xf numFmtId="0" fontId="145" fillId="26" borderId="0" xfId="0" applyFont="1" applyFill="1" applyAlignment="1">
      <alignment horizontal="center"/>
    </xf>
    <xf numFmtId="0" fontId="98" fillId="26" borderId="0" xfId="0" applyFont="1" applyFill="1" applyAlignment="1">
      <alignment horizontal="center"/>
    </xf>
    <xf numFmtId="0" fontId="143" fillId="26" borderId="0" xfId="1" applyFont="1" applyFill="1" applyAlignment="1">
      <alignment horizontal="center"/>
    </xf>
    <xf numFmtId="0" fontId="151" fillId="26" borderId="0" xfId="1" applyFont="1" applyFill="1" applyAlignment="1">
      <alignment horizontal="center"/>
    </xf>
    <xf numFmtId="0" fontId="98" fillId="26" borderId="0" xfId="0" applyFont="1" applyFill="1"/>
    <xf numFmtId="0" fontId="97" fillId="26" borderId="0" xfId="0" applyFont="1" applyFill="1" applyAlignment="1">
      <alignment horizontal="center"/>
    </xf>
    <xf numFmtId="0" fontId="97" fillId="26" borderId="0" xfId="0" applyFont="1" applyFill="1"/>
    <xf numFmtId="0" fontId="103" fillId="5" borderId="0" xfId="0" applyFont="1" applyFill="1"/>
    <xf numFmtId="0" fontId="118" fillId="5" borderId="0" xfId="0" applyFont="1" applyFill="1"/>
    <xf numFmtId="0" fontId="152" fillId="26" borderId="0" xfId="0" applyFont="1" applyFill="1"/>
    <xf numFmtId="49" fontId="97" fillId="4" borderId="0" xfId="0" applyNumberFormat="1" applyFont="1" applyFill="1" applyAlignment="1">
      <alignment horizontal="center"/>
    </xf>
    <xf numFmtId="0" fontId="102" fillId="2" borderId="0" xfId="0" applyFont="1" applyFill="1"/>
    <xf numFmtId="0" fontId="111" fillId="36" borderId="0" xfId="2" applyNumberFormat="1" applyFont="1" applyFill="1" applyAlignment="1">
      <alignment horizontal="center"/>
    </xf>
    <xf numFmtId="0" fontId="111" fillId="42" borderId="0" xfId="2" applyNumberFormat="1" applyFont="1" applyFill="1" applyAlignment="1">
      <alignment horizontal="center"/>
    </xf>
    <xf numFmtId="0" fontId="111" fillId="42" borderId="0" xfId="0" applyFont="1" applyFill="1" applyAlignment="1">
      <alignment horizontal="center"/>
    </xf>
    <xf numFmtId="0" fontId="111" fillId="36" borderId="0" xfId="0" applyFont="1" applyFill="1" applyAlignment="1">
      <alignment horizontal="center"/>
    </xf>
    <xf numFmtId="49" fontId="139" fillId="2" borderId="0" xfId="0" applyNumberFormat="1" applyFont="1" applyFill="1" applyAlignment="1">
      <alignment horizontal="right"/>
    </xf>
    <xf numFmtId="1" fontId="98" fillId="22" borderId="0" xfId="0" applyNumberFormat="1" applyFont="1" applyFill="1" applyAlignment="1">
      <alignment horizontal="center"/>
    </xf>
    <xf numFmtId="1" fontId="98" fillId="2" borderId="0" xfId="0" applyNumberFormat="1" applyFont="1" applyFill="1" applyAlignment="1">
      <alignment horizontal="center"/>
    </xf>
    <xf numFmtId="1" fontId="105" fillId="0" borderId="0" xfId="0" applyNumberFormat="1" applyFont="1" applyAlignment="1">
      <alignment horizontal="center"/>
    </xf>
    <xf numFmtId="164" fontId="34" fillId="0" borderId="0" xfId="0" applyNumberFormat="1" applyFont="1"/>
    <xf numFmtId="0" fontId="122" fillId="5" borderId="0" xfId="1" applyFont="1" applyFill="1" applyAlignment="1">
      <alignment horizontal="center"/>
    </xf>
    <xf numFmtId="49" fontId="145" fillId="5" borderId="0" xfId="0" applyNumberFormat="1" applyFont="1" applyFill="1" applyAlignment="1">
      <alignment horizontal="center"/>
    </xf>
    <xf numFmtId="0" fontId="15" fillId="2" borderId="0" xfId="0" applyFont="1" applyFill="1"/>
    <xf numFmtId="0" fontId="124" fillId="5" borderId="0" xfId="0" applyFont="1" applyFill="1" applyAlignment="1">
      <alignment horizontal="center"/>
    </xf>
    <xf numFmtId="0" fontId="119" fillId="5" borderId="0" xfId="0" applyFont="1" applyFill="1" applyAlignment="1">
      <alignment horizontal="center"/>
    </xf>
    <xf numFmtId="0" fontId="153" fillId="5" borderId="0" xfId="0" applyFont="1" applyFill="1" applyAlignment="1">
      <alignment horizontal="center"/>
    </xf>
    <xf numFmtId="49" fontId="102" fillId="2" borderId="0" xfId="0" applyNumberFormat="1" applyFont="1" applyFill="1" applyAlignment="1">
      <alignment horizontal="center"/>
    </xf>
    <xf numFmtId="0" fontId="111" fillId="35" borderId="0" xfId="2" applyNumberFormat="1" applyFont="1" applyFill="1" applyAlignment="1">
      <alignment horizontal="center"/>
    </xf>
    <xf numFmtId="0" fontId="122" fillId="36" borderId="0" xfId="0" applyFont="1" applyFill="1" applyAlignment="1">
      <alignment horizontal="center"/>
    </xf>
    <xf numFmtId="0" fontId="119" fillId="43" borderId="0" xfId="0" applyFont="1" applyFill="1" applyAlignment="1">
      <alignment horizontal="center"/>
    </xf>
    <xf numFmtId="0" fontId="97" fillId="2" borderId="0" xfId="0" applyFont="1" applyFill="1" applyAlignment="1">
      <alignment horizontal="center"/>
    </xf>
    <xf numFmtId="0" fontId="122" fillId="2" borderId="0" xfId="1" applyFont="1" applyFill="1" applyAlignment="1">
      <alignment horizontal="center"/>
    </xf>
    <xf numFmtId="0" fontId="140" fillId="2" borderId="0" xfId="0" applyFont="1" applyFill="1" applyAlignment="1">
      <alignment horizontal="center"/>
    </xf>
    <xf numFmtId="0" fontId="154" fillId="2" borderId="0" xfId="1" applyFont="1" applyFill="1" applyAlignment="1">
      <alignment horizontal="center"/>
    </xf>
    <xf numFmtId="0" fontId="145" fillId="2" borderId="0" xfId="1" applyFont="1" applyFill="1" applyAlignment="1">
      <alignment horizontal="center"/>
    </xf>
    <xf numFmtId="0" fontId="143" fillId="2" borderId="0" xfId="1" applyFont="1" applyFill="1" applyAlignment="1">
      <alignment horizontal="center"/>
    </xf>
    <xf numFmtId="0" fontId="144" fillId="2" borderId="0" xfId="0" applyFont="1" applyFill="1" applyAlignment="1">
      <alignment horizontal="center"/>
    </xf>
    <xf numFmtId="49" fontId="145" fillId="2" borderId="0" xfId="0" applyNumberFormat="1" applyFont="1" applyFill="1" applyAlignment="1">
      <alignment horizontal="center"/>
    </xf>
    <xf numFmtId="0" fontId="126" fillId="2" borderId="0" xfId="0" applyFont="1" applyFill="1" applyAlignment="1">
      <alignment horizontal="center"/>
    </xf>
    <xf numFmtId="0" fontId="155" fillId="2" borderId="0" xfId="0" applyFont="1" applyFill="1" applyAlignment="1">
      <alignment horizontal="center"/>
    </xf>
    <xf numFmtId="0" fontId="121" fillId="2" borderId="0" xfId="0" applyFont="1" applyFill="1" applyAlignment="1">
      <alignment horizontal="center"/>
    </xf>
    <xf numFmtId="0" fontId="121" fillId="2" borderId="0" xfId="1" applyFont="1" applyFill="1" applyAlignment="1">
      <alignment horizontal="center"/>
    </xf>
    <xf numFmtId="0" fontId="119" fillId="2" borderId="0" xfId="0" applyFont="1" applyFill="1"/>
    <xf numFmtId="0" fontId="126" fillId="2" borderId="0" xfId="0" applyFont="1" applyFill="1"/>
    <xf numFmtId="0" fontId="113" fillId="2" borderId="0" xfId="0" applyFont="1" applyFill="1" applyAlignment="1">
      <alignment horizontal="center"/>
    </xf>
    <xf numFmtId="0" fontId="156" fillId="25" borderId="0" xfId="0" applyFont="1" applyFill="1"/>
    <xf numFmtId="0" fontId="117" fillId="25" borderId="0" xfId="0" applyFont="1" applyFill="1" applyAlignment="1">
      <alignment horizontal="center"/>
    </xf>
    <xf numFmtId="0" fontId="126" fillId="25" borderId="0" xfId="0" applyFont="1" applyFill="1" applyAlignment="1">
      <alignment horizontal="center"/>
    </xf>
    <xf numFmtId="0" fontId="97" fillId="40" borderId="0" xfId="0" applyFont="1" applyFill="1" applyAlignment="1">
      <alignment horizontal="center"/>
    </xf>
    <xf numFmtId="0" fontId="157" fillId="2" borderId="0" xfId="0" applyFont="1" applyFill="1"/>
    <xf numFmtId="0" fontId="146" fillId="2" borderId="0" xfId="0" applyFont="1" applyFill="1"/>
    <xf numFmtId="0" fontId="158" fillId="2" borderId="0" xfId="0" applyFont="1" applyFill="1"/>
    <xf numFmtId="0" fontId="118" fillId="40" borderId="0" xfId="1" applyFont="1" applyFill="1" applyAlignment="1">
      <alignment horizontal="center"/>
    </xf>
    <xf numFmtId="0" fontId="112" fillId="25" borderId="0" xfId="1" applyFont="1" applyFill="1" applyAlignment="1">
      <alignment horizontal="center"/>
    </xf>
    <xf numFmtId="0" fontId="159" fillId="25" borderId="0" xfId="0" applyFont="1" applyFill="1"/>
    <xf numFmtId="0" fontId="112" fillId="25" borderId="0" xfId="0" applyFont="1" applyFill="1" applyAlignment="1">
      <alignment horizontal="center"/>
    </xf>
    <xf numFmtId="0" fontId="112" fillId="25" borderId="0" xfId="0" applyFont="1" applyFill="1"/>
    <xf numFmtId="49" fontId="112" fillId="25" borderId="0" xfId="0" applyNumberFormat="1" applyFont="1" applyFill="1" applyAlignment="1">
      <alignment horizontal="center"/>
    </xf>
    <xf numFmtId="49" fontId="112" fillId="25" borderId="0" xfId="0" applyNumberFormat="1" applyFont="1" applyFill="1"/>
    <xf numFmtId="49" fontId="159" fillId="25" borderId="0" xfId="0" applyNumberFormat="1" applyFont="1" applyFill="1"/>
    <xf numFmtId="49" fontId="118" fillId="40" borderId="0" xfId="0" applyNumberFormat="1" applyFont="1" applyFill="1" applyAlignment="1">
      <alignment horizontal="center"/>
    </xf>
    <xf numFmtId="0" fontId="95" fillId="2" borderId="0" xfId="0" applyFont="1" applyFill="1" applyAlignment="1">
      <alignment horizontal="center"/>
    </xf>
    <xf numFmtId="0" fontId="160" fillId="2" borderId="0" xfId="0" applyFont="1" applyFill="1"/>
    <xf numFmtId="49" fontId="95" fillId="2" borderId="0" xfId="0" applyNumberFormat="1" applyFont="1" applyFill="1" applyAlignment="1">
      <alignment horizontal="center"/>
    </xf>
    <xf numFmtId="0" fontId="0" fillId="2" borderId="0" xfId="0" applyFill="1" applyAlignment="1">
      <alignment horizontal="center"/>
    </xf>
    <xf numFmtId="0" fontId="111" fillId="44" borderId="0" xfId="2" applyNumberFormat="1" applyFont="1" applyFill="1" applyAlignment="1">
      <alignment horizontal="center"/>
    </xf>
    <xf numFmtId="0" fontId="111" fillId="44" borderId="0" xfId="0" applyFont="1" applyFill="1" applyAlignment="1">
      <alignment horizontal="center"/>
    </xf>
    <xf numFmtId="0" fontId="124" fillId="13" borderId="0" xfId="0" applyFont="1" applyFill="1" applyAlignment="1">
      <alignment horizontal="center"/>
    </xf>
    <xf numFmtId="0" fontId="105" fillId="13" borderId="0" xfId="0" applyFont="1" applyFill="1" applyAlignment="1">
      <alignment horizontal="center"/>
    </xf>
    <xf numFmtId="0" fontId="36" fillId="13" borderId="0" xfId="0" applyFont="1" applyFill="1" applyAlignment="1">
      <alignment horizontal="center"/>
    </xf>
    <xf numFmtId="164" fontId="103" fillId="2" borderId="0" xfId="0" applyNumberFormat="1" applyFont="1" applyFill="1" applyAlignment="1">
      <alignment horizontal="center"/>
    </xf>
    <xf numFmtId="164" fontId="103" fillId="2" borderId="0" xfId="0" applyNumberFormat="1" applyFont="1" applyFill="1"/>
    <xf numFmtId="0" fontId="119" fillId="40" borderId="0" xfId="0" applyFont="1" applyFill="1"/>
    <xf numFmtId="0" fontId="161" fillId="2" borderId="0" xfId="0" applyFont="1" applyFill="1"/>
    <xf numFmtId="0" fontId="111" fillId="25" borderId="0" xfId="0" applyFont="1" applyFill="1" applyAlignment="1">
      <alignment horizontal="center"/>
    </xf>
    <xf numFmtId="0" fontId="121" fillId="25" borderId="0" xfId="0" applyFont="1" applyFill="1"/>
    <xf numFmtId="0" fontId="98" fillId="6" borderId="0" xfId="0" applyFont="1" applyFill="1" applyAlignment="1">
      <alignment horizontal="center"/>
    </xf>
    <xf numFmtId="0" fontId="98" fillId="6" borderId="0" xfId="0" applyFont="1" applyFill="1"/>
    <xf numFmtId="0" fontId="97" fillId="6" borderId="0" xfId="0" applyFont="1" applyFill="1" applyAlignment="1">
      <alignment horizontal="center"/>
    </xf>
    <xf numFmtId="0" fontId="108" fillId="2" borderId="0" xfId="0" applyFont="1" applyFill="1" applyAlignment="1">
      <alignment horizontal="center"/>
    </xf>
    <xf numFmtId="0" fontId="119" fillId="6" borderId="0" xfId="1" applyFont="1" applyFill="1" applyAlignment="1">
      <alignment horizontal="center"/>
    </xf>
    <xf numFmtId="0" fontId="128" fillId="6" borderId="0" xfId="0" applyFont="1" applyFill="1" applyAlignment="1">
      <alignment horizontal="center"/>
    </xf>
    <xf numFmtId="0" fontId="143" fillId="6" borderId="0" xfId="1" applyFont="1" applyFill="1" applyAlignment="1">
      <alignment horizontal="center"/>
    </xf>
    <xf numFmtId="0" fontId="144" fillId="6" borderId="0" xfId="0" applyFont="1" applyFill="1" applyAlignment="1">
      <alignment horizontal="center"/>
    </xf>
    <xf numFmtId="0" fontId="119" fillId="6" borderId="0" xfId="0" applyFont="1" applyFill="1" applyAlignment="1">
      <alignment horizontal="center"/>
    </xf>
    <xf numFmtId="0" fontId="143" fillId="6" borderId="0" xfId="0" applyFont="1" applyFill="1"/>
    <xf numFmtId="0" fontId="15" fillId="5" borderId="0" xfId="0" applyFont="1" applyFill="1"/>
    <xf numFmtId="0" fontId="101" fillId="15" borderId="0" xfId="0" applyFont="1" applyFill="1" applyAlignment="1">
      <alignment horizontal="center"/>
    </xf>
    <xf numFmtId="0" fontId="101" fillId="0" borderId="0" xfId="0" applyFont="1"/>
    <xf numFmtId="49" fontId="101" fillId="15" borderId="0" xfId="0" applyNumberFormat="1" applyFont="1" applyFill="1" applyAlignment="1">
      <alignment horizontal="center"/>
    </xf>
    <xf numFmtId="0" fontId="118" fillId="6" borderId="0" xfId="2" applyNumberFormat="1" applyFont="1" applyFill="1" applyAlignment="1">
      <alignment horizontal="center"/>
    </xf>
    <xf numFmtId="0" fontId="118" fillId="6" borderId="0" xfId="0" applyFont="1" applyFill="1" applyAlignment="1">
      <alignment horizontal="center"/>
    </xf>
    <xf numFmtId="0" fontId="154" fillId="22" borderId="0" xfId="0" applyFont="1" applyFill="1" applyAlignment="1">
      <alignment horizontal="center"/>
    </xf>
    <xf numFmtId="0" fontId="118" fillId="12" borderId="0" xfId="0" applyFont="1" applyFill="1" applyAlignment="1">
      <alignment horizontal="center"/>
    </xf>
    <xf numFmtId="0" fontId="124" fillId="45" borderId="0" xfId="0" applyFont="1" applyFill="1" applyAlignment="1">
      <alignment horizontal="center"/>
    </xf>
    <xf numFmtId="0" fontId="159" fillId="45" borderId="0" xfId="0" applyFont="1" applyFill="1" applyAlignment="1">
      <alignment horizontal="center"/>
    </xf>
    <xf numFmtId="1" fontId="118" fillId="12" borderId="0" xfId="0" applyNumberFormat="1" applyFont="1" applyFill="1" applyAlignment="1">
      <alignment horizontal="center"/>
    </xf>
    <xf numFmtId="1" fontId="162" fillId="0" borderId="0" xfId="0" applyNumberFormat="1" applyFont="1" applyAlignment="1">
      <alignment horizontal="center"/>
    </xf>
    <xf numFmtId="0" fontId="154" fillId="6" borderId="0" xfId="0" applyFont="1" applyFill="1" applyAlignment="1">
      <alignment horizontal="center"/>
    </xf>
    <xf numFmtId="0" fontId="124" fillId="24" borderId="0" xfId="0" applyFont="1" applyFill="1" applyAlignment="1">
      <alignment horizontal="center"/>
    </xf>
    <xf numFmtId="1" fontId="119" fillId="4" borderId="0" xfId="0" applyNumberFormat="1" applyFont="1" applyFill="1" applyAlignment="1">
      <alignment horizontal="center"/>
    </xf>
    <xf numFmtId="164" fontId="118" fillId="30" borderId="0" xfId="0" applyNumberFormat="1" applyFont="1" applyFill="1" applyAlignment="1">
      <alignment horizontal="center"/>
    </xf>
    <xf numFmtId="164" fontId="101" fillId="2" borderId="0" xfId="0" applyNumberFormat="1" applyFont="1" applyFill="1" applyAlignment="1">
      <alignment horizontal="center"/>
    </xf>
    <xf numFmtId="164" fontId="154" fillId="43" borderId="0" xfId="0" applyNumberFormat="1" applyFont="1" applyFill="1" applyAlignment="1">
      <alignment horizontal="center"/>
    </xf>
    <xf numFmtId="164" fontId="147" fillId="2" borderId="0" xfId="0" applyNumberFormat="1" applyFont="1" applyFill="1" applyAlignment="1">
      <alignment horizontal="center"/>
    </xf>
    <xf numFmtId="164" fontId="118" fillId="43" borderId="0" xfId="0" applyNumberFormat="1" applyFont="1" applyFill="1" applyAlignment="1">
      <alignment horizontal="center"/>
    </xf>
    <xf numFmtId="164" fontId="118" fillId="6" borderId="0" xfId="0" applyNumberFormat="1" applyFont="1" applyFill="1" applyAlignment="1">
      <alignment horizontal="center"/>
    </xf>
    <xf numFmtId="0" fontId="163" fillId="2" borderId="0" xfId="0" applyFont="1" applyFill="1" applyAlignment="1">
      <alignment horizontal="center"/>
    </xf>
    <xf numFmtId="164" fontId="111" fillId="2" borderId="0" xfId="0" applyNumberFormat="1" applyFont="1" applyFill="1" applyAlignment="1">
      <alignment horizontal="center"/>
    </xf>
    <xf numFmtId="164" fontId="154" fillId="2" borderId="0" xfId="0" applyNumberFormat="1" applyFont="1" applyFill="1" applyAlignment="1">
      <alignment horizontal="center"/>
    </xf>
    <xf numFmtId="0" fontId="133" fillId="2" borderId="0" xfId="0" applyFont="1" applyFill="1" applyAlignment="1">
      <alignment horizontal="center"/>
    </xf>
    <xf numFmtId="0" fontId="56" fillId="0" borderId="0" xfId="0" applyFont="1" applyAlignment="1">
      <alignment horizontal="center"/>
    </xf>
    <xf numFmtId="164" fontId="164" fillId="2" borderId="0" xfId="0" applyNumberFormat="1" applyFont="1" applyFill="1" applyAlignment="1">
      <alignment horizontal="center"/>
    </xf>
    <xf numFmtId="0" fontId="165" fillId="2" borderId="0" xfId="0" applyFont="1" applyFill="1" applyAlignment="1">
      <alignment horizontal="center"/>
    </xf>
    <xf numFmtId="0" fontId="119" fillId="6" borderId="0" xfId="0" applyFont="1" applyFill="1"/>
    <xf numFmtId="0" fontId="145" fillId="6" borderId="0" xfId="1" applyFont="1" applyFill="1" applyAlignment="1">
      <alignment horizontal="center"/>
    </xf>
    <xf numFmtId="0" fontId="97" fillId="21" borderId="0" xfId="0" applyFont="1" applyFill="1" applyAlignment="1">
      <alignment horizontal="center"/>
    </xf>
    <xf numFmtId="0" fontId="118" fillId="21" borderId="0" xfId="0" applyFont="1" applyFill="1" applyAlignment="1">
      <alignment horizontal="center"/>
    </xf>
    <xf numFmtId="0" fontId="122" fillId="21" borderId="0" xfId="0" applyFont="1" applyFill="1"/>
    <xf numFmtId="0" fontId="156" fillId="2" borderId="0" xfId="1" applyFont="1" applyFill="1" applyAlignment="1">
      <alignment horizontal="center"/>
    </xf>
    <xf numFmtId="0" fontId="119" fillId="21" borderId="0" xfId="0" applyFont="1" applyFill="1" applyAlignment="1">
      <alignment horizontal="center"/>
    </xf>
    <xf numFmtId="0" fontId="98" fillId="21" borderId="0" xfId="0" applyFont="1" applyFill="1" applyAlignment="1">
      <alignment horizontal="center"/>
    </xf>
    <xf numFmtId="0" fontId="143" fillId="21" borderId="0" xfId="1" applyFont="1" applyFill="1" applyAlignment="1">
      <alignment horizontal="center"/>
    </xf>
    <xf numFmtId="0" fontId="144" fillId="21" borderId="0" xfId="0" applyFont="1" applyFill="1" applyAlignment="1">
      <alignment horizontal="center"/>
    </xf>
    <xf numFmtId="0" fontId="98" fillId="21" borderId="0" xfId="0" applyFont="1" applyFill="1"/>
    <xf numFmtId="0" fontId="143" fillId="21" borderId="0" xfId="0" applyFont="1" applyFill="1"/>
    <xf numFmtId="10" fontId="95" fillId="2" borderId="0" xfId="0" applyNumberFormat="1" applyFont="1" applyFill="1" applyAlignment="1">
      <alignment horizontal="center"/>
    </xf>
    <xf numFmtId="0" fontId="118" fillId="38" borderId="0" xfId="2" applyNumberFormat="1" applyFont="1" applyFill="1" applyAlignment="1">
      <alignment horizontal="center"/>
    </xf>
    <xf numFmtId="0" fontId="118" fillId="38" borderId="0" xfId="0" applyFont="1" applyFill="1" applyAlignment="1">
      <alignment horizontal="center"/>
    </xf>
    <xf numFmtId="0" fontId="154" fillId="14" borderId="0" xfId="0" applyFont="1" applyFill="1" applyAlignment="1">
      <alignment horizontal="center"/>
    </xf>
    <xf numFmtId="1" fontId="118" fillId="22" borderId="0" xfId="0" applyNumberFormat="1" applyFont="1" applyFill="1" applyAlignment="1">
      <alignment horizontal="center"/>
    </xf>
    <xf numFmtId="0" fontId="154" fillId="38" borderId="0" xfId="2" applyNumberFormat="1" applyFont="1" applyFill="1" applyAlignment="1">
      <alignment horizontal="center"/>
    </xf>
    <xf numFmtId="0" fontId="118" fillId="14" borderId="0" xfId="0" applyFont="1" applyFill="1" applyAlignment="1">
      <alignment horizontal="center"/>
    </xf>
    <xf numFmtId="0" fontId="154" fillId="38" borderId="0" xfId="0" applyFont="1" applyFill="1" applyAlignment="1">
      <alignment horizontal="center"/>
    </xf>
    <xf numFmtId="0" fontId="124" fillId="18" borderId="0" xfId="0" applyFont="1" applyFill="1" applyAlignment="1">
      <alignment horizontal="center"/>
    </xf>
    <xf numFmtId="1" fontId="140" fillId="12" borderId="0" xfId="0" applyNumberFormat="1" applyFont="1" applyFill="1" applyAlignment="1">
      <alignment horizontal="center"/>
    </xf>
    <xf numFmtId="164" fontId="166" fillId="2" borderId="0" xfId="0" applyNumberFormat="1" applyFont="1" applyFill="1" applyAlignment="1">
      <alignment horizontal="center"/>
    </xf>
    <xf numFmtId="0" fontId="124" fillId="2" borderId="0" xfId="0" applyFont="1" applyFill="1" applyAlignment="1">
      <alignment horizontal="center"/>
    </xf>
    <xf numFmtId="164" fontId="102" fillId="2" borderId="0" xfId="0" applyNumberFormat="1" applyFont="1" applyFill="1" applyAlignment="1">
      <alignment horizontal="center"/>
    </xf>
    <xf numFmtId="0" fontId="126" fillId="2" borderId="0" xfId="1" applyFont="1" applyFill="1" applyAlignment="1">
      <alignment horizontal="left"/>
    </xf>
    <xf numFmtId="0" fontId="102" fillId="2" borderId="0" xfId="0" applyFont="1" applyFill="1" applyAlignment="1">
      <alignment horizontal="center"/>
    </xf>
    <xf numFmtId="0" fontId="141" fillId="2" borderId="0" xfId="0" applyFont="1" applyFill="1" applyAlignment="1">
      <alignment horizontal="right"/>
    </xf>
    <xf numFmtId="164" fontId="167" fillId="2" borderId="0" xfId="0" applyNumberFormat="1" applyFont="1" applyFill="1" applyAlignment="1">
      <alignment horizontal="center"/>
    </xf>
    <xf numFmtId="10" fontId="103" fillId="2" borderId="0" xfId="0" applyNumberFormat="1" applyFont="1" applyFill="1" applyAlignment="1">
      <alignment horizontal="center"/>
    </xf>
    <xf numFmtId="0" fontId="62" fillId="2" borderId="0" xfId="0" applyFont="1" applyFill="1" applyAlignment="1">
      <alignment horizontal="center"/>
    </xf>
    <xf numFmtId="0" fontId="168" fillId="2" borderId="0" xfId="1" applyFont="1" applyFill="1" applyAlignment="1">
      <alignment horizontal="left"/>
    </xf>
    <xf numFmtId="0" fontId="111" fillId="2" borderId="0" xfId="0" applyFont="1" applyFill="1" applyAlignment="1">
      <alignment horizontal="center"/>
    </xf>
    <xf numFmtId="0" fontId="117" fillId="2" borderId="0" xfId="0" applyFont="1" applyFill="1" applyAlignment="1">
      <alignment horizontal="center"/>
    </xf>
    <xf numFmtId="0" fontId="154" fillId="2" borderId="0" xfId="0" applyFont="1" applyFill="1" applyAlignment="1">
      <alignment horizontal="center"/>
    </xf>
    <xf numFmtId="164" fontId="145" fillId="2" borderId="0" xfId="0" applyNumberFormat="1" applyFont="1" applyFill="1" applyAlignment="1">
      <alignment horizontal="center"/>
    </xf>
    <xf numFmtId="0" fontId="119" fillId="21" borderId="0" xfId="0" applyFont="1" applyFill="1"/>
    <xf numFmtId="0" fontId="122" fillId="21" borderId="0" xfId="0" applyFont="1" applyFill="1" applyAlignment="1">
      <alignment horizontal="center"/>
    </xf>
    <xf numFmtId="0" fontId="122" fillId="21" borderId="0" xfId="1" applyFont="1" applyFill="1" applyAlignment="1">
      <alignment horizontal="center"/>
    </xf>
    <xf numFmtId="0" fontId="169" fillId="21" borderId="0" xfId="0" applyFont="1" applyFill="1" applyAlignment="1">
      <alignment horizontal="center"/>
    </xf>
    <xf numFmtId="0" fontId="100" fillId="21" borderId="0" xfId="0" applyFont="1" applyFill="1"/>
    <xf numFmtId="0" fontId="128" fillId="21" borderId="0" xfId="0" applyFont="1" applyFill="1" applyAlignment="1">
      <alignment horizontal="center"/>
    </xf>
    <xf numFmtId="0" fontId="145" fillId="21" borderId="0" xfId="1" applyFont="1" applyFill="1" applyAlignment="1">
      <alignment horizontal="center"/>
    </xf>
    <xf numFmtId="0" fontId="141" fillId="2" borderId="0" xfId="0" applyFont="1" applyFill="1"/>
    <xf numFmtId="1" fontId="102" fillId="2" borderId="0" xfId="0" applyNumberFormat="1" applyFont="1" applyFill="1" applyAlignment="1">
      <alignment horizontal="center"/>
    </xf>
    <xf numFmtId="0" fontId="168" fillId="2" borderId="0" xfId="0" applyFont="1" applyFill="1" applyAlignment="1">
      <alignment horizontal="center"/>
    </xf>
    <xf numFmtId="1" fontId="111" fillId="2" borderId="0" xfId="0" applyNumberFormat="1" applyFont="1" applyFill="1" applyAlignment="1">
      <alignment horizontal="center"/>
    </xf>
    <xf numFmtId="0" fontId="97" fillId="38" borderId="0" xfId="0" applyFont="1" applyFill="1" applyAlignment="1">
      <alignment horizontal="center"/>
    </xf>
    <xf numFmtId="0" fontId="122" fillId="38" borderId="0" xfId="1" applyFont="1" applyFill="1" applyAlignment="1">
      <alignment horizontal="center"/>
    </xf>
    <xf numFmtId="0" fontId="145" fillId="38" borderId="0" xfId="1" applyFont="1" applyFill="1" applyAlignment="1">
      <alignment horizontal="center"/>
    </xf>
    <xf numFmtId="0" fontId="169" fillId="38" borderId="0" xfId="0" applyFont="1" applyFill="1" applyAlignment="1">
      <alignment horizontal="center"/>
    </xf>
    <xf numFmtId="0" fontId="169" fillId="38" borderId="0" xfId="0" applyFont="1" applyFill="1"/>
    <xf numFmtId="0" fontId="119" fillId="38" borderId="0" xfId="1" applyFont="1" applyFill="1" applyAlignment="1">
      <alignment horizontal="center"/>
    </xf>
    <xf numFmtId="0" fontId="143" fillId="38" borderId="0" xfId="0" applyFont="1" applyFill="1"/>
    <xf numFmtId="0" fontId="97" fillId="33" borderId="0" xfId="0" applyFont="1" applyFill="1" applyAlignment="1">
      <alignment horizontal="center"/>
    </xf>
    <xf numFmtId="0" fontId="98" fillId="38" borderId="0" xfId="0" applyFont="1" applyFill="1" applyAlignment="1">
      <alignment horizontal="center"/>
    </xf>
    <xf numFmtId="0" fontId="143" fillId="38" borderId="0" xfId="1" applyFont="1" applyFill="1" applyAlignment="1">
      <alignment horizontal="center"/>
    </xf>
    <xf numFmtId="0" fontId="144" fillId="38" borderId="0" xfId="0" applyFont="1" applyFill="1" applyAlignment="1">
      <alignment horizontal="center"/>
    </xf>
    <xf numFmtId="0" fontId="119" fillId="33" borderId="0" xfId="0" applyFont="1" applyFill="1" applyAlignment="1">
      <alignment horizontal="center"/>
    </xf>
    <xf numFmtId="0" fontId="98" fillId="38" borderId="0" xfId="0" applyFont="1" applyFill="1"/>
    <xf numFmtId="0" fontId="118" fillId="3" borderId="0" xfId="2" applyNumberFormat="1" applyFont="1" applyFill="1" applyAlignment="1">
      <alignment horizontal="center"/>
    </xf>
    <xf numFmtId="0" fontId="118" fillId="3" borderId="0" xfId="0" applyFont="1" applyFill="1" applyAlignment="1">
      <alignment horizontal="center"/>
    </xf>
    <xf numFmtId="0" fontId="119" fillId="14" borderId="0" xfId="0" applyFont="1" applyFill="1" applyAlignment="1">
      <alignment horizontal="center"/>
    </xf>
    <xf numFmtId="0" fontId="119" fillId="46" borderId="0" xfId="0" applyFont="1" applyFill="1" applyAlignment="1">
      <alignment horizontal="center"/>
    </xf>
    <xf numFmtId="1" fontId="118" fillId="14" borderId="0" xfId="0" applyNumberFormat="1" applyFont="1" applyFill="1" applyAlignment="1">
      <alignment horizontal="center"/>
    </xf>
    <xf numFmtId="0" fontId="140" fillId="46" borderId="0" xfId="0" applyFont="1" applyFill="1" applyAlignment="1">
      <alignment horizontal="center"/>
    </xf>
    <xf numFmtId="164" fontId="166" fillId="0" borderId="0" xfId="0" applyNumberFormat="1" applyFont="1" applyAlignment="1">
      <alignment horizontal="center"/>
    </xf>
    <xf numFmtId="0" fontId="154" fillId="3" borderId="0" xfId="0" applyFont="1" applyFill="1" applyAlignment="1">
      <alignment horizontal="center"/>
    </xf>
    <xf numFmtId="0" fontId="124" fillId="36" borderId="0" xfId="0" applyFont="1" applyFill="1" applyAlignment="1">
      <alignment horizontal="center"/>
    </xf>
    <xf numFmtId="1" fontId="118" fillId="47" borderId="0" xfId="0" applyNumberFormat="1" applyFont="1" applyFill="1" applyAlignment="1">
      <alignment horizontal="center"/>
    </xf>
    <xf numFmtId="0" fontId="133" fillId="34" borderId="0" xfId="0" applyFont="1" applyFill="1" applyAlignment="1">
      <alignment horizontal="center"/>
    </xf>
    <xf numFmtId="0" fontId="170" fillId="2" borderId="0" xfId="0" applyFont="1" applyFill="1" applyAlignment="1">
      <alignment horizontal="center"/>
    </xf>
    <xf numFmtId="0" fontId="119" fillId="38" borderId="0" xfId="0" applyFont="1" applyFill="1"/>
    <xf numFmtId="0" fontId="97" fillId="30" borderId="0" xfId="0" applyFont="1" applyFill="1" applyAlignment="1">
      <alignment horizontal="center"/>
    </xf>
    <xf numFmtId="0" fontId="122" fillId="30" borderId="0" xfId="1" applyFont="1" applyFill="1" applyAlignment="1">
      <alignment horizontal="center"/>
    </xf>
    <xf numFmtId="0" fontId="145" fillId="30" borderId="0" xfId="1" applyFont="1" applyFill="1" applyAlignment="1">
      <alignment horizontal="center"/>
    </xf>
    <xf numFmtId="0" fontId="169" fillId="30" borderId="0" xfId="0" applyFont="1" applyFill="1" applyAlignment="1">
      <alignment horizontal="center"/>
    </xf>
    <xf numFmtId="0" fontId="169" fillId="30" borderId="0" xfId="0" applyFont="1" applyFill="1"/>
    <xf numFmtId="0" fontId="119" fillId="30" borderId="0" xfId="0" applyFont="1" applyFill="1" applyAlignment="1">
      <alignment horizontal="center"/>
    </xf>
    <xf numFmtId="0" fontId="98" fillId="30" borderId="0" xfId="0" applyFont="1" applyFill="1" applyAlignment="1">
      <alignment horizontal="center"/>
    </xf>
    <xf numFmtId="0" fontId="143" fillId="30" borderId="0" xfId="1" applyFont="1" applyFill="1" applyAlignment="1">
      <alignment horizontal="center"/>
    </xf>
    <xf numFmtId="0" fontId="144" fillId="30" borderId="0" xfId="0" applyFont="1" applyFill="1" applyAlignment="1">
      <alignment horizontal="center"/>
    </xf>
    <xf numFmtId="0" fontId="98" fillId="30" borderId="0" xfId="0" applyFont="1" applyFill="1"/>
    <xf numFmtId="0" fontId="143" fillId="30" borderId="0" xfId="0" applyFont="1" applyFill="1"/>
    <xf numFmtId="0" fontId="111" fillId="15" borderId="0" xfId="2" applyNumberFormat="1" applyFont="1" applyFill="1" applyAlignment="1">
      <alignment horizontal="center"/>
    </xf>
    <xf numFmtId="0" fontId="111" fillId="15" borderId="0" xfId="0" applyFont="1" applyFill="1" applyAlignment="1">
      <alignment horizontal="center"/>
    </xf>
    <xf numFmtId="0" fontId="133" fillId="25" borderId="0" xfId="0" applyFont="1" applyFill="1" applyAlignment="1">
      <alignment horizontal="center"/>
    </xf>
    <xf numFmtId="0" fontId="124" fillId="42" borderId="0" xfId="0" applyFont="1" applyFill="1" applyAlignment="1">
      <alignment horizontal="center"/>
    </xf>
    <xf numFmtId="0" fontId="159" fillId="42" borderId="0" xfId="0" applyFont="1" applyFill="1" applyAlignment="1">
      <alignment horizontal="center"/>
    </xf>
    <xf numFmtId="1" fontId="118" fillId="7" borderId="0" xfId="0" applyNumberFormat="1" applyFont="1" applyFill="1" applyAlignment="1">
      <alignment horizontal="center"/>
    </xf>
    <xf numFmtId="0" fontId="133" fillId="15" borderId="0" xfId="0" applyFont="1" applyFill="1" applyAlignment="1">
      <alignment horizontal="center"/>
    </xf>
    <xf numFmtId="1" fontId="119" fillId="12" borderId="0" xfId="0" applyNumberFormat="1" applyFont="1" applyFill="1" applyAlignment="1">
      <alignment horizontal="center"/>
    </xf>
    <xf numFmtId="164" fontId="163" fillId="2" borderId="0" xfId="0" applyNumberFormat="1" applyFont="1" applyFill="1" applyAlignment="1">
      <alignment horizontal="center"/>
    </xf>
    <xf numFmtId="0" fontId="155" fillId="2" borderId="0" xfId="0" applyFont="1" applyFill="1"/>
    <xf numFmtId="164" fontId="117" fillId="2" borderId="0" xfId="0" applyNumberFormat="1" applyFont="1" applyFill="1" applyAlignment="1">
      <alignment horizontal="center"/>
    </xf>
    <xf numFmtId="0" fontId="97" fillId="30" borderId="0" xfId="0" applyFont="1" applyFill="1"/>
    <xf numFmtId="0" fontId="8" fillId="38" borderId="0" xfId="0" applyFont="1" applyFill="1"/>
    <xf numFmtId="0" fontId="100" fillId="38" borderId="0" xfId="0" applyFont="1" applyFill="1"/>
    <xf numFmtId="0" fontId="114" fillId="38" borderId="0" xfId="0" applyFont="1" applyFill="1" applyAlignment="1">
      <alignment horizontal="center"/>
    </xf>
    <xf numFmtId="0" fontId="104" fillId="38" borderId="0" xfId="0" applyFont="1" applyFill="1" applyAlignment="1">
      <alignment horizontal="center"/>
    </xf>
    <xf numFmtId="0" fontId="0" fillId="38" borderId="0" xfId="0" applyFill="1"/>
    <xf numFmtId="0" fontId="10" fillId="38" borderId="0" xfId="0" applyFont="1" applyFill="1"/>
    <xf numFmtId="0" fontId="95" fillId="8" borderId="0" xfId="0" applyFont="1" applyFill="1"/>
    <xf numFmtId="0" fontId="101" fillId="8" borderId="0" xfId="0" applyFont="1" applyFill="1" applyAlignment="1">
      <alignment horizontal="center"/>
    </xf>
    <xf numFmtId="0" fontId="10" fillId="38" borderId="0" xfId="0" applyFont="1" applyFill="1" applyAlignment="1">
      <alignment horizontal="center"/>
    </xf>
    <xf numFmtId="0" fontId="111" fillId="8" borderId="0" xfId="0" applyFont="1" applyFill="1" applyAlignment="1">
      <alignment horizontal="center"/>
    </xf>
    <xf numFmtId="0" fontId="118" fillId="8" borderId="0" xfId="1" applyFont="1" applyFill="1" applyAlignment="1">
      <alignment horizontal="center"/>
    </xf>
    <xf numFmtId="0" fontId="114" fillId="18" borderId="0" xfId="0" applyFont="1" applyFill="1" applyAlignment="1">
      <alignment horizontal="center"/>
    </xf>
    <xf numFmtId="0" fontId="111" fillId="18" borderId="0" xfId="1" applyFont="1" applyFill="1" applyAlignment="1">
      <alignment horizontal="center"/>
    </xf>
    <xf numFmtId="0" fontId="111" fillId="18" borderId="0" xfId="0" applyFont="1" applyFill="1" applyAlignment="1">
      <alignment horizontal="center"/>
    </xf>
    <xf numFmtId="0" fontId="111" fillId="15" borderId="0" xfId="1" applyFont="1" applyFill="1" applyAlignment="1">
      <alignment horizontal="center"/>
    </xf>
    <xf numFmtId="0" fontId="111" fillId="8" borderId="0" xfId="0" applyFont="1" applyFill="1"/>
    <xf numFmtId="0" fontId="113" fillId="8" borderId="0" xfId="0" applyFont="1" applyFill="1" applyAlignment="1">
      <alignment horizontal="center"/>
    </xf>
    <xf numFmtId="49" fontId="111" fillId="8" borderId="0" xfId="0" applyNumberFormat="1" applyFont="1" applyFill="1" applyAlignment="1">
      <alignment horizontal="center"/>
    </xf>
    <xf numFmtId="0" fontId="118" fillId="8" borderId="0" xfId="0" applyFont="1" applyFill="1" applyAlignment="1">
      <alignment horizontal="center"/>
    </xf>
    <xf numFmtId="49" fontId="126" fillId="2" borderId="0" xfId="1" applyNumberFormat="1" applyFont="1" applyFill="1" applyAlignment="1">
      <alignment horizontal="center"/>
    </xf>
    <xf numFmtId="49" fontId="15" fillId="0" borderId="0" xfId="0" applyNumberFormat="1" applyFont="1"/>
    <xf numFmtId="49" fontId="95" fillId="2" borderId="0" xfId="0" applyNumberFormat="1" applyFont="1" applyFill="1"/>
    <xf numFmtId="49" fontId="117" fillId="2" borderId="0" xfId="1" applyNumberFormat="1" applyFont="1" applyFill="1" applyAlignment="1">
      <alignment horizontal="center"/>
    </xf>
    <xf numFmtId="1" fontId="114" fillId="18" borderId="0" xfId="0" applyNumberFormat="1" applyFont="1" applyFill="1" applyAlignment="1">
      <alignment horizontal="center"/>
    </xf>
    <xf numFmtId="164" fontId="126" fillId="2" borderId="0" xfId="1" applyNumberFormat="1" applyFont="1" applyFill="1" applyAlignment="1">
      <alignment horizontal="center"/>
    </xf>
    <xf numFmtId="1" fontId="114" fillId="15" borderId="0" xfId="0" applyNumberFormat="1" applyFont="1" applyFill="1" applyAlignment="1">
      <alignment horizontal="center"/>
    </xf>
    <xf numFmtId="1" fontId="111" fillId="15" borderId="0" xfId="1" applyNumberFormat="1" applyFont="1" applyFill="1" applyAlignment="1">
      <alignment horizontal="center"/>
    </xf>
    <xf numFmtId="1" fontId="118" fillId="34" borderId="0" xfId="0" applyNumberFormat="1" applyFont="1" applyFill="1" applyAlignment="1">
      <alignment horizontal="center"/>
    </xf>
    <xf numFmtId="1" fontId="111" fillId="18" borderId="0" xfId="2" applyNumberFormat="1" applyFont="1" applyFill="1" applyAlignment="1">
      <alignment horizontal="center"/>
    </xf>
    <xf numFmtId="164" fontId="113" fillId="2" borderId="0" xfId="1" applyNumberFormat="1" applyFont="1" applyFill="1" applyAlignment="1">
      <alignment horizontal="center"/>
    </xf>
    <xf numFmtId="1" fontId="111" fillId="15" borderId="0" xfId="2" applyNumberFormat="1" applyFont="1" applyFill="1" applyAlignment="1">
      <alignment horizontal="center"/>
    </xf>
    <xf numFmtId="1" fontId="111" fillId="18" borderId="0" xfId="0" applyNumberFormat="1" applyFont="1" applyFill="1" applyAlignment="1">
      <alignment horizontal="center"/>
    </xf>
    <xf numFmtId="1" fontId="171" fillId="12" borderId="0" xfId="2" applyNumberFormat="1" applyFont="1" applyFill="1" applyAlignment="1">
      <alignment horizontal="center"/>
    </xf>
    <xf numFmtId="164" fontId="117" fillId="2" borderId="0" xfId="1" applyNumberFormat="1" applyFont="1" applyFill="1" applyAlignment="1">
      <alignment horizontal="center"/>
    </xf>
    <xf numFmtId="1" fontId="128" fillId="12" borderId="0" xfId="2" applyNumberFormat="1" applyFont="1" applyFill="1" applyAlignment="1">
      <alignment horizontal="center"/>
    </xf>
    <xf numFmtId="1" fontId="172" fillId="18" borderId="0" xfId="2" applyNumberFormat="1" applyFont="1" applyFill="1" applyAlignment="1">
      <alignment horizontal="center"/>
    </xf>
    <xf numFmtId="1" fontId="171" fillId="34" borderId="0" xfId="2" applyNumberFormat="1" applyFont="1" applyFill="1" applyAlignment="1">
      <alignment horizontal="center"/>
    </xf>
    <xf numFmtId="0" fontId="129" fillId="2" borderId="0" xfId="2" applyNumberFormat="1" applyFont="1" applyFill="1" applyAlignment="1">
      <alignment horizontal="center"/>
    </xf>
    <xf numFmtId="1" fontId="128" fillId="34" borderId="0" xfId="2" applyNumberFormat="1" applyFont="1" applyFill="1" applyAlignment="1">
      <alignment horizontal="center"/>
    </xf>
    <xf numFmtId="1" fontId="172" fillId="15" borderId="0" xfId="2" applyNumberFormat="1" applyFont="1" applyFill="1" applyAlignment="1">
      <alignment horizontal="center"/>
    </xf>
    <xf numFmtId="164" fontId="4" fillId="10" borderId="0" xfId="0" applyNumberFormat="1" applyFont="1" applyFill="1"/>
    <xf numFmtId="164" fontId="4" fillId="38" borderId="0" xfId="0" applyNumberFormat="1" applyFont="1" applyFill="1"/>
    <xf numFmtId="0" fontId="165" fillId="2" borderId="0" xfId="1" applyFont="1" applyFill="1" applyAlignment="1">
      <alignment horizontal="center"/>
    </xf>
    <xf numFmtId="164" fontId="173" fillId="2" borderId="0" xfId="2" applyNumberFormat="1" applyFont="1" applyFill="1" applyAlignment="1">
      <alignment horizontal="center"/>
    </xf>
    <xf numFmtId="10" fontId="126" fillId="2" borderId="0" xfId="1" applyNumberFormat="1" applyFont="1" applyFill="1" applyAlignment="1">
      <alignment horizontal="center"/>
    </xf>
    <xf numFmtId="164" fontId="133" fillId="2" borderId="0" xfId="2" applyNumberFormat="1" applyFont="1" applyFill="1" applyAlignment="1">
      <alignment horizontal="center"/>
    </xf>
    <xf numFmtId="0" fontId="168" fillId="2" borderId="0" xfId="2" applyNumberFormat="1" applyFont="1" applyFill="1" applyAlignment="1">
      <alignment horizontal="center"/>
    </xf>
    <xf numFmtId="164" fontId="168" fillId="2" borderId="0" xfId="1" applyNumberFormat="1" applyFont="1" applyFill="1" applyAlignment="1">
      <alignment horizontal="center"/>
    </xf>
    <xf numFmtId="0" fontId="141" fillId="0" borderId="0" xfId="0" applyFont="1" applyAlignment="1">
      <alignment horizontal="center"/>
    </xf>
    <xf numFmtId="164" fontId="167" fillId="2" borderId="0" xfId="1" applyNumberFormat="1" applyFont="1" applyFill="1" applyAlignment="1">
      <alignment horizontal="center"/>
    </xf>
    <xf numFmtId="1" fontId="133" fillId="2" borderId="0" xfId="2" applyNumberFormat="1" applyFont="1" applyFill="1" applyAlignment="1">
      <alignment horizontal="center"/>
    </xf>
    <xf numFmtId="0" fontId="102" fillId="0" borderId="0" xfId="0" applyFont="1" applyAlignment="1">
      <alignment horizontal="center"/>
    </xf>
    <xf numFmtId="0" fontId="115" fillId="0" borderId="0" xfId="0" applyFont="1" applyAlignment="1">
      <alignment horizontal="center"/>
    </xf>
    <xf numFmtId="1" fontId="174" fillId="2" borderId="0" xfId="2" applyNumberFormat="1" applyFont="1" applyFill="1" applyAlignment="1">
      <alignment horizontal="center"/>
    </xf>
    <xf numFmtId="49" fontId="118" fillId="8" borderId="0" xfId="0" applyNumberFormat="1" applyFont="1" applyFill="1" applyAlignment="1">
      <alignment horizontal="center"/>
    </xf>
    <xf numFmtId="1" fontId="0" fillId="0" borderId="0" xfId="0" applyNumberFormat="1"/>
    <xf numFmtId="0" fontId="175" fillId="2" borderId="0" xfId="0" applyFont="1" applyFill="1"/>
    <xf numFmtId="0" fontId="1" fillId="38" borderId="0" xfId="0" applyFont="1" applyFill="1" applyAlignment="1">
      <alignment horizontal="center"/>
    </xf>
    <xf numFmtId="0" fontId="61" fillId="38" borderId="0" xfId="0" applyFont="1" applyFill="1"/>
    <xf numFmtId="164" fontId="68" fillId="38" borderId="0" xfId="0" applyNumberFormat="1" applyFont="1" applyFill="1"/>
    <xf numFmtId="1" fontId="171" fillId="38" borderId="0" xfId="2" applyNumberFormat="1" applyFont="1" applyFill="1" applyAlignment="1">
      <alignment horizontal="center"/>
    </xf>
    <xf numFmtId="0" fontId="61" fillId="38" borderId="0" xfId="0" applyFont="1" applyFill="1" applyAlignment="1">
      <alignment horizontal="center"/>
    </xf>
    <xf numFmtId="1" fontId="111" fillId="18" borderId="0" xfId="1" applyNumberFormat="1" applyFont="1" applyFill="1" applyAlignment="1">
      <alignment horizontal="center"/>
    </xf>
    <xf numFmtId="1" fontId="111" fillId="15" borderId="0" xfId="0" applyNumberFormat="1" applyFont="1" applyFill="1" applyAlignment="1">
      <alignment horizontal="center"/>
    </xf>
    <xf numFmtId="164" fontId="174" fillId="2" borderId="0" xfId="2" applyNumberFormat="1" applyFont="1" applyFill="1" applyAlignment="1">
      <alignment horizontal="center"/>
    </xf>
    <xf numFmtId="0" fontId="172" fillId="2" borderId="0" xfId="2" applyNumberFormat="1" applyFont="1" applyFill="1" applyAlignment="1">
      <alignment horizontal="center"/>
    </xf>
    <xf numFmtId="164" fontId="165" fillId="2" borderId="0" xfId="1" applyNumberFormat="1" applyFont="1" applyFill="1" applyAlignment="1">
      <alignment horizontal="center"/>
    </xf>
    <xf numFmtId="0" fontId="100" fillId="5" borderId="0" xfId="0" applyFont="1" applyFill="1" applyAlignment="1">
      <alignment horizontal="center"/>
    </xf>
    <xf numFmtId="0" fontId="149" fillId="41" borderId="0" xfId="0" applyFont="1" applyFill="1" applyAlignment="1">
      <alignment horizontal="center"/>
    </xf>
    <xf numFmtId="0" fontId="95" fillId="41" borderId="0" xfId="0" applyFont="1" applyFill="1" applyAlignment="1">
      <alignment horizontal="center"/>
    </xf>
    <xf numFmtId="0" fontId="95" fillId="48" borderId="0" xfId="0" applyFont="1" applyFill="1" applyAlignment="1">
      <alignment horizontal="center"/>
    </xf>
    <xf numFmtId="0" fontId="114" fillId="41" borderId="0" xfId="0" applyFont="1" applyFill="1" applyAlignment="1">
      <alignment horizontal="center"/>
    </xf>
    <xf numFmtId="0" fontId="117" fillId="41" borderId="0" xfId="0" applyFont="1" applyFill="1" applyAlignment="1">
      <alignment horizontal="center"/>
    </xf>
    <xf numFmtId="0" fontId="112" fillId="41" borderId="0" xfId="1" applyFont="1" applyFill="1" applyAlignment="1">
      <alignment horizontal="center"/>
    </xf>
    <xf numFmtId="0" fontId="117" fillId="24" borderId="0" xfId="0" applyFont="1" applyFill="1" applyAlignment="1">
      <alignment horizontal="center"/>
    </xf>
    <xf numFmtId="0" fontId="159" fillId="24" borderId="0" xfId="0" applyFont="1" applyFill="1"/>
    <xf numFmtId="0" fontId="112" fillId="41" borderId="0" xfId="0" applyFont="1" applyFill="1" applyAlignment="1">
      <alignment horizontal="center"/>
    </xf>
    <xf numFmtId="0" fontId="112" fillId="41" borderId="0" xfId="0" applyFont="1" applyFill="1"/>
    <xf numFmtId="49" fontId="112" fillId="41" borderId="0" xfId="0" applyNumberFormat="1" applyFont="1" applyFill="1" applyAlignment="1">
      <alignment horizontal="center"/>
    </xf>
    <xf numFmtId="49" fontId="112" fillId="41" borderId="0" xfId="0" applyNumberFormat="1" applyFont="1" applyFill="1"/>
    <xf numFmtId="49" fontId="112" fillId="24" borderId="0" xfId="0" applyNumberFormat="1" applyFont="1" applyFill="1" applyAlignment="1">
      <alignment horizontal="center"/>
    </xf>
    <xf numFmtId="49" fontId="112" fillId="24" borderId="0" xfId="0" applyNumberFormat="1" applyFont="1" applyFill="1"/>
    <xf numFmtId="49" fontId="159" fillId="24" borderId="0" xfId="0" applyNumberFormat="1" applyFont="1" applyFill="1"/>
    <xf numFmtId="0" fontId="112" fillId="24" borderId="0" xfId="0" applyFont="1" applyFill="1" applyAlignment="1">
      <alignment horizontal="center"/>
    </xf>
    <xf numFmtId="0" fontId="176" fillId="2" borderId="0" xfId="0" applyFont="1" applyFill="1" applyAlignment="1">
      <alignment horizontal="center"/>
    </xf>
    <xf numFmtId="0" fontId="117" fillId="0" borderId="0" xfId="1" applyFont="1" applyAlignment="1">
      <alignment horizontal="center"/>
    </xf>
    <xf numFmtId="0" fontId="124" fillId="41" borderId="0" xfId="0" applyFont="1" applyFill="1" applyAlignment="1">
      <alignment horizontal="center"/>
    </xf>
    <xf numFmtId="0" fontId="159" fillId="24" borderId="0" xfId="0" applyFont="1" applyFill="1" applyAlignment="1">
      <alignment horizontal="center"/>
    </xf>
    <xf numFmtId="0" fontId="124" fillId="24" borderId="0" xfId="2" applyNumberFormat="1" applyFont="1" applyFill="1" applyAlignment="1">
      <alignment horizontal="center"/>
    </xf>
    <xf numFmtId="1" fontId="124" fillId="24" borderId="0" xfId="0" applyNumberFormat="1" applyFont="1" applyFill="1" applyAlignment="1">
      <alignment horizontal="center"/>
    </xf>
    <xf numFmtId="0" fontId="36" fillId="24" borderId="0" xfId="0" applyFont="1" applyFill="1" applyAlignment="1">
      <alignment horizontal="center"/>
    </xf>
    <xf numFmtId="0" fontId="117" fillId="0" borderId="0" xfId="1" applyFont="1" applyFill="1" applyAlignment="1">
      <alignment horizontal="center"/>
    </xf>
    <xf numFmtId="49" fontId="159" fillId="41" borderId="0" xfId="0" applyNumberFormat="1" applyFont="1" applyFill="1"/>
    <xf numFmtId="0" fontId="159" fillId="41" borderId="0" xfId="0" applyFont="1" applyFill="1"/>
    <xf numFmtId="0" fontId="145" fillId="40" borderId="0" xfId="0" applyFont="1" applyFill="1" applyAlignment="1">
      <alignment horizontal="center"/>
    </xf>
    <xf numFmtId="0" fontId="97" fillId="47" borderId="0" xfId="0" applyFont="1" applyFill="1" applyAlignment="1">
      <alignment horizontal="center"/>
    </xf>
    <xf numFmtId="0" fontId="118" fillId="47" borderId="0" xfId="0" applyFont="1" applyFill="1" applyAlignment="1">
      <alignment horizontal="center"/>
    </xf>
    <xf numFmtId="0" fontId="122" fillId="47" borderId="0" xfId="0" applyFont="1" applyFill="1"/>
    <xf numFmtId="0" fontId="177" fillId="2" borderId="0" xfId="1" applyFont="1" applyFill="1" applyAlignment="1">
      <alignment horizontal="center"/>
    </xf>
    <xf numFmtId="0" fontId="51" fillId="2" borderId="0" xfId="0" applyFont="1" applyFill="1"/>
    <xf numFmtId="0" fontId="119" fillId="47" borderId="0" xfId="1" applyFont="1" applyFill="1" applyAlignment="1">
      <alignment horizontal="center"/>
    </xf>
    <xf numFmtId="0" fontId="128" fillId="47" borderId="0" xfId="0" applyFont="1" applyFill="1" applyAlignment="1">
      <alignment horizontal="center"/>
    </xf>
    <xf numFmtId="0" fontId="151" fillId="47" borderId="0" xfId="0" applyFont="1" applyFill="1" applyAlignment="1">
      <alignment horizontal="center"/>
    </xf>
    <xf numFmtId="0" fontId="143" fillId="47" borderId="0" xfId="1" applyFont="1" applyFill="1" applyAlignment="1">
      <alignment horizontal="center"/>
    </xf>
    <xf numFmtId="0" fontId="98" fillId="47" borderId="0" xfId="0" applyFont="1" applyFill="1" applyAlignment="1">
      <alignment horizontal="center"/>
    </xf>
    <xf numFmtId="0" fontId="144" fillId="47" borderId="0" xfId="0" applyFont="1" applyFill="1" applyAlignment="1">
      <alignment horizontal="center"/>
    </xf>
    <xf numFmtId="0" fontId="119" fillId="47" borderId="0" xfId="0" applyFont="1" applyFill="1" applyAlignment="1">
      <alignment horizontal="center"/>
    </xf>
    <xf numFmtId="0" fontId="98" fillId="47" borderId="0" xfId="0" applyFont="1" applyFill="1"/>
    <xf numFmtId="0" fontId="143" fillId="47" borderId="0" xfId="0" applyFont="1" applyFill="1"/>
    <xf numFmtId="0" fontId="118" fillId="20" borderId="0" xfId="0" applyFont="1" applyFill="1" applyAlignment="1">
      <alignment horizontal="center"/>
    </xf>
    <xf numFmtId="0" fontId="119" fillId="49" borderId="0" xfId="0" applyFont="1" applyFill="1" applyAlignment="1">
      <alignment horizontal="center"/>
    </xf>
    <xf numFmtId="0" fontId="118" fillId="49" borderId="0" xfId="0" applyFont="1" applyFill="1" applyAlignment="1">
      <alignment horizontal="center"/>
    </xf>
    <xf numFmtId="1" fontId="140" fillId="49" borderId="0" xfId="0" applyNumberFormat="1" applyFont="1" applyFill="1" applyAlignment="1">
      <alignment horizontal="center"/>
    </xf>
    <xf numFmtId="0" fontId="170" fillId="45" borderId="0" xfId="0" applyFont="1" applyFill="1" applyAlignment="1">
      <alignment horizontal="center"/>
    </xf>
    <xf numFmtId="1" fontId="178" fillId="2" borderId="0" xfId="0" applyNumberFormat="1" applyFont="1" applyFill="1" applyAlignment="1">
      <alignment horizontal="center"/>
    </xf>
    <xf numFmtId="0" fontId="154" fillId="20" borderId="0" xfId="2" applyNumberFormat="1" applyFont="1" applyFill="1" applyAlignment="1">
      <alignment horizontal="center"/>
    </xf>
    <xf numFmtId="0" fontId="101" fillId="0" borderId="0" xfId="0" applyFont="1" applyAlignment="1">
      <alignment horizontal="center"/>
    </xf>
    <xf numFmtId="0" fontId="154" fillId="20" borderId="0" xfId="0" applyFont="1" applyFill="1" applyAlignment="1">
      <alignment horizontal="center"/>
    </xf>
    <xf numFmtId="0" fontId="119" fillId="23" borderId="0" xfId="0" applyFont="1" applyFill="1" applyAlignment="1">
      <alignment horizontal="center"/>
    </xf>
    <xf numFmtId="0" fontId="140" fillId="23" borderId="0" xfId="0" applyFont="1" applyFill="1" applyAlignment="1">
      <alignment horizontal="center"/>
    </xf>
    <xf numFmtId="0" fontId="140" fillId="36" borderId="0" xfId="0" applyFont="1" applyFill="1" applyAlignment="1">
      <alignment horizontal="center"/>
    </xf>
    <xf numFmtId="164" fontId="98" fillId="2" borderId="0" xfId="0" applyNumberFormat="1" applyFont="1" applyFill="1" applyAlignment="1">
      <alignment horizontal="center"/>
    </xf>
    <xf numFmtId="164" fontId="165" fillId="2" borderId="0" xfId="0" applyNumberFormat="1" applyFont="1" applyFill="1" applyAlignment="1">
      <alignment horizontal="center"/>
    </xf>
    <xf numFmtId="164" fontId="126" fillId="2" borderId="0" xfId="0" applyNumberFormat="1" applyFont="1" applyFill="1" applyAlignment="1">
      <alignment horizontal="center"/>
    </xf>
    <xf numFmtId="164" fontId="118" fillId="46" borderId="0" xfId="0" applyNumberFormat="1" applyFont="1" applyFill="1" applyAlignment="1">
      <alignment horizontal="center"/>
    </xf>
    <xf numFmtId="164" fontId="118" fillId="14" borderId="0" xfId="0" applyNumberFormat="1" applyFont="1" applyFill="1" applyAlignment="1">
      <alignment horizontal="center"/>
    </xf>
    <xf numFmtId="164" fontId="118" fillId="47" borderId="0" xfId="0" applyNumberFormat="1" applyFont="1" applyFill="1" applyAlignment="1">
      <alignment horizontal="center"/>
    </xf>
    <xf numFmtId="164" fontId="160" fillId="0" borderId="0" xfId="0" applyNumberFormat="1" applyFont="1" applyAlignment="1">
      <alignment horizontal="center"/>
    </xf>
    <xf numFmtId="164" fontId="179" fillId="2" borderId="0" xfId="0" applyNumberFormat="1" applyFont="1" applyFill="1" applyAlignment="1">
      <alignment horizontal="center"/>
    </xf>
    <xf numFmtId="0" fontId="145" fillId="47" borderId="0" xfId="1" applyFont="1" applyFill="1" applyAlignment="1">
      <alignment horizontal="center"/>
    </xf>
    <xf numFmtId="0" fontId="0" fillId="47" borderId="0" xfId="0" applyFill="1"/>
    <xf numFmtId="0" fontId="122" fillId="4" borderId="0" xfId="1" applyFont="1" applyFill="1" applyAlignment="1">
      <alignment horizontal="center"/>
    </xf>
    <xf numFmtId="0" fontId="169" fillId="4" borderId="0" xfId="0" applyFont="1" applyFill="1" applyAlignment="1">
      <alignment horizontal="center"/>
    </xf>
    <xf numFmtId="0" fontId="128" fillId="4" borderId="0" xfId="0" applyFont="1" applyFill="1" applyAlignment="1">
      <alignment horizontal="center"/>
    </xf>
    <xf numFmtId="0" fontId="151" fillId="4" borderId="0" xfId="0" applyFont="1" applyFill="1" applyAlignment="1">
      <alignment horizontal="center"/>
    </xf>
    <xf numFmtId="0" fontId="144" fillId="4" borderId="0" xfId="0" applyFont="1" applyFill="1" applyAlignment="1">
      <alignment horizontal="center"/>
    </xf>
    <xf numFmtId="0" fontId="98" fillId="4" borderId="0" xfId="0" applyFont="1" applyFill="1"/>
    <xf numFmtId="0" fontId="118" fillId="33" borderId="0" xfId="2" applyNumberFormat="1" applyFont="1" applyFill="1" applyAlignment="1">
      <alignment horizontal="center"/>
    </xf>
    <xf numFmtId="0" fontId="118" fillId="33" borderId="0" xfId="0" applyFont="1" applyFill="1" applyAlignment="1">
      <alignment horizontal="center"/>
    </xf>
    <xf numFmtId="0" fontId="154" fillId="4" borderId="0" xfId="0" applyFont="1" applyFill="1" applyAlignment="1">
      <alignment horizontal="center"/>
    </xf>
    <xf numFmtId="0" fontId="118" fillId="34" borderId="0" xfId="0" applyFont="1" applyFill="1" applyAlignment="1">
      <alignment horizontal="center"/>
    </xf>
    <xf numFmtId="0" fontId="124" fillId="16" borderId="0" xfId="0" applyFont="1" applyFill="1" applyAlignment="1">
      <alignment horizontal="center"/>
    </xf>
    <xf numFmtId="1" fontId="119" fillId="34" borderId="0" xfId="0" applyNumberFormat="1" applyFont="1" applyFill="1" applyAlignment="1">
      <alignment horizontal="center"/>
    </xf>
    <xf numFmtId="0" fontId="154" fillId="33" borderId="0" xfId="2" applyNumberFormat="1" applyFont="1" applyFill="1" applyAlignment="1">
      <alignment horizontal="center"/>
    </xf>
    <xf numFmtId="0" fontId="154" fillId="33" borderId="0" xfId="0" applyFont="1" applyFill="1" applyAlignment="1">
      <alignment horizontal="center"/>
    </xf>
    <xf numFmtId="0" fontId="119" fillId="3" borderId="0" xfId="0" applyFont="1" applyFill="1" applyAlignment="1">
      <alignment horizontal="center"/>
    </xf>
    <xf numFmtId="1" fontId="119" fillId="3" borderId="0" xfId="0" applyNumberFormat="1" applyFont="1" applyFill="1" applyAlignment="1">
      <alignment horizontal="center"/>
    </xf>
    <xf numFmtId="0" fontId="140" fillId="4" borderId="0" xfId="0" applyFont="1" applyFill="1" applyAlignment="1">
      <alignment horizontal="center"/>
    </xf>
    <xf numFmtId="0" fontId="126" fillId="5" borderId="0" xfId="1" applyFont="1" applyFill="1" applyAlignment="1">
      <alignment horizontal="left"/>
    </xf>
    <xf numFmtId="0" fontId="122" fillId="6" borderId="0" xfId="1" applyFont="1" applyFill="1" applyAlignment="1">
      <alignment horizontal="center"/>
    </xf>
    <xf numFmtId="0" fontId="169" fillId="6" borderId="0" xfId="0" applyFont="1" applyFill="1" applyAlignment="1">
      <alignment horizontal="center"/>
    </xf>
    <xf numFmtId="0" fontId="169" fillId="6" borderId="0" xfId="0" applyFont="1" applyFill="1"/>
    <xf numFmtId="0" fontId="100" fillId="6" borderId="0" xfId="0" applyFont="1" applyFill="1"/>
    <xf numFmtId="0" fontId="151" fillId="6" borderId="0" xfId="0" applyFont="1" applyFill="1" applyAlignment="1">
      <alignment horizontal="center"/>
    </xf>
    <xf numFmtId="0" fontId="105" fillId="15" borderId="0" xfId="0" applyFont="1" applyFill="1" applyAlignment="1">
      <alignment horizontal="center"/>
    </xf>
    <xf numFmtId="49" fontId="105" fillId="15" borderId="0" xfId="0" applyNumberFormat="1" applyFont="1" applyFill="1" applyAlignment="1">
      <alignment horizontal="center"/>
    </xf>
    <xf numFmtId="0" fontId="111" fillId="24" borderId="0" xfId="2" applyNumberFormat="1" applyFont="1" applyFill="1" applyAlignment="1">
      <alignment horizontal="center"/>
    </xf>
    <xf numFmtId="0" fontId="111" fillId="24" borderId="0" xfId="0" applyFont="1" applyFill="1" applyAlignment="1">
      <alignment horizontal="center"/>
    </xf>
    <xf numFmtId="0" fontId="124" fillId="50" borderId="0" xfId="0" applyFont="1" applyFill="1" applyAlignment="1">
      <alignment horizontal="center"/>
    </xf>
    <xf numFmtId="1" fontId="111" fillId="41" borderId="0" xfId="0" applyNumberFormat="1" applyFont="1" applyFill="1" applyAlignment="1">
      <alignment horizontal="center"/>
    </xf>
    <xf numFmtId="0" fontId="170" fillId="50" borderId="0" xfId="0" applyFont="1" applyFill="1" applyAlignment="1">
      <alignment horizontal="center"/>
    </xf>
    <xf numFmtId="0" fontId="133" fillId="24" borderId="0" xfId="0" applyFont="1" applyFill="1" applyAlignment="1">
      <alignment horizontal="center"/>
    </xf>
    <xf numFmtId="1" fontId="180" fillId="27" borderId="0" xfId="0" applyNumberFormat="1" applyFont="1" applyFill="1" applyAlignment="1">
      <alignment horizontal="center"/>
    </xf>
    <xf numFmtId="0" fontId="140" fillId="43" borderId="0" xfId="0" applyFont="1" applyFill="1" applyAlignment="1">
      <alignment horizontal="center"/>
    </xf>
    <xf numFmtId="0" fontId="97" fillId="46" borderId="0" xfId="0" applyFont="1" applyFill="1" applyAlignment="1">
      <alignment horizontal="center"/>
    </xf>
    <xf numFmtId="0" fontId="122" fillId="46" borderId="0" xfId="1" applyFont="1" applyFill="1" applyAlignment="1">
      <alignment horizontal="center"/>
    </xf>
    <xf numFmtId="0" fontId="169" fillId="46" borderId="0" xfId="0" applyFont="1" applyFill="1" applyAlignment="1">
      <alignment horizontal="center"/>
    </xf>
    <xf numFmtId="0" fontId="100" fillId="46" borderId="0" xfId="0" applyFont="1" applyFill="1"/>
    <xf numFmtId="0" fontId="119" fillId="46" borderId="0" xfId="1" applyFont="1" applyFill="1" applyAlignment="1">
      <alignment horizontal="center"/>
    </xf>
    <xf numFmtId="0" fontId="128" fillId="46" borderId="0" xfId="0" applyFont="1" applyFill="1" applyAlignment="1">
      <alignment horizontal="center"/>
    </xf>
    <xf numFmtId="0" fontId="151" fillId="51" borderId="0" xfId="0" applyFont="1" applyFill="1" applyAlignment="1">
      <alignment horizontal="center"/>
    </xf>
    <xf numFmtId="0" fontId="143" fillId="51" borderId="0" xfId="1" applyFont="1" applyFill="1" applyAlignment="1">
      <alignment horizontal="center"/>
    </xf>
    <xf numFmtId="0" fontId="98" fillId="51" borderId="0" xfId="0" applyFont="1" applyFill="1" applyAlignment="1">
      <alignment horizontal="center"/>
    </xf>
    <xf numFmtId="0" fontId="144" fillId="51" borderId="0" xfId="0" applyFont="1" applyFill="1" applyAlignment="1">
      <alignment horizontal="center"/>
    </xf>
    <xf numFmtId="0" fontId="98" fillId="51" borderId="0" xfId="0" applyFont="1" applyFill="1"/>
    <xf numFmtId="0" fontId="143" fillId="51" borderId="0" xfId="0" applyFont="1" applyFill="1"/>
    <xf numFmtId="0" fontId="111" fillId="28" borderId="0" xfId="2" applyNumberFormat="1" applyFont="1" applyFill="1" applyAlignment="1">
      <alignment horizontal="center"/>
    </xf>
    <xf numFmtId="0" fontId="111" fillId="28" borderId="0" xfId="0" applyFont="1" applyFill="1" applyAlignment="1">
      <alignment horizontal="center"/>
    </xf>
    <xf numFmtId="0" fontId="154" fillId="5" borderId="0" xfId="0" applyFont="1" applyFill="1" applyAlignment="1">
      <alignment horizontal="center"/>
    </xf>
    <xf numFmtId="0" fontId="124" fillId="11" borderId="0" xfId="0" applyFont="1" applyFill="1" applyAlignment="1">
      <alignment horizontal="center"/>
    </xf>
    <xf numFmtId="0" fontId="111" fillId="11" borderId="0" xfId="0" applyFont="1" applyFill="1" applyAlignment="1">
      <alignment horizontal="center"/>
    </xf>
    <xf numFmtId="0" fontId="124" fillId="52" borderId="0" xfId="0" applyFont="1" applyFill="1" applyAlignment="1">
      <alignment horizontal="center"/>
    </xf>
    <xf numFmtId="1" fontId="133" fillId="39" borderId="0" xfId="0" applyNumberFormat="1" applyFont="1" applyFill="1" applyAlignment="1">
      <alignment horizontal="center"/>
    </xf>
    <xf numFmtId="0" fontId="140" fillId="8" borderId="0" xfId="0" applyFont="1" applyFill="1" applyAlignment="1">
      <alignment horizontal="center"/>
    </xf>
    <xf numFmtId="0" fontId="86" fillId="2" borderId="0" xfId="0" applyFont="1" applyFill="1"/>
    <xf numFmtId="0" fontId="118" fillId="5" borderId="0" xfId="0" applyFont="1" applyFill="1" applyAlignment="1">
      <alignment horizontal="center"/>
    </xf>
    <xf numFmtId="1" fontId="154" fillId="26" borderId="0" xfId="0" applyNumberFormat="1" applyFont="1" applyFill="1" applyAlignment="1">
      <alignment horizontal="center"/>
    </xf>
    <xf numFmtId="0" fontId="145" fillId="46" borderId="0" xfId="1" applyFont="1" applyFill="1" applyAlignment="1">
      <alignment horizontal="center"/>
    </xf>
    <xf numFmtId="0" fontId="101" fillId="38" borderId="0" xfId="0" applyFont="1" applyFill="1"/>
    <xf numFmtId="164" fontId="95" fillId="38" borderId="0" xfId="0" applyNumberFormat="1" applyFont="1" applyFill="1" applyAlignment="1">
      <alignment horizontal="center"/>
    </xf>
    <xf numFmtId="164" fontId="101" fillId="38" borderId="0" xfId="0" applyNumberFormat="1" applyFont="1" applyFill="1" applyAlignment="1">
      <alignment horizontal="center"/>
    </xf>
    <xf numFmtId="0" fontId="119" fillId="38" borderId="0" xfId="0" applyFont="1" applyFill="1" applyAlignment="1">
      <alignment horizontal="center"/>
    </xf>
    <xf numFmtId="1" fontId="118" fillId="38" borderId="0" xfId="0" applyNumberFormat="1" applyFont="1" applyFill="1" applyAlignment="1">
      <alignment horizontal="center"/>
    </xf>
    <xf numFmtId="1" fontId="86" fillId="38" borderId="0" xfId="0" applyNumberFormat="1" applyFont="1" applyFill="1"/>
    <xf numFmtId="1" fontId="10" fillId="38" borderId="0" xfId="0" applyNumberFormat="1" applyFont="1" applyFill="1"/>
    <xf numFmtId="0" fontId="111" fillId="41" borderId="0" xfId="1" applyFont="1" applyFill="1" applyAlignment="1">
      <alignment horizontal="center"/>
    </xf>
    <xf numFmtId="0" fontId="95" fillId="38" borderId="0" xfId="0" applyFont="1" applyFill="1"/>
    <xf numFmtId="49" fontId="109" fillId="2" borderId="0" xfId="0" applyNumberFormat="1" applyFont="1" applyFill="1" applyAlignment="1">
      <alignment horizontal="center"/>
    </xf>
    <xf numFmtId="49" fontId="165" fillId="2" borderId="0" xfId="1" applyNumberFormat="1" applyFont="1" applyFill="1" applyAlignment="1">
      <alignment horizontal="center"/>
    </xf>
    <xf numFmtId="0" fontId="5" fillId="41" borderId="0" xfId="0" applyFont="1" applyFill="1" applyAlignment="1">
      <alignment horizontal="center"/>
    </xf>
    <xf numFmtId="1" fontId="118" fillId="53" borderId="0" xfId="0" applyNumberFormat="1" applyFont="1" applyFill="1" applyAlignment="1">
      <alignment horizontal="center"/>
    </xf>
    <xf numFmtId="0" fontId="14" fillId="15" borderId="0" xfId="0" applyFont="1" applyFill="1" applyAlignment="1">
      <alignment horizontal="center"/>
    </xf>
    <xf numFmtId="1" fontId="118" fillId="23" borderId="0" xfId="0" applyNumberFormat="1" applyFont="1" applyFill="1" applyAlignment="1">
      <alignment horizontal="center"/>
    </xf>
    <xf numFmtId="0" fontId="58" fillId="41" borderId="0" xfId="0" applyFont="1" applyFill="1" applyAlignment="1">
      <alignment horizontal="center"/>
    </xf>
    <xf numFmtId="0" fontId="8" fillId="41" borderId="0" xfId="0" applyFont="1" applyFill="1" applyAlignment="1">
      <alignment horizontal="center"/>
    </xf>
    <xf numFmtId="0" fontId="14" fillId="35" borderId="0" xfId="0" applyFont="1" applyFill="1" applyAlignment="1">
      <alignment horizontal="center"/>
    </xf>
    <xf numFmtId="164" fontId="4" fillId="10" borderId="0" xfId="0" applyNumberFormat="1" applyFont="1" applyFill="1" applyAlignment="1">
      <alignment horizontal="center"/>
    </xf>
    <xf numFmtId="164" fontId="8" fillId="2" borderId="0" xfId="0" applyNumberFormat="1" applyFont="1" applyFill="1" applyAlignment="1">
      <alignment horizontal="center"/>
    </xf>
    <xf numFmtId="164" fontId="4" fillId="38" borderId="0" xfId="0" applyNumberFormat="1" applyFont="1" applyFill="1" applyAlignment="1">
      <alignment horizontal="center"/>
    </xf>
    <xf numFmtId="164" fontId="27" fillId="2" borderId="0" xfId="0" applyNumberFormat="1" applyFont="1" applyFill="1" applyAlignment="1">
      <alignment horizontal="center"/>
    </xf>
    <xf numFmtId="164" fontId="46" fillId="2" borderId="0" xfId="0" applyNumberFormat="1" applyFont="1" applyFill="1" applyAlignment="1">
      <alignment horizontal="center"/>
    </xf>
    <xf numFmtId="164" fontId="47" fillId="2" borderId="0" xfId="0" applyNumberFormat="1" applyFont="1" applyFill="1" applyAlignment="1">
      <alignment horizontal="center"/>
    </xf>
    <xf numFmtId="1" fontId="50" fillId="2" borderId="0" xfId="0" applyNumberFormat="1" applyFont="1" applyFill="1" applyAlignment="1">
      <alignment horizontal="center"/>
    </xf>
    <xf numFmtId="1" fontId="133" fillId="2" borderId="0" xfId="0" applyNumberFormat="1" applyFont="1" applyFill="1" applyAlignment="1">
      <alignment horizontal="center"/>
    </xf>
    <xf numFmtId="0" fontId="181" fillId="2" borderId="0" xfId="0" applyFont="1" applyFill="1"/>
    <xf numFmtId="1" fontId="47" fillId="2" borderId="0" xfId="0" applyNumberFormat="1" applyFont="1" applyFill="1" applyAlignment="1">
      <alignment horizontal="center"/>
    </xf>
    <xf numFmtId="164" fontId="182" fillId="38" borderId="0" xfId="0" applyNumberFormat="1" applyFont="1" applyFill="1" applyAlignment="1">
      <alignment horizontal="center"/>
    </xf>
    <xf numFmtId="0" fontId="118" fillId="8" borderId="0" xfId="0" applyFont="1" applyFill="1"/>
    <xf numFmtId="0" fontId="46" fillId="41" borderId="0" xfId="0" applyFont="1" applyFill="1" applyAlignment="1">
      <alignment horizontal="center"/>
    </xf>
    <xf numFmtId="1" fontId="118" fillId="21" borderId="0" xfId="0" applyNumberFormat="1" applyFont="1" applyFill="1" applyAlignment="1">
      <alignment horizontal="center"/>
    </xf>
    <xf numFmtId="0" fontId="100" fillId="7" borderId="0" xfId="0" applyFont="1" applyFill="1"/>
    <xf numFmtId="0" fontId="114" fillId="7" borderId="0" xfId="0" applyFont="1" applyFill="1" applyAlignment="1">
      <alignment horizontal="center"/>
    </xf>
    <xf numFmtId="0" fontId="104" fillId="7" borderId="0" xfId="0" applyFont="1" applyFill="1" applyAlignment="1">
      <alignment horizontal="center"/>
    </xf>
    <xf numFmtId="0" fontId="0" fillId="7" borderId="0" xfId="0" applyFill="1"/>
    <xf numFmtId="0" fontId="10" fillId="7" borderId="0" xfId="0" applyFont="1" applyFill="1" applyAlignment="1">
      <alignment horizontal="center"/>
    </xf>
    <xf numFmtId="0" fontId="145" fillId="22" borderId="0" xfId="0" applyFont="1" applyFill="1" applyAlignment="1">
      <alignment horizontal="center"/>
    </xf>
    <xf numFmtId="0" fontId="143" fillId="22" borderId="0" xfId="1" applyFont="1" applyFill="1" applyAlignment="1">
      <alignment horizontal="center"/>
    </xf>
    <xf numFmtId="0" fontId="145" fillId="29" borderId="0" xfId="0" applyFont="1" applyFill="1" applyAlignment="1">
      <alignment horizontal="center"/>
    </xf>
    <xf numFmtId="0" fontId="143" fillId="29" borderId="0" xfId="1" applyFont="1" applyFill="1" applyAlignment="1">
      <alignment horizontal="center"/>
    </xf>
    <xf numFmtId="0" fontId="118" fillId="29" borderId="0" xfId="0" applyFont="1" applyFill="1" applyAlignment="1">
      <alignment horizontal="center"/>
    </xf>
    <xf numFmtId="49" fontId="95" fillId="0" borderId="0" xfId="0" applyNumberFormat="1" applyFont="1"/>
    <xf numFmtId="1" fontId="118" fillId="29" borderId="0" xfId="0" applyNumberFormat="1" applyFont="1" applyFill="1" applyAlignment="1">
      <alignment horizontal="center"/>
    </xf>
    <xf numFmtId="1" fontId="128" fillId="22" borderId="0" xfId="2" applyNumberFormat="1" applyFont="1" applyFill="1" applyAlignment="1">
      <alignment horizontal="center"/>
    </xf>
    <xf numFmtId="10" fontId="117" fillId="2" borderId="0" xfId="1" applyNumberFormat="1" applyFont="1" applyFill="1" applyAlignment="1">
      <alignment horizontal="center"/>
    </xf>
    <xf numFmtId="1" fontId="171" fillId="22" borderId="0" xfId="2" applyNumberFormat="1" applyFont="1" applyFill="1" applyAlignment="1">
      <alignment horizontal="center"/>
    </xf>
    <xf numFmtId="1" fontId="128" fillId="29" borderId="0" xfId="2" applyNumberFormat="1" applyFont="1" applyFill="1" applyAlignment="1">
      <alignment horizontal="center"/>
    </xf>
    <xf numFmtId="164" fontId="4" fillId="14" borderId="0" xfId="0" applyNumberFormat="1" applyFont="1" applyFill="1"/>
    <xf numFmtId="164" fontId="56" fillId="2" borderId="0" xfId="0" applyNumberFormat="1" applyFont="1" applyFill="1"/>
    <xf numFmtId="164" fontId="14" fillId="2" borderId="0" xfId="0" applyNumberFormat="1" applyFont="1" applyFill="1"/>
    <xf numFmtId="0" fontId="10" fillId="7" borderId="0" xfId="0" applyFont="1" applyFill="1"/>
    <xf numFmtId="0" fontId="104" fillId="15" borderId="0" xfId="0" applyFont="1" applyFill="1" applyAlignment="1">
      <alignment horizontal="center"/>
    </xf>
    <xf numFmtId="0" fontId="113" fillId="15" borderId="0" xfId="1" applyFont="1" applyFill="1" applyAlignment="1">
      <alignment horizontal="center"/>
    </xf>
    <xf numFmtId="0" fontId="104" fillId="18" borderId="0" xfId="0" applyFont="1" applyFill="1" applyAlignment="1">
      <alignment horizontal="center"/>
    </xf>
    <xf numFmtId="0" fontId="113" fillId="18" borderId="0" xfId="1" applyFont="1" applyFill="1" applyAlignment="1">
      <alignment horizontal="center"/>
    </xf>
    <xf numFmtId="0" fontId="100" fillId="18" borderId="0" xfId="0" applyFont="1" applyFill="1"/>
    <xf numFmtId="0" fontId="14" fillId="18" borderId="0" xfId="0" applyFont="1" applyFill="1" applyAlignment="1">
      <alignment horizontal="center"/>
    </xf>
    <xf numFmtId="0" fontId="111" fillId="7" borderId="0" xfId="0" applyFont="1" applyFill="1" applyAlignment="1">
      <alignment horizontal="center"/>
    </xf>
    <xf numFmtId="0" fontId="100" fillId="23" borderId="0" xfId="0" applyFont="1" applyFill="1"/>
    <xf numFmtId="0" fontId="100" fillId="23" borderId="0" xfId="0" applyFont="1" applyFill="1" applyAlignment="1">
      <alignment horizontal="center"/>
    </xf>
    <xf numFmtId="0" fontId="114" fillId="23" borderId="0" xfId="0" applyFont="1" applyFill="1" applyAlignment="1">
      <alignment horizontal="center"/>
    </xf>
    <xf numFmtId="0" fontId="104" fillId="23" borderId="0" xfId="0" applyFont="1" applyFill="1" applyAlignment="1">
      <alignment horizontal="center"/>
    </xf>
    <xf numFmtId="0" fontId="10" fillId="23" borderId="0" xfId="0" applyFont="1" applyFill="1" applyAlignment="1">
      <alignment horizontal="center"/>
    </xf>
    <xf numFmtId="0" fontId="95" fillId="8" borderId="0" xfId="0" applyFont="1" applyFill="1" applyAlignment="1">
      <alignment horizontal="center"/>
    </xf>
    <xf numFmtId="0" fontId="104" fillId="16" borderId="0" xfId="0" applyFont="1" applyFill="1" applyAlignment="1">
      <alignment horizontal="center"/>
    </xf>
    <xf numFmtId="0" fontId="113" fillId="16" borderId="0" xfId="1" applyFont="1" applyFill="1" applyAlignment="1">
      <alignment horizontal="center"/>
    </xf>
    <xf numFmtId="0" fontId="14" fillId="16" borderId="0" xfId="0" applyFont="1" applyFill="1" applyAlignment="1">
      <alignment horizontal="center"/>
    </xf>
    <xf numFmtId="49" fontId="121" fillId="2" borderId="0" xfId="1" applyNumberFormat="1" applyFont="1" applyFill="1" applyAlignment="1">
      <alignment horizontal="center"/>
    </xf>
    <xf numFmtId="49" fontId="103" fillId="2" borderId="0" xfId="0" applyNumberFormat="1" applyFont="1" applyFill="1"/>
    <xf numFmtId="1" fontId="118" fillId="43" borderId="0" xfId="0" applyNumberFormat="1" applyFont="1" applyFill="1" applyAlignment="1">
      <alignment horizontal="center"/>
    </xf>
    <xf numFmtId="0" fontId="114" fillId="16" borderId="0" xfId="0" applyFont="1" applyFill="1" applyAlignment="1">
      <alignment horizontal="center"/>
    </xf>
    <xf numFmtId="0" fontId="111" fillId="16" borderId="0" xfId="0" applyFont="1" applyFill="1" applyAlignment="1">
      <alignment horizontal="center"/>
    </xf>
    <xf numFmtId="1" fontId="111" fillId="16" borderId="0" xfId="1" applyNumberFormat="1" applyFont="1" applyFill="1" applyAlignment="1">
      <alignment horizontal="center"/>
    </xf>
    <xf numFmtId="1" fontId="114" fillId="16" borderId="0" xfId="0" applyNumberFormat="1" applyFont="1" applyFill="1" applyAlignment="1">
      <alignment horizontal="center"/>
    </xf>
    <xf numFmtId="0" fontId="128" fillId="2" borderId="0" xfId="1" applyFont="1" applyFill="1" applyAlignment="1">
      <alignment horizontal="center"/>
    </xf>
    <xf numFmtId="0" fontId="117" fillId="2" borderId="0" xfId="1" applyFont="1" applyFill="1" applyAlignment="1">
      <alignment horizontal="center"/>
    </xf>
    <xf numFmtId="0" fontId="128" fillId="22" borderId="0" xfId="2" applyNumberFormat="1" applyFont="1" applyFill="1" applyAlignment="1">
      <alignment horizontal="center"/>
    </xf>
    <xf numFmtId="0" fontId="172" fillId="41" borderId="0" xfId="2" applyNumberFormat="1" applyFont="1" applyFill="1" applyAlignment="1">
      <alignment horizontal="center"/>
    </xf>
    <xf numFmtId="0" fontId="128" fillId="43" borderId="0" xfId="2" applyNumberFormat="1" applyFont="1" applyFill="1" applyAlignment="1">
      <alignment horizontal="center"/>
    </xf>
    <xf numFmtId="164" fontId="118" fillId="10" borderId="0" xfId="0" applyNumberFormat="1" applyFont="1" applyFill="1" applyAlignment="1">
      <alignment horizontal="center"/>
    </xf>
    <xf numFmtId="164" fontId="118" fillId="23" borderId="0" xfId="0" applyNumberFormat="1" applyFont="1" applyFill="1" applyAlignment="1">
      <alignment horizontal="center"/>
    </xf>
    <xf numFmtId="164" fontId="56" fillId="2" borderId="0" xfId="0" applyNumberFormat="1" applyFont="1" applyFill="1" applyAlignment="1">
      <alignment horizontal="center"/>
    </xf>
    <xf numFmtId="164" fontId="115" fillId="0" borderId="0" xfId="0" applyNumberFormat="1" applyFont="1" applyAlignment="1">
      <alignment horizontal="center"/>
    </xf>
    <xf numFmtId="0" fontId="100" fillId="0" borderId="0" xfId="0" applyFont="1" applyAlignment="1">
      <alignment horizontal="center"/>
    </xf>
    <xf numFmtId="0" fontId="167" fillId="2" borderId="0" xfId="1" applyFont="1" applyFill="1" applyAlignment="1">
      <alignment horizontal="center"/>
    </xf>
    <xf numFmtId="0" fontId="34" fillId="0" borderId="0" xfId="0" applyFont="1" applyAlignment="1">
      <alignment horizontal="center"/>
    </xf>
    <xf numFmtId="0" fontId="143" fillId="8" borderId="0" xfId="0" applyFont="1" applyFill="1" applyAlignment="1">
      <alignment horizontal="center"/>
    </xf>
    <xf numFmtId="0" fontId="143" fillId="8" borderId="0" xfId="0" applyFont="1" applyFill="1"/>
    <xf numFmtId="0" fontId="10" fillId="23" borderId="0" xfId="0" applyFont="1" applyFill="1"/>
    <xf numFmtId="0" fontId="100" fillId="16" borderId="0" xfId="0" applyFont="1" applyFill="1"/>
    <xf numFmtId="0" fontId="44" fillId="16" borderId="0" xfId="0" applyFont="1" applyFill="1" applyAlignment="1">
      <alignment horizontal="center"/>
    </xf>
    <xf numFmtId="0" fontId="111" fillId="23" borderId="0" xfId="0" applyFont="1" applyFill="1" applyAlignment="1">
      <alignment horizontal="center"/>
    </xf>
    <xf numFmtId="0" fontId="126" fillId="23" borderId="0" xfId="1" applyFont="1" applyFill="1" applyAlignment="1">
      <alignment horizontal="left"/>
    </xf>
    <xf numFmtId="0" fontId="96" fillId="23" borderId="0" xfId="0" applyFont="1" applyFill="1" applyAlignment="1">
      <alignment horizontal="center"/>
    </xf>
    <xf numFmtId="0" fontId="103" fillId="23" borderId="0" xfId="0" applyFont="1" applyFill="1" applyAlignment="1">
      <alignment horizontal="center"/>
    </xf>
    <xf numFmtId="0" fontId="103" fillId="23" borderId="0" xfId="0" applyFont="1" applyFill="1"/>
    <xf numFmtId="0" fontId="141" fillId="23" borderId="0" xfId="0" applyFont="1" applyFill="1"/>
    <xf numFmtId="0" fontId="141" fillId="23" borderId="0" xfId="0" applyFont="1" applyFill="1" applyAlignment="1">
      <alignment horizontal="center"/>
    </xf>
    <xf numFmtId="10" fontId="103" fillId="23" borderId="0" xfId="0" applyNumberFormat="1" applyFont="1" applyFill="1" applyAlignment="1">
      <alignment horizontal="center"/>
    </xf>
    <xf numFmtId="0" fontId="101" fillId="5" borderId="0" xfId="1" applyFont="1" applyFill="1"/>
    <xf numFmtId="0" fontId="100" fillId="5" borderId="0" xfId="1" applyFont="1" applyFill="1"/>
    <xf numFmtId="0" fontId="138" fillId="5" borderId="0" xfId="1" applyFont="1" applyFill="1" applyAlignment="1">
      <alignment horizontal="center"/>
    </xf>
    <xf numFmtId="0" fontId="138" fillId="0" borderId="0" xfId="1" applyFont="1" applyAlignment="1">
      <alignment horizontal="center"/>
    </xf>
    <xf numFmtId="0" fontId="98" fillId="5" borderId="0" xfId="1" applyFont="1" applyFill="1"/>
    <xf numFmtId="0" fontId="101" fillId="5" borderId="0" xfId="1" applyFont="1" applyFill="1" applyAlignment="1">
      <alignment horizontal="center"/>
    </xf>
    <xf numFmtId="0" fontId="149" fillId="2" borderId="0" xfId="1" applyFont="1" applyFill="1"/>
    <xf numFmtId="0" fontId="114" fillId="0" borderId="0" xfId="1" applyFont="1" applyAlignment="1">
      <alignment horizontal="center"/>
    </xf>
    <xf numFmtId="0" fontId="100" fillId="0" borderId="0" xfId="1" applyFont="1"/>
    <xf numFmtId="0" fontId="114" fillId="0" borderId="0" xfId="1" applyFont="1" applyFill="1" applyAlignment="1">
      <alignment horizontal="center"/>
    </xf>
    <xf numFmtId="0" fontId="97" fillId="22" borderId="0" xfId="1" applyFont="1" applyFill="1" applyAlignment="1">
      <alignment horizontal="center"/>
    </xf>
    <xf numFmtId="0" fontId="169" fillId="22" borderId="0" xfId="1" applyFont="1" applyFill="1" applyAlignment="1">
      <alignment horizontal="center"/>
    </xf>
    <xf numFmtId="0" fontId="128" fillId="22" borderId="0" xfId="3" applyFont="1" applyFill="1" applyAlignment="1">
      <alignment horizontal="center"/>
    </xf>
    <xf numFmtId="0" fontId="118" fillId="22" borderId="0" xfId="3" applyFont="1" applyFill="1" applyAlignment="1">
      <alignment horizontal="center"/>
    </xf>
    <xf numFmtId="0" fontId="119" fillId="22" borderId="0" xfId="1" applyFont="1" applyFill="1" applyAlignment="1">
      <alignment horizontal="center"/>
    </xf>
    <xf numFmtId="0" fontId="117" fillId="18" borderId="0" xfId="3" applyFont="1" applyFill="1" applyAlignment="1">
      <alignment horizontal="center"/>
    </xf>
    <xf numFmtId="0" fontId="117" fillId="18" borderId="0" xfId="1" applyFont="1" applyFill="1" applyAlignment="1">
      <alignment horizontal="center"/>
    </xf>
    <xf numFmtId="49" fontId="117" fillId="18" borderId="0" xfId="1" applyNumberFormat="1" applyFont="1" applyFill="1" applyAlignment="1">
      <alignment horizontal="center" vertical="center" wrapText="1"/>
    </xf>
    <xf numFmtId="0" fontId="124" fillId="18" borderId="0" xfId="1" applyFont="1" applyFill="1" applyAlignment="1">
      <alignment horizontal="center"/>
    </xf>
    <xf numFmtId="0" fontId="119" fillId="22" borderId="0" xfId="1" applyFont="1" applyFill="1"/>
    <xf numFmtId="49" fontId="117" fillId="18" borderId="0" xfId="1" applyNumberFormat="1" applyFont="1" applyFill="1" applyAlignment="1">
      <alignment horizontal="center"/>
    </xf>
    <xf numFmtId="0" fontId="183" fillId="0" borderId="0" xfId="1" applyFont="1" applyAlignment="1">
      <alignment horizontal="center" vertical="center" wrapText="1"/>
    </xf>
    <xf numFmtId="49" fontId="117" fillId="18" borderId="0" xfId="1" applyNumberFormat="1" applyFont="1" applyFill="1"/>
    <xf numFmtId="49" fontId="124" fillId="18" borderId="0" xfId="1" applyNumberFormat="1" applyFont="1" applyFill="1" applyAlignment="1">
      <alignment horizontal="center"/>
    </xf>
    <xf numFmtId="0" fontId="95" fillId="2" borderId="0" xfId="1" applyFont="1" applyFill="1"/>
    <xf numFmtId="0" fontId="114" fillId="2" borderId="0" xfId="1" applyFont="1" applyFill="1" applyAlignment="1">
      <alignment horizontal="center"/>
    </xf>
    <xf numFmtId="49" fontId="101" fillId="2" borderId="0" xfId="1" applyNumberFormat="1" applyFont="1" applyFill="1" applyAlignment="1">
      <alignment horizontal="center"/>
    </xf>
    <xf numFmtId="0" fontId="105" fillId="2" borderId="0" xfId="1" applyFont="1" applyFill="1" applyAlignment="1">
      <alignment horizontal="center"/>
    </xf>
    <xf numFmtId="0" fontId="176" fillId="2" borderId="0" xfId="1" applyFont="1" applyFill="1" applyAlignment="1">
      <alignment horizontal="center"/>
    </xf>
    <xf numFmtId="49" fontId="104" fillId="2" borderId="0" xfId="1" applyNumberFormat="1" applyFont="1" applyFill="1" applyAlignment="1">
      <alignment horizontal="center"/>
    </xf>
    <xf numFmtId="0" fontId="159" fillId="0" borderId="0" xfId="3" applyFont="1" applyAlignment="1">
      <alignment horizontal="center"/>
    </xf>
    <xf numFmtId="0" fontId="103" fillId="0" borderId="0" xfId="1" applyFont="1"/>
    <xf numFmtId="0" fontId="103" fillId="0" borderId="0" xfId="1" applyFont="1" applyAlignment="1">
      <alignment horizontal="center"/>
    </xf>
    <xf numFmtId="0" fontId="81" fillId="0" borderId="0" xfId="1"/>
    <xf numFmtId="0" fontId="184" fillId="0" borderId="0" xfId="1" applyFont="1"/>
    <xf numFmtId="0" fontId="159" fillId="0" borderId="3" xfId="3" applyFont="1" applyBorder="1" applyAlignment="1">
      <alignment horizontal="center"/>
    </xf>
    <xf numFmtId="0" fontId="111" fillId="18" borderId="3" xfId="2" applyNumberFormat="1" applyFont="1" applyFill="1" applyBorder="1" applyAlignment="1">
      <alignment horizontal="center"/>
    </xf>
    <xf numFmtId="164" fontId="95" fillId="0" borderId="3" xfId="1" applyNumberFormat="1" applyFont="1" applyBorder="1" applyAlignment="1">
      <alignment horizontal="center"/>
    </xf>
    <xf numFmtId="0" fontId="118" fillId="22" borderId="3" xfId="2" applyNumberFormat="1" applyFont="1" applyFill="1" applyBorder="1" applyAlignment="1">
      <alignment horizontal="center"/>
    </xf>
    <xf numFmtId="0" fontId="103" fillId="2" borderId="3" xfId="1" applyFont="1" applyFill="1" applyBorder="1"/>
    <xf numFmtId="164" fontId="103" fillId="0" borderId="3" xfId="1" applyNumberFormat="1" applyFont="1" applyBorder="1" applyAlignment="1">
      <alignment horizontal="center"/>
    </xf>
    <xf numFmtId="0" fontId="124" fillId="18" borderId="3" xfId="1" applyFont="1" applyFill="1" applyBorder="1" applyAlignment="1">
      <alignment horizontal="center"/>
    </xf>
    <xf numFmtId="0" fontId="100" fillId="0" borderId="3" xfId="1" applyFont="1" applyBorder="1"/>
    <xf numFmtId="0" fontId="103" fillId="0" borderId="3" xfId="1" applyFont="1" applyBorder="1"/>
    <xf numFmtId="164" fontId="160" fillId="0" borderId="3" xfId="1" applyNumberFormat="1" applyFont="1" applyBorder="1"/>
    <xf numFmtId="0" fontId="118" fillId="22" borderId="3" xfId="1" applyFont="1" applyFill="1" applyBorder="1" applyAlignment="1">
      <alignment horizontal="center"/>
    </xf>
    <xf numFmtId="1" fontId="119" fillId="2" borderId="3" xfId="1" applyNumberFormat="1" applyFont="1" applyFill="1" applyBorder="1" applyAlignment="1">
      <alignment horizontal="center"/>
    </xf>
    <xf numFmtId="164" fontId="114" fillId="8" borderId="3" xfId="1" applyNumberFormat="1" applyFont="1" applyFill="1" applyBorder="1" applyAlignment="1">
      <alignment horizontal="center"/>
    </xf>
    <xf numFmtId="164" fontId="147" fillId="0" borderId="3" xfId="1" applyNumberFormat="1" applyFont="1" applyBorder="1" applyAlignment="1">
      <alignment horizontal="center"/>
    </xf>
    <xf numFmtId="10" fontId="118" fillId="3" borderId="3" xfId="1" applyNumberFormat="1" applyFont="1" applyFill="1" applyBorder="1" applyAlignment="1">
      <alignment horizontal="center"/>
    </xf>
    <xf numFmtId="0" fontId="185" fillId="0" borderId="3" xfId="3" applyFont="1" applyBorder="1" applyAlignment="1">
      <alignment horizontal="center"/>
    </xf>
    <xf numFmtId="0" fontId="159" fillId="0" borderId="3" xfId="3" applyFont="1" applyFill="1" applyBorder="1" applyAlignment="1">
      <alignment horizontal="center"/>
    </xf>
    <xf numFmtId="0" fontId="111" fillId="18" borderId="3" xfId="1" applyFont="1" applyFill="1" applyBorder="1" applyAlignment="1">
      <alignment horizontal="center"/>
    </xf>
    <xf numFmtId="164" fontId="102" fillId="0" borderId="3" xfId="1" applyNumberFormat="1" applyFont="1" applyBorder="1" applyAlignment="1">
      <alignment horizontal="center"/>
    </xf>
    <xf numFmtId="0" fontId="102" fillId="0" borderId="3" xfId="1" applyFont="1" applyBorder="1"/>
    <xf numFmtId="0" fontId="119" fillId="22" borderId="3" xfId="1" applyFont="1" applyFill="1" applyBorder="1" applyAlignment="1">
      <alignment horizontal="center"/>
    </xf>
    <xf numFmtId="0" fontId="119" fillId="18" borderId="3" xfId="1" applyFont="1" applyFill="1" applyBorder="1" applyAlignment="1">
      <alignment horizontal="center"/>
    </xf>
    <xf numFmtId="0" fontId="103" fillId="8" borderId="3" xfId="1" applyFont="1" applyFill="1" applyBorder="1"/>
    <xf numFmtId="0" fontId="184" fillId="0" borderId="3" xfId="1" applyFont="1" applyBorder="1"/>
    <xf numFmtId="0" fontId="186" fillId="22" borderId="3" xfId="1" applyFont="1" applyFill="1" applyBorder="1" applyAlignment="1">
      <alignment horizontal="center"/>
    </xf>
    <xf numFmtId="0" fontId="119" fillId="3" borderId="3" xfId="1" applyFont="1" applyFill="1" applyBorder="1" applyAlignment="1">
      <alignment horizontal="center"/>
    </xf>
    <xf numFmtId="164" fontId="103" fillId="18" borderId="3" xfId="1" applyNumberFormat="1" applyFont="1" applyFill="1" applyBorder="1" applyAlignment="1">
      <alignment horizontal="center"/>
    </xf>
    <xf numFmtId="0" fontId="97" fillId="2" borderId="3" xfId="1" applyFont="1" applyFill="1" applyBorder="1"/>
    <xf numFmtId="164" fontId="103" fillId="18" borderId="3" xfId="1" applyNumberFormat="1" applyFont="1" applyFill="1" applyBorder="1"/>
    <xf numFmtId="0" fontId="103" fillId="2" borderId="3" xfId="1" applyFont="1" applyFill="1" applyBorder="1" applyAlignment="1">
      <alignment horizontal="center"/>
    </xf>
    <xf numFmtId="164" fontId="103" fillId="22" borderId="3" xfId="1" applyNumberFormat="1" applyFont="1" applyFill="1" applyBorder="1"/>
    <xf numFmtId="0" fontId="187" fillId="2" borderId="3" xfId="1" applyFont="1" applyFill="1" applyBorder="1" applyAlignment="1">
      <alignment horizontal="center"/>
    </xf>
    <xf numFmtId="0" fontId="98" fillId="2" borderId="3" xfId="1" applyFont="1" applyFill="1" applyBorder="1" applyAlignment="1">
      <alignment horizontal="center"/>
    </xf>
    <xf numFmtId="164" fontId="113" fillId="18" borderId="3" xfId="1" applyNumberFormat="1" applyFont="1" applyFill="1" applyBorder="1"/>
    <xf numFmtId="0" fontId="100" fillId="2" borderId="3" xfId="1" applyFont="1" applyFill="1" applyBorder="1"/>
    <xf numFmtId="0" fontId="106" fillId="18" borderId="3" xfId="1" applyFont="1" applyFill="1" applyBorder="1"/>
    <xf numFmtId="0" fontId="103" fillId="3" borderId="3" xfId="1" applyFont="1" applyFill="1" applyBorder="1" applyAlignment="1">
      <alignment horizontal="center"/>
    </xf>
    <xf numFmtId="0" fontId="103" fillId="18" borderId="3" xfId="1" applyFont="1" applyFill="1" applyBorder="1" applyAlignment="1">
      <alignment horizontal="center"/>
    </xf>
    <xf numFmtId="0" fontId="103" fillId="0" borderId="3" xfId="1" applyFont="1" applyBorder="1" applyAlignment="1">
      <alignment horizontal="center"/>
    </xf>
    <xf numFmtId="0" fontId="103" fillId="22" borderId="3" xfId="1" applyFont="1" applyFill="1" applyBorder="1" applyAlignment="1">
      <alignment horizontal="center"/>
    </xf>
    <xf numFmtId="0" fontId="103" fillId="18" borderId="3" xfId="1" applyFont="1" applyFill="1" applyBorder="1"/>
    <xf numFmtId="0" fontId="113" fillId="18" borderId="3" xfId="1" applyFont="1" applyFill="1" applyBorder="1"/>
    <xf numFmtId="0" fontId="103" fillId="22" borderId="3" xfId="1" applyFont="1" applyFill="1" applyBorder="1"/>
    <xf numFmtId="0" fontId="105" fillId="18" borderId="3" xfId="1" applyFont="1" applyFill="1" applyBorder="1" applyAlignment="1">
      <alignment horizontal="center"/>
    </xf>
    <xf numFmtId="10" fontId="188" fillId="3" borderId="3" xfId="1" applyNumberFormat="1" applyFont="1" applyFill="1" applyBorder="1" applyAlignment="1">
      <alignment horizontal="center"/>
    </xf>
    <xf numFmtId="0" fontId="159" fillId="0" borderId="0" xfId="3" applyFont="1" applyFill="1" applyAlignment="1">
      <alignment horizontal="center"/>
    </xf>
    <xf numFmtId="0" fontId="106" fillId="5" borderId="0" xfId="1" applyFont="1" applyFill="1"/>
    <xf numFmtId="49" fontId="112" fillId="18" borderId="0" xfId="1" applyNumberFormat="1" applyFont="1" applyFill="1" applyAlignment="1">
      <alignment horizontal="center"/>
    </xf>
    <xf numFmtId="49" fontId="112" fillId="18" borderId="0" xfId="1" applyNumberFormat="1" applyFont="1" applyFill="1" applyAlignment="1">
      <alignment horizontal="center" vertical="center" wrapText="1"/>
    </xf>
    <xf numFmtId="49" fontId="112" fillId="18" borderId="0" xfId="1" applyNumberFormat="1" applyFont="1" applyFill="1"/>
    <xf numFmtId="49" fontId="159" fillId="18" borderId="0" xfId="1" applyNumberFormat="1" applyFont="1" applyFill="1"/>
    <xf numFmtId="49" fontId="119" fillId="22" borderId="0" xfId="1" applyNumberFormat="1" applyFont="1" applyFill="1" applyAlignment="1">
      <alignment horizontal="center"/>
    </xf>
    <xf numFmtId="0" fontId="112" fillId="18" borderId="0" xfId="3" applyFont="1" applyFill="1" applyAlignment="1">
      <alignment horizontal="center"/>
    </xf>
    <xf numFmtId="0" fontId="81" fillId="0" borderId="0" xfId="1" applyAlignment="1">
      <alignment horizontal="center" vertical="center" wrapText="1"/>
    </xf>
    <xf numFmtId="0" fontId="106" fillId="0" borderId="0" xfId="1" applyFont="1"/>
    <xf numFmtId="0" fontId="103" fillId="5" borderId="0" xfId="1" applyFont="1" applyFill="1"/>
    <xf numFmtId="0" fontId="97" fillId="3" borderId="0" xfId="1" applyFont="1" applyFill="1" applyAlignment="1">
      <alignment horizontal="center"/>
    </xf>
    <xf numFmtId="0" fontId="128" fillId="3" borderId="0" xfId="1" applyFont="1" applyFill="1" applyAlignment="1">
      <alignment horizontal="center"/>
    </xf>
    <xf numFmtId="0" fontId="128" fillId="3" borderId="0" xfId="1" applyFont="1" applyFill="1" applyAlignment="1">
      <alignment horizontal="center"/>
    </xf>
    <xf numFmtId="0" fontId="182" fillId="5" borderId="0" xfId="1" applyFont="1" applyFill="1" applyAlignment="1">
      <alignment horizontal="center"/>
    </xf>
    <xf numFmtId="0" fontId="117" fillId="42" borderId="0" xfId="1" applyFont="1" applyFill="1" applyAlignment="1">
      <alignment horizontal="center"/>
    </xf>
    <xf numFmtId="0" fontId="112" fillId="42" borderId="0" xfId="3" applyFont="1" applyFill="1" applyAlignment="1">
      <alignment horizontal="center"/>
    </xf>
    <xf numFmtId="0" fontId="159" fillId="42" borderId="0" xfId="1" applyFont="1" applyFill="1"/>
    <xf numFmtId="0" fontId="189" fillId="42" borderId="0" xfId="1" applyFont="1" applyFill="1" applyAlignment="1">
      <alignment horizontal="center"/>
    </xf>
    <xf numFmtId="0" fontId="118" fillId="3" borderId="0" xfId="1" applyFont="1" applyFill="1" applyAlignment="1">
      <alignment horizontal="center"/>
    </xf>
    <xf numFmtId="0" fontId="119" fillId="3" borderId="0" xfId="1" applyFont="1" applyFill="1"/>
    <xf numFmtId="49" fontId="112" fillId="42" borderId="0" xfId="1" applyNumberFormat="1" applyFont="1" applyFill="1" applyAlignment="1">
      <alignment horizontal="center"/>
    </xf>
    <xf numFmtId="49" fontId="112" fillId="42" borderId="0" xfId="1" applyNumberFormat="1" applyFont="1" applyFill="1"/>
    <xf numFmtId="49" fontId="159" fillId="42" borderId="0" xfId="1" applyNumberFormat="1" applyFont="1" applyFill="1"/>
    <xf numFmtId="49" fontId="118" fillId="3" borderId="0" xfId="1" applyNumberFormat="1" applyFont="1" applyFill="1" applyAlignment="1">
      <alignment horizontal="center"/>
    </xf>
    <xf numFmtId="0" fontId="117" fillId="0" borderId="3" xfId="3" applyFont="1" applyBorder="1" applyAlignment="1">
      <alignment horizontal="left"/>
    </xf>
    <xf numFmtId="0" fontId="124" fillId="42" borderId="3" xfId="2" applyNumberFormat="1" applyFont="1" applyFill="1" applyBorder="1" applyAlignment="1">
      <alignment horizontal="center"/>
    </xf>
    <xf numFmtId="0" fontId="124" fillId="42" borderId="3" xfId="1" applyFont="1" applyFill="1" applyBorder="1" applyAlignment="1">
      <alignment horizontal="center"/>
    </xf>
    <xf numFmtId="0" fontId="190" fillId="7" borderId="3" xfId="1" applyFont="1" applyFill="1" applyBorder="1" applyAlignment="1">
      <alignment horizontal="center"/>
    </xf>
    <xf numFmtId="0" fontId="190" fillId="29" borderId="3" xfId="1" applyFont="1" applyFill="1" applyBorder="1" applyAlignment="1">
      <alignment horizontal="center"/>
    </xf>
    <xf numFmtId="0" fontId="191" fillId="15" borderId="3" xfId="1" applyFont="1" applyFill="1" applyBorder="1" applyAlignment="1">
      <alignment horizontal="center"/>
    </xf>
    <xf numFmtId="166" fontId="160" fillId="0" borderId="3" xfId="1" applyNumberFormat="1" applyFont="1" applyBorder="1" applyAlignment="1">
      <alignment horizontal="center"/>
    </xf>
    <xf numFmtId="1" fontId="119" fillId="3" borderId="3" xfId="1" applyNumberFormat="1" applyFont="1" applyFill="1" applyBorder="1" applyAlignment="1">
      <alignment horizontal="center"/>
    </xf>
    <xf numFmtId="1" fontId="74" fillId="0" borderId="0" xfId="0" applyNumberFormat="1" applyFont="1"/>
    <xf numFmtId="166" fontId="167" fillId="0" borderId="3" xfId="1" applyNumberFormat="1" applyFont="1" applyBorder="1" applyAlignment="1">
      <alignment horizontal="center"/>
    </xf>
    <xf numFmtId="164" fontId="192" fillId="0" borderId="3" xfId="1" applyNumberFormat="1" applyFont="1" applyBorder="1" applyAlignment="1">
      <alignment horizontal="center"/>
    </xf>
    <xf numFmtId="0" fontId="117" fillId="0" borderId="3" xfId="3" applyFont="1" applyFill="1" applyBorder="1" applyAlignment="1">
      <alignment horizontal="left"/>
    </xf>
    <xf numFmtId="166" fontId="95" fillId="0" borderId="3" xfId="1" applyNumberFormat="1" applyFont="1" applyBorder="1" applyAlignment="1">
      <alignment horizontal="center"/>
    </xf>
    <xf numFmtId="0" fontId="117" fillId="0" borderId="0" xfId="3" applyFont="1" applyFill="1" applyAlignment="1">
      <alignment horizontal="left"/>
    </xf>
    <xf numFmtId="164" fontId="103" fillId="2" borderId="0" xfId="1" applyNumberFormat="1" applyFont="1" applyFill="1" applyAlignment="1">
      <alignment horizontal="center"/>
    </xf>
    <xf numFmtId="0" fontId="97" fillId="2" borderId="0" xfId="1" applyFont="1" applyFill="1"/>
    <xf numFmtId="164" fontId="103" fillId="2" borderId="0" xfId="1" applyNumberFormat="1" applyFont="1" applyFill="1"/>
    <xf numFmtId="0" fontId="103" fillId="2" borderId="0" xfId="1" applyFont="1" applyFill="1" applyAlignment="1">
      <alignment horizontal="center"/>
    </xf>
    <xf numFmtId="164" fontId="95" fillId="0" borderId="0" xfId="1" applyNumberFormat="1" applyFont="1" applyAlignment="1">
      <alignment horizontal="center"/>
    </xf>
    <xf numFmtId="0" fontId="98" fillId="2" borderId="0" xfId="1" applyFont="1" applyFill="1" applyAlignment="1">
      <alignment horizontal="center"/>
    </xf>
    <xf numFmtId="0" fontId="103" fillId="2" borderId="0" xfId="1" applyFont="1" applyFill="1"/>
    <xf numFmtId="0" fontId="100" fillId="2" borderId="0" xfId="1" applyFont="1" applyFill="1"/>
    <xf numFmtId="0" fontId="106" fillId="2" borderId="0" xfId="1" applyFont="1" applyFill="1"/>
    <xf numFmtId="1" fontId="100" fillId="2" borderId="0" xfId="1" applyNumberFormat="1" applyFont="1" applyFill="1"/>
    <xf numFmtId="164" fontId="103" fillId="0" borderId="0" xfId="1" applyNumberFormat="1" applyFont="1" applyAlignment="1">
      <alignment horizontal="center"/>
    </xf>
    <xf numFmtId="0" fontId="102" fillId="0" borderId="0" xfId="1" applyFont="1" applyAlignment="1">
      <alignment horizontal="center"/>
    </xf>
    <xf numFmtId="0" fontId="105" fillId="0" borderId="0" xfId="1" applyFont="1" applyAlignment="1">
      <alignment horizontal="center"/>
    </xf>
    <xf numFmtId="0" fontId="107" fillId="0" borderId="0" xfId="1" applyFont="1"/>
    <xf numFmtId="0" fontId="95" fillId="0" borderId="0" xfId="1" applyFont="1"/>
    <xf numFmtId="0" fontId="118" fillId="3" borderId="0" xfId="3" applyFont="1" applyFill="1" applyAlignment="1">
      <alignment horizontal="center"/>
    </xf>
    <xf numFmtId="1" fontId="15" fillId="2" borderId="0" xfId="0" applyNumberFormat="1" applyFont="1" applyFill="1"/>
    <xf numFmtId="0" fontId="10" fillId="2" borderId="0" xfId="0" applyFont="1" applyFill="1"/>
    <xf numFmtId="0" fontId="98" fillId="2" borderId="0" xfId="0" applyFont="1" applyFill="1"/>
    <xf numFmtId="0" fontId="172" fillId="2" borderId="0" xfId="0" applyFont="1" applyFill="1" applyAlignment="1">
      <alignment horizontal="center"/>
    </xf>
    <xf numFmtId="0" fontId="193" fillId="2" borderId="0" xfId="0" applyFont="1" applyFill="1" applyAlignment="1">
      <alignment horizontal="center"/>
    </xf>
    <xf numFmtId="0" fontId="97" fillId="2" borderId="0" xfId="1" applyFont="1" applyFill="1" applyAlignment="1">
      <alignment horizontal="center"/>
    </xf>
    <xf numFmtId="0" fontId="169" fillId="2" borderId="0" xfId="1" applyFont="1" applyFill="1" applyAlignment="1">
      <alignment horizontal="center"/>
    </xf>
    <xf numFmtId="0" fontId="118" fillId="2" borderId="0" xfId="3" applyFont="1" applyFill="1" applyAlignment="1">
      <alignment horizontal="center"/>
    </xf>
    <xf numFmtId="0" fontId="2" fillId="0" borderId="3" xfId="0" applyFont="1" applyBorder="1"/>
    <xf numFmtId="0" fontId="0" fillId="0" borderId="3" xfId="0" applyBorder="1"/>
    <xf numFmtId="0" fontId="0" fillId="44" borderId="4" xfId="0" applyFill="1" applyBorder="1" applyAlignment="1">
      <alignment horizontal="center"/>
    </xf>
  </cellXfs>
  <cellStyles count="4">
    <cellStyle name="Normale" xfId="0" builtinId="0"/>
    <cellStyle name="Normale 2" xfId="2"/>
    <cellStyle name="Normale 3" xfId="1"/>
    <cellStyle name="Normale 3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"/>
  <sheetViews>
    <sheetView tabSelected="1" workbookViewId="0">
      <selection activeCell="E31" sqref="E31"/>
    </sheetView>
  </sheetViews>
  <sheetFormatPr defaultRowHeight="15" x14ac:dyDescent="0.25"/>
  <cols>
    <col min="1" max="1" width="19" bestFit="1" customWidth="1"/>
    <col min="2" max="2" width="17.28515625" bestFit="1" customWidth="1"/>
  </cols>
  <sheetData>
    <row r="1" spans="1:2" x14ac:dyDescent="0.25">
      <c r="A1" s="1529" t="s">
        <v>838</v>
      </c>
      <c r="B1" s="1529"/>
    </row>
    <row r="2" spans="1:2" x14ac:dyDescent="0.25">
      <c r="A2" s="1527" t="s">
        <v>835</v>
      </c>
      <c r="B2" s="1527" t="s">
        <v>836</v>
      </c>
    </row>
    <row r="3" spans="1:2" x14ac:dyDescent="0.25">
      <c r="A3" s="1528" t="s">
        <v>644</v>
      </c>
      <c r="B3" s="1528">
        <v>685</v>
      </c>
    </row>
    <row r="4" spans="1:2" x14ac:dyDescent="0.25">
      <c r="A4" s="1528" t="s">
        <v>649</v>
      </c>
      <c r="B4" s="1528">
        <v>151</v>
      </c>
    </row>
    <row r="5" spans="1:2" x14ac:dyDescent="0.25">
      <c r="A5" s="1528" t="s">
        <v>647</v>
      </c>
      <c r="B5" s="1528">
        <v>184</v>
      </c>
    </row>
    <row r="6" spans="1:2" x14ac:dyDescent="0.25">
      <c r="A6" s="1528" t="s">
        <v>645</v>
      </c>
      <c r="B6" s="1528">
        <v>372</v>
      </c>
    </row>
    <row r="7" spans="1:2" x14ac:dyDescent="0.25">
      <c r="A7" s="1528" t="s">
        <v>632</v>
      </c>
      <c r="B7" s="1528">
        <v>10758</v>
      </c>
    </row>
    <row r="8" spans="1:2" x14ac:dyDescent="0.25">
      <c r="A8" s="1528" t="s">
        <v>639</v>
      </c>
      <c r="B8" s="1528">
        <v>1980</v>
      </c>
    </row>
    <row r="9" spans="1:2" x14ac:dyDescent="0.25">
      <c r="A9" s="1528" t="s">
        <v>634</v>
      </c>
      <c r="B9" s="1528">
        <v>8917</v>
      </c>
    </row>
    <row r="10" spans="1:2" x14ac:dyDescent="0.25">
      <c r="A10" s="1528" t="s">
        <v>636</v>
      </c>
      <c r="B10" s="1528">
        <v>3829</v>
      </c>
    </row>
    <row r="11" spans="1:2" x14ac:dyDescent="0.25">
      <c r="A11" s="1528" t="s">
        <v>630</v>
      </c>
      <c r="B11" s="1528">
        <v>23721</v>
      </c>
    </row>
    <row r="12" spans="1:2" x14ac:dyDescent="0.25">
      <c r="A12" s="1528" t="s">
        <v>638</v>
      </c>
      <c r="B12" s="1528">
        <v>2439</v>
      </c>
    </row>
    <row r="13" spans="1:2" x14ac:dyDescent="0.25">
      <c r="A13" s="1528" t="s">
        <v>648</v>
      </c>
      <c r="B13" s="1528">
        <v>82</v>
      </c>
    </row>
    <row r="14" spans="1:2" x14ac:dyDescent="0.25">
      <c r="A14" s="1528" t="s">
        <v>631</v>
      </c>
      <c r="B14" s="1528">
        <v>13728</v>
      </c>
    </row>
    <row r="15" spans="1:2" x14ac:dyDescent="0.25">
      <c r="A15" s="1528" t="s">
        <v>643</v>
      </c>
      <c r="B15" s="1528">
        <v>698</v>
      </c>
    </row>
    <row r="16" spans="1:2" x14ac:dyDescent="0.25">
      <c r="A16" s="1528" t="s">
        <v>640</v>
      </c>
      <c r="B16" s="1528">
        <v>1015</v>
      </c>
    </row>
    <row r="17" spans="1:2" x14ac:dyDescent="0.25">
      <c r="A17" s="1528" t="s">
        <v>646</v>
      </c>
      <c r="B17" s="1528">
        <v>661</v>
      </c>
    </row>
    <row r="18" spans="1:2" x14ac:dyDescent="0.25">
      <c r="A18" s="1528" t="s">
        <v>635</v>
      </c>
      <c r="B18" s="1528">
        <v>6076</v>
      </c>
    </row>
    <row r="19" spans="1:2" x14ac:dyDescent="0.25">
      <c r="A19" s="1528" t="s">
        <v>637</v>
      </c>
      <c r="B19" s="1528">
        <v>3501</v>
      </c>
    </row>
    <row r="20" spans="1:2" x14ac:dyDescent="0.25">
      <c r="A20" s="1528" t="s">
        <v>642</v>
      </c>
      <c r="B20" s="1528">
        <v>748</v>
      </c>
    </row>
    <row r="21" spans="1:2" x14ac:dyDescent="0.25">
      <c r="A21" s="1528" t="s">
        <v>641</v>
      </c>
      <c r="B21" s="1528">
        <v>905</v>
      </c>
    </row>
    <row r="22" spans="1:2" x14ac:dyDescent="0.25">
      <c r="A22" s="1528" t="s">
        <v>633</v>
      </c>
      <c r="B22" s="1528">
        <v>9577</v>
      </c>
    </row>
    <row r="23" spans="1:2" x14ac:dyDescent="0.25">
      <c r="A23" s="1527" t="s">
        <v>837</v>
      </c>
      <c r="B23" s="1527">
        <v>90027</v>
      </c>
    </row>
  </sheetData>
  <mergeCells count="1">
    <mergeCell ref="A1:B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3"/>
  <sheetViews>
    <sheetView workbookViewId="0">
      <selection activeCell="K40" sqref="K40"/>
    </sheetView>
  </sheetViews>
  <sheetFormatPr defaultRowHeight="15" x14ac:dyDescent="0.25"/>
  <cols>
    <col min="1" max="1" width="19.7109375" style="613" customWidth="1"/>
    <col min="2" max="2" width="4.7109375" style="7" customWidth="1"/>
    <col min="3" max="3" width="15.7109375" style="613" customWidth="1"/>
    <col min="4" max="4" width="4.7109375" style="7" customWidth="1"/>
    <col min="5" max="5" width="15.7109375" style="613" customWidth="1"/>
    <col min="6" max="6" width="4.7109375" style="7" customWidth="1"/>
    <col min="7" max="7" width="15.7109375" style="613" customWidth="1"/>
    <col min="8" max="8" width="4.7109375" style="7" customWidth="1"/>
  </cols>
  <sheetData>
    <row r="1" spans="1:8" ht="15.75" x14ac:dyDescent="0.25">
      <c r="A1" s="603" t="s">
        <v>149</v>
      </c>
      <c r="C1" s="604">
        <v>679</v>
      </c>
      <c r="E1" s="462" t="s">
        <v>150</v>
      </c>
      <c r="F1" s="605">
        <v>613</v>
      </c>
      <c r="G1" s="462" t="s">
        <v>151</v>
      </c>
      <c r="H1" s="605">
        <v>66</v>
      </c>
    </row>
    <row r="2" spans="1:8" ht="2.1" customHeight="1" x14ac:dyDescent="0.25">
      <c r="A2" s="606"/>
      <c r="B2" s="140"/>
      <c r="C2" s="606"/>
      <c r="D2" s="140"/>
      <c r="E2" s="607"/>
      <c r="F2" s="140"/>
      <c r="G2" s="607"/>
      <c r="H2" s="140"/>
    </row>
    <row r="3" spans="1:8" ht="14.1" customHeight="1" x14ac:dyDescent="0.25">
      <c r="A3" s="608" t="s">
        <v>152</v>
      </c>
      <c r="B3" s="609">
        <v>18</v>
      </c>
      <c r="C3" s="608" t="s">
        <v>153</v>
      </c>
      <c r="D3" s="609">
        <v>33</v>
      </c>
      <c r="E3" s="608" t="s">
        <v>154</v>
      </c>
      <c r="F3" s="609">
        <v>99</v>
      </c>
      <c r="G3" s="608" t="s">
        <v>155</v>
      </c>
      <c r="H3" s="609">
        <v>8</v>
      </c>
    </row>
    <row r="4" spans="1:8" ht="14.1" customHeight="1" x14ac:dyDescent="0.25">
      <c r="A4" s="610" t="s">
        <v>156</v>
      </c>
      <c r="B4" s="611">
        <v>18</v>
      </c>
      <c r="C4" s="610" t="s">
        <v>156</v>
      </c>
      <c r="D4" s="612">
        <v>32</v>
      </c>
      <c r="E4" s="610" t="s">
        <v>156</v>
      </c>
      <c r="F4" s="611">
        <v>97</v>
      </c>
      <c r="G4" s="610" t="s">
        <v>156</v>
      </c>
      <c r="H4" s="611">
        <v>8</v>
      </c>
    </row>
    <row r="5" spans="1:8" ht="14.1" customHeight="1" x14ac:dyDescent="0.25">
      <c r="C5" s="610" t="s">
        <v>157</v>
      </c>
      <c r="D5" s="614">
        <v>1</v>
      </c>
      <c r="E5" s="610" t="s">
        <v>157</v>
      </c>
      <c r="F5" s="611">
        <v>2</v>
      </c>
    </row>
    <row r="6" spans="1:8" ht="14.1" customHeight="1" x14ac:dyDescent="0.25">
      <c r="A6" s="608" t="s">
        <v>158</v>
      </c>
      <c r="B6" s="609">
        <v>377</v>
      </c>
      <c r="C6" s="608" t="s">
        <v>159</v>
      </c>
      <c r="D6" s="609">
        <v>111</v>
      </c>
      <c r="E6" s="608" t="s">
        <v>160</v>
      </c>
      <c r="F6" s="615">
        <v>33</v>
      </c>
    </row>
    <row r="7" spans="1:8" ht="14.1" customHeight="1" x14ac:dyDescent="0.25">
      <c r="A7" s="610" t="s">
        <v>156</v>
      </c>
      <c r="B7" s="611">
        <v>329</v>
      </c>
      <c r="C7" s="610" t="s">
        <v>156</v>
      </c>
      <c r="D7" s="611">
        <v>104</v>
      </c>
      <c r="E7" s="610" t="s">
        <v>156</v>
      </c>
      <c r="F7" s="611">
        <v>25</v>
      </c>
    </row>
    <row r="8" spans="1:8" ht="14.1" customHeight="1" x14ac:dyDescent="0.25">
      <c r="A8" s="610" t="s">
        <v>157</v>
      </c>
      <c r="B8" s="611">
        <v>48</v>
      </c>
      <c r="C8" s="610" t="s">
        <v>157</v>
      </c>
      <c r="D8" s="611">
        <v>7</v>
      </c>
      <c r="E8" s="610" t="s">
        <v>157</v>
      </c>
      <c r="F8" s="611">
        <v>8</v>
      </c>
    </row>
    <row r="9" spans="1:8" ht="2.1" customHeight="1" x14ac:dyDescent="0.25">
      <c r="A9" s="607"/>
      <c r="B9" s="140"/>
      <c r="C9" s="607"/>
      <c r="D9" s="140"/>
      <c r="E9" s="607"/>
      <c r="F9" s="140"/>
      <c r="G9" s="607"/>
      <c r="H9" s="140"/>
    </row>
    <row r="10" spans="1:8" ht="15.75" x14ac:dyDescent="0.25">
      <c r="A10" s="616" t="s">
        <v>161</v>
      </c>
      <c r="C10" s="604">
        <v>182</v>
      </c>
      <c r="E10" s="462" t="s">
        <v>150</v>
      </c>
      <c r="F10" s="605">
        <v>163</v>
      </c>
      <c r="G10" s="462" t="s">
        <v>151</v>
      </c>
      <c r="H10" s="605">
        <v>119</v>
      </c>
    </row>
    <row r="11" spans="1:8" ht="2.1" customHeight="1" x14ac:dyDescent="0.25">
      <c r="A11" s="607"/>
      <c r="B11" s="140"/>
      <c r="C11" s="607"/>
      <c r="D11" s="140"/>
      <c r="E11" s="607"/>
      <c r="F11" s="140"/>
      <c r="G11" s="607"/>
      <c r="H11" s="140"/>
    </row>
    <row r="12" spans="1:8" ht="14.1" customHeight="1" x14ac:dyDescent="0.25">
      <c r="A12" s="608" t="s">
        <v>162</v>
      </c>
      <c r="B12" s="609">
        <v>35</v>
      </c>
      <c r="C12" s="608" t="s">
        <v>163</v>
      </c>
      <c r="D12" s="609">
        <v>4</v>
      </c>
      <c r="E12" s="608" t="s">
        <v>164</v>
      </c>
      <c r="F12" s="609">
        <v>115</v>
      </c>
      <c r="G12" s="608" t="s">
        <v>165</v>
      </c>
      <c r="H12" s="609">
        <v>2</v>
      </c>
    </row>
    <row r="13" spans="1:8" ht="14.1" customHeight="1" x14ac:dyDescent="0.25">
      <c r="A13" s="610" t="s">
        <v>156</v>
      </c>
      <c r="B13" s="612">
        <v>33</v>
      </c>
      <c r="C13" s="610" t="s">
        <v>156</v>
      </c>
      <c r="D13" s="612">
        <v>4</v>
      </c>
      <c r="E13" s="610" t="s">
        <v>156</v>
      </c>
      <c r="F13" s="612">
        <v>100</v>
      </c>
      <c r="G13" s="610" t="s">
        <v>156</v>
      </c>
      <c r="H13" s="612">
        <v>2</v>
      </c>
    </row>
    <row r="14" spans="1:8" ht="14.1" customHeight="1" x14ac:dyDescent="0.25">
      <c r="A14" s="610" t="s">
        <v>157</v>
      </c>
      <c r="B14" s="611">
        <v>2</v>
      </c>
      <c r="E14" s="610" t="s">
        <v>157</v>
      </c>
      <c r="F14" s="611">
        <v>15</v>
      </c>
    </row>
    <row r="15" spans="1:8" ht="14.1" customHeight="1" x14ac:dyDescent="0.25">
      <c r="A15" s="608" t="s">
        <v>166</v>
      </c>
      <c r="B15" s="609">
        <v>26</v>
      </c>
    </row>
    <row r="16" spans="1:8" ht="14.1" customHeight="1" x14ac:dyDescent="0.25">
      <c r="A16" s="610" t="s">
        <v>156</v>
      </c>
      <c r="B16" s="612">
        <v>24</v>
      </c>
    </row>
    <row r="17" spans="1:8" ht="14.1" customHeight="1" x14ac:dyDescent="0.25">
      <c r="A17" s="610" t="s">
        <v>157</v>
      </c>
      <c r="B17" s="611">
        <v>2</v>
      </c>
    </row>
    <row r="18" spans="1:8" ht="2.1" customHeight="1" x14ac:dyDescent="0.25">
      <c r="A18" s="607"/>
      <c r="B18" s="140"/>
      <c r="C18" s="607"/>
      <c r="D18" s="140"/>
      <c r="E18" s="607"/>
      <c r="F18" s="140"/>
      <c r="G18" s="607"/>
      <c r="H18" s="140"/>
    </row>
    <row r="19" spans="1:8" ht="15.75" x14ac:dyDescent="0.25">
      <c r="A19" s="616" t="s">
        <v>167</v>
      </c>
      <c r="C19" s="604">
        <v>372</v>
      </c>
      <c r="E19" s="462" t="s">
        <v>150</v>
      </c>
      <c r="F19" s="605">
        <v>352</v>
      </c>
      <c r="G19" s="462" t="s">
        <v>151</v>
      </c>
      <c r="H19" s="605">
        <v>20</v>
      </c>
    </row>
    <row r="20" spans="1:8" ht="2.1" customHeight="1" x14ac:dyDescent="0.25">
      <c r="A20" s="607"/>
      <c r="B20" s="140"/>
      <c r="C20" s="607"/>
      <c r="D20" s="140"/>
      <c r="E20" s="607"/>
      <c r="F20" s="140"/>
      <c r="G20" s="607"/>
      <c r="H20" s="140"/>
    </row>
    <row r="21" spans="1:8" ht="14.1" customHeight="1" x14ac:dyDescent="0.25">
      <c r="A21" s="608"/>
      <c r="B21" s="615"/>
      <c r="C21" s="608" t="s">
        <v>168</v>
      </c>
      <c r="D21" s="609">
        <v>1</v>
      </c>
      <c r="E21" s="608" t="s">
        <v>169</v>
      </c>
      <c r="F21" s="609">
        <v>49</v>
      </c>
      <c r="G21" s="608" t="s">
        <v>170</v>
      </c>
      <c r="H21" s="609">
        <v>138</v>
      </c>
    </row>
    <row r="22" spans="1:8" ht="14.1" customHeight="1" x14ac:dyDescent="0.25">
      <c r="A22" s="610"/>
      <c r="B22" s="612"/>
      <c r="C22" s="610" t="s">
        <v>156</v>
      </c>
      <c r="D22" s="612">
        <v>1</v>
      </c>
      <c r="E22" s="610" t="s">
        <v>156</v>
      </c>
      <c r="F22" s="612">
        <v>45</v>
      </c>
      <c r="G22" s="610" t="s">
        <v>156</v>
      </c>
      <c r="H22" s="612">
        <v>132</v>
      </c>
    </row>
    <row r="23" spans="1:8" ht="14.1" customHeight="1" x14ac:dyDescent="0.25">
      <c r="E23" s="610" t="s">
        <v>157</v>
      </c>
      <c r="F23" s="611">
        <v>4</v>
      </c>
      <c r="G23" s="610" t="s">
        <v>157</v>
      </c>
      <c r="H23" s="611">
        <v>6</v>
      </c>
    </row>
    <row r="24" spans="1:8" ht="14.1" customHeight="1" x14ac:dyDescent="0.25">
      <c r="A24" s="608" t="s">
        <v>171</v>
      </c>
      <c r="B24" s="609">
        <v>87</v>
      </c>
      <c r="C24" s="608" t="s">
        <v>172</v>
      </c>
      <c r="D24" s="609">
        <v>97</v>
      </c>
    </row>
    <row r="25" spans="1:8" ht="14.1" customHeight="1" x14ac:dyDescent="0.25">
      <c r="A25" s="610" t="s">
        <v>156</v>
      </c>
      <c r="B25" s="612">
        <v>86</v>
      </c>
      <c r="C25" s="610" t="s">
        <v>156</v>
      </c>
      <c r="D25" s="612">
        <v>88</v>
      </c>
    </row>
    <row r="26" spans="1:8" ht="14.1" customHeight="1" x14ac:dyDescent="0.25">
      <c r="A26" s="610" t="s">
        <v>157</v>
      </c>
      <c r="B26" s="611">
        <v>1</v>
      </c>
      <c r="C26" s="610" t="s">
        <v>157</v>
      </c>
      <c r="D26" s="611">
        <v>9</v>
      </c>
    </row>
    <row r="27" spans="1:8" ht="2.1" customHeight="1" x14ac:dyDescent="0.25">
      <c r="A27" s="617"/>
      <c r="B27" s="618"/>
      <c r="C27" s="617"/>
      <c r="D27" s="618"/>
      <c r="E27" s="607"/>
      <c r="F27" s="140"/>
      <c r="G27" s="607"/>
      <c r="H27" s="140"/>
    </row>
    <row r="28" spans="1:8" ht="15.75" x14ac:dyDescent="0.25">
      <c r="A28" s="619" t="s">
        <v>173</v>
      </c>
      <c r="B28" s="612"/>
      <c r="C28" s="604">
        <v>10745</v>
      </c>
      <c r="D28" s="612"/>
      <c r="E28" s="462" t="s">
        <v>150</v>
      </c>
      <c r="F28" s="605">
        <v>9990</v>
      </c>
      <c r="G28" s="462" t="s">
        <v>151</v>
      </c>
      <c r="H28" s="605">
        <v>755</v>
      </c>
    </row>
    <row r="29" spans="1:8" ht="2.1" customHeight="1" x14ac:dyDescent="0.25">
      <c r="A29" s="617"/>
      <c r="B29" s="618"/>
      <c r="C29" s="617"/>
      <c r="D29" s="618"/>
      <c r="E29" s="607"/>
      <c r="F29" s="140"/>
      <c r="G29" s="607"/>
      <c r="H29" s="140"/>
    </row>
    <row r="30" spans="1:8" ht="12.95" customHeight="1" x14ac:dyDescent="0.25">
      <c r="A30" s="608" t="s">
        <v>174</v>
      </c>
      <c r="B30" s="609">
        <v>6</v>
      </c>
      <c r="C30" s="608" t="s">
        <v>175</v>
      </c>
      <c r="D30" s="609">
        <v>268</v>
      </c>
      <c r="E30" s="608" t="s">
        <v>176</v>
      </c>
      <c r="F30" s="609">
        <v>65</v>
      </c>
      <c r="G30" s="608" t="s">
        <v>177</v>
      </c>
      <c r="H30" s="609">
        <v>493</v>
      </c>
    </row>
    <row r="31" spans="1:8" ht="12.95" customHeight="1" x14ac:dyDescent="0.25">
      <c r="A31" s="610" t="s">
        <v>156</v>
      </c>
      <c r="B31" s="612">
        <v>6</v>
      </c>
      <c r="C31" s="610" t="s">
        <v>156</v>
      </c>
      <c r="D31" s="612">
        <v>241</v>
      </c>
      <c r="E31" s="610" t="s">
        <v>156</v>
      </c>
      <c r="F31" s="612">
        <v>61</v>
      </c>
      <c r="G31" s="610" t="s">
        <v>156</v>
      </c>
      <c r="H31" s="612">
        <v>434</v>
      </c>
    </row>
    <row r="32" spans="1:8" ht="12.95" customHeight="1" x14ac:dyDescent="0.25">
      <c r="A32" s="610"/>
      <c r="B32" s="612"/>
      <c r="C32" s="610" t="s">
        <v>157</v>
      </c>
      <c r="D32" s="611">
        <v>27</v>
      </c>
      <c r="E32" s="610" t="s">
        <v>157</v>
      </c>
      <c r="F32" s="611">
        <v>4</v>
      </c>
      <c r="G32" s="610" t="s">
        <v>157</v>
      </c>
      <c r="H32" s="611">
        <v>59</v>
      </c>
    </row>
    <row r="33" spans="1:8" ht="12.95" customHeight="1" x14ac:dyDescent="0.25">
      <c r="A33" s="608" t="s">
        <v>178</v>
      </c>
      <c r="B33" s="609">
        <v>21</v>
      </c>
      <c r="C33" s="608" t="s">
        <v>179</v>
      </c>
      <c r="D33" s="609">
        <v>375</v>
      </c>
      <c r="E33" s="608" t="s">
        <v>180</v>
      </c>
      <c r="F33" s="609">
        <v>223</v>
      </c>
      <c r="G33" s="608" t="s">
        <v>181</v>
      </c>
      <c r="H33" s="609">
        <v>156</v>
      </c>
    </row>
    <row r="34" spans="1:8" ht="12.95" customHeight="1" x14ac:dyDescent="0.25">
      <c r="A34" s="610" t="s">
        <v>156</v>
      </c>
      <c r="B34" s="612">
        <v>20</v>
      </c>
      <c r="C34" s="610" t="s">
        <v>156</v>
      </c>
      <c r="D34" s="612">
        <v>333</v>
      </c>
      <c r="E34" s="610" t="s">
        <v>156</v>
      </c>
      <c r="F34" s="612">
        <v>189</v>
      </c>
      <c r="G34" s="610" t="s">
        <v>156</v>
      </c>
      <c r="H34" s="612">
        <v>129</v>
      </c>
    </row>
    <row r="35" spans="1:8" ht="12.95" customHeight="1" x14ac:dyDescent="0.25">
      <c r="A35" s="610" t="s">
        <v>157</v>
      </c>
      <c r="B35" s="611">
        <v>1</v>
      </c>
      <c r="C35" s="610" t="s">
        <v>157</v>
      </c>
      <c r="D35" s="611">
        <v>42</v>
      </c>
      <c r="E35" s="610" t="s">
        <v>157</v>
      </c>
      <c r="F35" s="611">
        <v>34</v>
      </c>
      <c r="G35" s="610" t="s">
        <v>157</v>
      </c>
      <c r="H35" s="611">
        <v>27</v>
      </c>
    </row>
    <row r="36" spans="1:8" ht="12.95" customHeight="1" x14ac:dyDescent="0.25">
      <c r="A36" s="608" t="s">
        <v>182</v>
      </c>
      <c r="B36" s="609">
        <v>383</v>
      </c>
      <c r="C36" s="608" t="s">
        <v>183</v>
      </c>
      <c r="D36" s="609">
        <v>28</v>
      </c>
      <c r="E36" s="608"/>
      <c r="F36" s="615"/>
      <c r="G36" s="608" t="s">
        <v>184</v>
      </c>
      <c r="H36" s="609">
        <v>351</v>
      </c>
    </row>
    <row r="37" spans="1:8" ht="12.95" customHeight="1" x14ac:dyDescent="0.25">
      <c r="A37" s="610" t="s">
        <v>156</v>
      </c>
      <c r="B37" s="612">
        <v>335</v>
      </c>
      <c r="C37" s="610" t="s">
        <v>156</v>
      </c>
      <c r="D37" s="612">
        <v>28</v>
      </c>
      <c r="E37" s="610"/>
      <c r="F37" s="612"/>
      <c r="G37" s="610" t="s">
        <v>156</v>
      </c>
      <c r="H37" s="612">
        <v>319</v>
      </c>
    </row>
    <row r="38" spans="1:8" ht="12.95" customHeight="1" x14ac:dyDescent="0.25">
      <c r="A38" s="610" t="s">
        <v>157</v>
      </c>
      <c r="B38" s="611">
        <v>48</v>
      </c>
      <c r="C38" s="610" t="s">
        <v>157</v>
      </c>
      <c r="D38" s="612"/>
      <c r="E38" s="610"/>
      <c r="F38" s="612"/>
      <c r="G38" s="610" t="s">
        <v>157</v>
      </c>
      <c r="H38" s="611">
        <v>32</v>
      </c>
    </row>
    <row r="39" spans="1:8" ht="12.95" customHeight="1" x14ac:dyDescent="0.25">
      <c r="A39" s="608" t="s">
        <v>185</v>
      </c>
      <c r="B39" s="609">
        <v>443</v>
      </c>
      <c r="C39" s="608" t="s">
        <v>186</v>
      </c>
      <c r="D39" s="609">
        <v>313</v>
      </c>
      <c r="E39" s="608" t="s">
        <v>187</v>
      </c>
      <c r="F39" s="609">
        <v>156</v>
      </c>
      <c r="G39" s="608" t="s">
        <v>188</v>
      </c>
      <c r="H39" s="609">
        <v>53</v>
      </c>
    </row>
    <row r="40" spans="1:8" ht="12.95" customHeight="1" x14ac:dyDescent="0.25">
      <c r="A40" s="610" t="s">
        <v>156</v>
      </c>
      <c r="B40" s="612">
        <v>309</v>
      </c>
      <c r="C40" s="610" t="s">
        <v>156</v>
      </c>
      <c r="D40" s="612">
        <v>279</v>
      </c>
      <c r="E40" s="610" t="s">
        <v>156</v>
      </c>
      <c r="F40" s="612">
        <v>145</v>
      </c>
      <c r="G40" s="610" t="s">
        <v>156</v>
      </c>
      <c r="H40" s="612">
        <v>52</v>
      </c>
    </row>
    <row r="41" spans="1:8" ht="12.95" customHeight="1" x14ac:dyDescent="0.25">
      <c r="A41" s="610" t="s">
        <v>157</v>
      </c>
      <c r="B41" s="611">
        <v>34</v>
      </c>
      <c r="C41" s="610" t="s">
        <v>157</v>
      </c>
      <c r="D41" s="611">
        <v>34</v>
      </c>
      <c r="E41" s="610" t="s">
        <v>157</v>
      </c>
      <c r="F41" s="611">
        <v>11</v>
      </c>
      <c r="G41" s="610" t="s">
        <v>157</v>
      </c>
      <c r="H41" s="611">
        <v>1</v>
      </c>
    </row>
    <row r="42" spans="1:8" ht="12.95" customHeight="1" x14ac:dyDescent="0.25">
      <c r="A42" s="608" t="s">
        <v>189</v>
      </c>
      <c r="B42" s="615">
        <v>201</v>
      </c>
      <c r="C42" s="608" t="s">
        <v>190</v>
      </c>
      <c r="D42" s="609">
        <v>786</v>
      </c>
      <c r="E42" s="620" t="s">
        <v>191</v>
      </c>
      <c r="F42" s="621">
        <v>13</v>
      </c>
      <c r="G42" s="608" t="s">
        <v>192</v>
      </c>
      <c r="H42" s="609">
        <v>44</v>
      </c>
    </row>
    <row r="43" spans="1:8" ht="12.95" customHeight="1" x14ac:dyDescent="0.25">
      <c r="A43" s="610" t="s">
        <v>156</v>
      </c>
      <c r="B43" s="612">
        <v>190</v>
      </c>
      <c r="C43" s="610" t="s">
        <v>156</v>
      </c>
      <c r="D43" s="612">
        <v>695</v>
      </c>
      <c r="E43" s="610" t="s">
        <v>156</v>
      </c>
      <c r="F43" s="612">
        <v>12</v>
      </c>
      <c r="G43" s="610" t="s">
        <v>156</v>
      </c>
      <c r="H43" s="612">
        <v>41</v>
      </c>
    </row>
    <row r="44" spans="1:8" ht="12.95" customHeight="1" x14ac:dyDescent="0.25">
      <c r="A44" s="610" t="s">
        <v>157</v>
      </c>
      <c r="B44" s="611">
        <v>11</v>
      </c>
      <c r="C44" s="610" t="s">
        <v>157</v>
      </c>
      <c r="D44" s="611">
        <v>91</v>
      </c>
      <c r="E44" s="610" t="s">
        <v>157</v>
      </c>
      <c r="F44" s="611">
        <v>1</v>
      </c>
      <c r="G44" s="610" t="s">
        <v>157</v>
      </c>
      <c r="H44" s="611">
        <v>3</v>
      </c>
    </row>
    <row r="45" spans="1:8" ht="12.95" customHeight="1" x14ac:dyDescent="0.25">
      <c r="A45" s="608" t="s">
        <v>193</v>
      </c>
      <c r="B45" s="609">
        <v>14</v>
      </c>
      <c r="C45" s="620" t="s">
        <v>194</v>
      </c>
      <c r="D45" s="621">
        <v>118</v>
      </c>
      <c r="E45" s="620"/>
      <c r="F45" s="615"/>
      <c r="G45" s="608" t="s">
        <v>195</v>
      </c>
      <c r="H45" s="609">
        <v>41</v>
      </c>
    </row>
    <row r="46" spans="1:8" ht="12.95" customHeight="1" x14ac:dyDescent="0.25">
      <c r="A46" s="610" t="s">
        <v>156</v>
      </c>
      <c r="B46" s="612">
        <v>14</v>
      </c>
      <c r="C46" s="610" t="s">
        <v>156</v>
      </c>
      <c r="D46" s="612">
        <v>117</v>
      </c>
      <c r="E46" s="610"/>
      <c r="F46" s="612"/>
      <c r="G46" s="610" t="s">
        <v>156</v>
      </c>
      <c r="H46" s="612">
        <v>39</v>
      </c>
    </row>
    <row r="47" spans="1:8" ht="12.95" customHeight="1" x14ac:dyDescent="0.25">
      <c r="A47" s="610"/>
      <c r="B47" s="612"/>
      <c r="C47" s="610" t="s">
        <v>157</v>
      </c>
      <c r="D47" s="611">
        <v>1</v>
      </c>
      <c r="E47" s="610"/>
      <c r="F47" s="612"/>
      <c r="G47" s="610" t="s">
        <v>157</v>
      </c>
      <c r="H47" s="611">
        <v>2</v>
      </c>
    </row>
    <row r="48" spans="1:8" ht="12.95" customHeight="1" x14ac:dyDescent="0.25">
      <c r="A48" s="608" t="s">
        <v>196</v>
      </c>
      <c r="B48" s="609">
        <v>322</v>
      </c>
      <c r="C48" s="608" t="s">
        <v>197</v>
      </c>
      <c r="D48" s="609">
        <v>630</v>
      </c>
      <c r="E48" s="608" t="s">
        <v>198</v>
      </c>
      <c r="F48" s="609">
        <v>214</v>
      </c>
      <c r="G48" s="608" t="s">
        <v>199</v>
      </c>
      <c r="H48" s="609">
        <v>102</v>
      </c>
    </row>
    <row r="49" spans="1:8" ht="12.95" customHeight="1" x14ac:dyDescent="0.25">
      <c r="A49" s="610" t="s">
        <v>156</v>
      </c>
      <c r="B49" s="612">
        <v>298</v>
      </c>
      <c r="C49" s="610" t="s">
        <v>156</v>
      </c>
      <c r="D49" s="612">
        <v>558</v>
      </c>
      <c r="E49" s="610" t="s">
        <v>156</v>
      </c>
      <c r="F49" s="612">
        <v>207</v>
      </c>
      <c r="G49" s="610" t="s">
        <v>156</v>
      </c>
      <c r="H49" s="612">
        <v>82</v>
      </c>
    </row>
    <row r="50" spans="1:8" ht="12.95" customHeight="1" x14ac:dyDescent="0.25">
      <c r="A50" s="610" t="s">
        <v>157</v>
      </c>
      <c r="B50" s="611">
        <v>24</v>
      </c>
      <c r="C50" s="610" t="s">
        <v>157</v>
      </c>
      <c r="D50" s="611">
        <v>72</v>
      </c>
      <c r="E50" s="610" t="s">
        <v>157</v>
      </c>
      <c r="F50" s="611">
        <v>7</v>
      </c>
      <c r="G50" s="610" t="s">
        <v>157</v>
      </c>
      <c r="H50" s="611">
        <v>20</v>
      </c>
    </row>
    <row r="51" spans="1:8" ht="12.95" customHeight="1" x14ac:dyDescent="0.25">
      <c r="A51" s="608" t="s">
        <v>200</v>
      </c>
      <c r="B51" s="609">
        <v>115</v>
      </c>
      <c r="C51" s="608"/>
      <c r="D51" s="615"/>
      <c r="E51" s="608" t="s">
        <v>201</v>
      </c>
      <c r="F51" s="609">
        <v>73</v>
      </c>
      <c r="G51" s="608" t="s">
        <v>202</v>
      </c>
      <c r="H51" s="609">
        <v>122</v>
      </c>
    </row>
    <row r="52" spans="1:8" ht="12.95" customHeight="1" x14ac:dyDescent="0.25">
      <c r="A52" s="610" t="s">
        <v>156</v>
      </c>
      <c r="B52" s="612">
        <v>104</v>
      </c>
      <c r="C52" s="610"/>
      <c r="D52" s="612"/>
      <c r="E52" s="610" t="s">
        <v>156</v>
      </c>
      <c r="F52" s="612">
        <v>64</v>
      </c>
      <c r="G52" s="610" t="s">
        <v>156</v>
      </c>
      <c r="H52" s="612">
        <v>118</v>
      </c>
    </row>
    <row r="53" spans="1:8" ht="12.95" customHeight="1" x14ac:dyDescent="0.25">
      <c r="A53" s="610" t="s">
        <v>157</v>
      </c>
      <c r="B53" s="611">
        <v>11</v>
      </c>
      <c r="C53" s="610"/>
      <c r="D53" s="612"/>
      <c r="E53" s="610" t="s">
        <v>157</v>
      </c>
      <c r="F53" s="611">
        <v>9</v>
      </c>
      <c r="G53" s="610" t="s">
        <v>157</v>
      </c>
      <c r="H53" s="611">
        <v>4</v>
      </c>
    </row>
    <row r="54" spans="1:8" ht="12.95" customHeight="1" x14ac:dyDescent="0.25">
      <c r="A54" s="608" t="s">
        <v>203</v>
      </c>
      <c r="B54" s="609">
        <v>22</v>
      </c>
      <c r="C54" s="608" t="s">
        <v>204</v>
      </c>
      <c r="D54" s="609">
        <v>227</v>
      </c>
      <c r="E54" s="608" t="s">
        <v>205</v>
      </c>
      <c r="F54" s="609">
        <v>204</v>
      </c>
      <c r="G54" s="608" t="s">
        <v>206</v>
      </c>
      <c r="H54" s="609">
        <v>133</v>
      </c>
    </row>
    <row r="55" spans="1:8" ht="12.95" customHeight="1" x14ac:dyDescent="0.25">
      <c r="A55" s="610" t="s">
        <v>156</v>
      </c>
      <c r="B55" s="612">
        <v>22</v>
      </c>
      <c r="C55" s="610" t="s">
        <v>156</v>
      </c>
      <c r="D55" s="612">
        <v>206</v>
      </c>
      <c r="E55" s="610" t="s">
        <v>156</v>
      </c>
      <c r="F55" s="612">
        <v>195</v>
      </c>
      <c r="G55" s="610" t="s">
        <v>156</v>
      </c>
      <c r="H55" s="612">
        <v>125</v>
      </c>
    </row>
    <row r="56" spans="1:8" ht="12.95" customHeight="1" x14ac:dyDescent="0.25">
      <c r="A56" s="610"/>
      <c r="B56" s="612"/>
      <c r="C56" s="610" t="s">
        <v>157</v>
      </c>
      <c r="D56" s="611">
        <v>21</v>
      </c>
      <c r="E56" s="610" t="s">
        <v>157</v>
      </c>
      <c r="F56" s="611">
        <v>9</v>
      </c>
      <c r="G56" s="610" t="s">
        <v>157</v>
      </c>
      <c r="H56" s="611">
        <v>8</v>
      </c>
    </row>
    <row r="57" spans="1:8" ht="12.95" customHeight="1" x14ac:dyDescent="0.25">
      <c r="A57" s="608" t="s">
        <v>207</v>
      </c>
      <c r="B57" s="609">
        <v>289</v>
      </c>
      <c r="C57" s="608" t="s">
        <v>208</v>
      </c>
      <c r="D57" s="609">
        <v>508</v>
      </c>
      <c r="E57" s="608" t="s">
        <v>209</v>
      </c>
      <c r="F57" s="609">
        <v>74</v>
      </c>
      <c r="G57" s="608" t="s">
        <v>210</v>
      </c>
      <c r="H57" s="609">
        <v>2771</v>
      </c>
    </row>
    <row r="58" spans="1:8" ht="12.95" customHeight="1" x14ac:dyDescent="0.25">
      <c r="A58" s="610" t="s">
        <v>156</v>
      </c>
      <c r="B58" s="612">
        <v>170</v>
      </c>
      <c r="C58" s="610" t="s">
        <v>156</v>
      </c>
      <c r="D58" s="612">
        <v>461</v>
      </c>
      <c r="E58" s="610" t="s">
        <v>156</v>
      </c>
      <c r="F58" s="612">
        <v>74</v>
      </c>
      <c r="G58" s="610" t="s">
        <v>156</v>
      </c>
      <c r="H58" s="612">
        <v>2744</v>
      </c>
    </row>
    <row r="59" spans="1:8" ht="12.95" customHeight="1" x14ac:dyDescent="0.25">
      <c r="A59" s="610" t="s">
        <v>157</v>
      </c>
      <c r="B59" s="611">
        <v>19</v>
      </c>
      <c r="C59" s="610" t="s">
        <v>157</v>
      </c>
      <c r="D59" s="611">
        <v>47</v>
      </c>
      <c r="E59" s="610"/>
      <c r="F59" s="612"/>
      <c r="G59" s="610" t="s">
        <v>157</v>
      </c>
      <c r="H59" s="611">
        <v>27</v>
      </c>
    </row>
    <row r="60" spans="1:8" ht="12.95" customHeight="1" x14ac:dyDescent="0.25">
      <c r="A60" s="608" t="s">
        <v>211</v>
      </c>
      <c r="B60" s="609">
        <v>184</v>
      </c>
      <c r="C60" s="608" t="s">
        <v>212</v>
      </c>
      <c r="D60" s="609">
        <v>142</v>
      </c>
      <c r="E60" s="608" t="s">
        <v>213</v>
      </c>
      <c r="F60" s="609">
        <v>62</v>
      </c>
      <c r="G60" s="610"/>
      <c r="H60" s="612"/>
    </row>
    <row r="61" spans="1:8" ht="12.95" customHeight="1" x14ac:dyDescent="0.25">
      <c r="A61" s="610" t="s">
        <v>156</v>
      </c>
      <c r="B61" s="612">
        <v>180</v>
      </c>
      <c r="C61" s="610" t="s">
        <v>156</v>
      </c>
      <c r="D61" s="612">
        <v>134</v>
      </c>
      <c r="E61" s="610" t="s">
        <v>156</v>
      </c>
      <c r="F61" s="612">
        <v>60</v>
      </c>
      <c r="G61" s="610"/>
      <c r="H61" s="612"/>
    </row>
    <row r="62" spans="1:8" ht="12.95" customHeight="1" x14ac:dyDescent="0.25">
      <c r="A62" s="610" t="s">
        <v>157</v>
      </c>
      <c r="B62" s="611">
        <v>4</v>
      </c>
      <c r="C62" s="610" t="s">
        <v>157</v>
      </c>
      <c r="D62" s="611">
        <v>8</v>
      </c>
      <c r="E62" s="610" t="s">
        <v>157</v>
      </c>
      <c r="F62" s="611">
        <v>2</v>
      </c>
      <c r="G62" s="610"/>
      <c r="H62" s="612"/>
    </row>
    <row r="63" spans="1:8" ht="2.1" customHeight="1" x14ac:dyDescent="0.25">
      <c r="A63" s="617"/>
      <c r="B63" s="618"/>
      <c r="C63" s="617"/>
      <c r="D63" s="618"/>
      <c r="E63" s="617"/>
      <c r="F63" s="618"/>
      <c r="G63" s="617"/>
      <c r="H63" s="618"/>
    </row>
    <row r="64" spans="1:8" ht="12.95" customHeight="1" x14ac:dyDescent="0.25">
      <c r="A64" s="616" t="s">
        <v>214</v>
      </c>
      <c r="B64" s="612"/>
      <c r="C64" s="604">
        <v>1976</v>
      </c>
      <c r="D64" s="612"/>
      <c r="E64" s="462" t="s">
        <v>150</v>
      </c>
      <c r="F64" s="605">
        <v>1788</v>
      </c>
      <c r="G64" s="462" t="s">
        <v>151</v>
      </c>
      <c r="H64" s="605">
        <v>188</v>
      </c>
    </row>
    <row r="65" spans="1:8" ht="2.1" customHeight="1" x14ac:dyDescent="0.25">
      <c r="A65" s="617"/>
      <c r="B65" s="618"/>
      <c r="C65" s="617"/>
      <c r="D65" s="618"/>
      <c r="E65" s="617"/>
      <c r="F65" s="618"/>
      <c r="G65" s="617"/>
      <c r="H65" s="618"/>
    </row>
    <row r="66" spans="1:8" ht="14.1" customHeight="1" x14ac:dyDescent="0.25">
      <c r="A66" s="608" t="s">
        <v>215</v>
      </c>
      <c r="B66" s="609">
        <v>224</v>
      </c>
      <c r="C66" s="608" t="s">
        <v>216</v>
      </c>
      <c r="D66" s="609">
        <v>104</v>
      </c>
      <c r="E66" s="608" t="s">
        <v>217</v>
      </c>
      <c r="F66" s="609">
        <v>78</v>
      </c>
      <c r="G66" s="608" t="s">
        <v>218</v>
      </c>
      <c r="H66" s="609">
        <v>214</v>
      </c>
    </row>
    <row r="67" spans="1:8" ht="14.1" customHeight="1" x14ac:dyDescent="0.25">
      <c r="A67" s="610" t="s">
        <v>156</v>
      </c>
      <c r="B67" s="612">
        <v>209</v>
      </c>
      <c r="C67" s="610" t="s">
        <v>156</v>
      </c>
      <c r="D67" s="612">
        <v>94</v>
      </c>
      <c r="E67" s="610" t="s">
        <v>156</v>
      </c>
      <c r="F67" s="612">
        <v>76</v>
      </c>
      <c r="G67" s="610" t="s">
        <v>156</v>
      </c>
      <c r="H67" s="612">
        <v>175</v>
      </c>
    </row>
    <row r="68" spans="1:8" ht="14.1" customHeight="1" x14ac:dyDescent="0.25">
      <c r="A68" s="610" t="s">
        <v>157</v>
      </c>
      <c r="B68" s="611">
        <v>15</v>
      </c>
      <c r="C68" s="610" t="s">
        <v>157</v>
      </c>
      <c r="D68" s="611">
        <v>10</v>
      </c>
      <c r="E68" s="610" t="s">
        <v>157</v>
      </c>
      <c r="F68" s="611">
        <v>2</v>
      </c>
      <c r="G68" s="610" t="s">
        <v>157</v>
      </c>
      <c r="H68" s="611">
        <v>39</v>
      </c>
    </row>
    <row r="69" spans="1:8" ht="14.1" customHeight="1" x14ac:dyDescent="0.25">
      <c r="A69" s="608" t="s">
        <v>219</v>
      </c>
      <c r="B69" s="609">
        <v>310</v>
      </c>
      <c r="C69" s="608" t="s">
        <v>220</v>
      </c>
      <c r="D69" s="609">
        <v>56</v>
      </c>
      <c r="E69" s="608" t="s">
        <v>221</v>
      </c>
      <c r="F69" s="609">
        <v>450</v>
      </c>
      <c r="G69" s="608" t="s">
        <v>222</v>
      </c>
      <c r="H69" s="609">
        <v>304</v>
      </c>
    </row>
    <row r="70" spans="1:8" ht="14.1" customHeight="1" x14ac:dyDescent="0.25">
      <c r="A70" s="610" t="s">
        <v>156</v>
      </c>
      <c r="B70" s="612">
        <v>267</v>
      </c>
      <c r="C70" s="610" t="s">
        <v>156</v>
      </c>
      <c r="D70" s="612">
        <v>55</v>
      </c>
      <c r="E70" s="610" t="s">
        <v>156</v>
      </c>
      <c r="F70" s="612">
        <v>441</v>
      </c>
      <c r="G70" s="610" t="s">
        <v>156</v>
      </c>
      <c r="H70" s="612">
        <v>271</v>
      </c>
    </row>
    <row r="71" spans="1:8" ht="14.1" customHeight="1" x14ac:dyDescent="0.25">
      <c r="A71" s="610" t="s">
        <v>157</v>
      </c>
      <c r="B71" s="611">
        <v>43</v>
      </c>
      <c r="C71" s="610" t="s">
        <v>157</v>
      </c>
      <c r="D71" s="611">
        <v>1</v>
      </c>
      <c r="E71" s="610" t="s">
        <v>157</v>
      </c>
      <c r="F71" s="611">
        <v>9</v>
      </c>
      <c r="G71" s="610" t="s">
        <v>157</v>
      </c>
      <c r="H71" s="611">
        <v>35</v>
      </c>
    </row>
    <row r="72" spans="1:8" ht="14.1" customHeight="1" x14ac:dyDescent="0.25">
      <c r="A72" s="608" t="s">
        <v>223</v>
      </c>
      <c r="B72" s="609">
        <v>236</v>
      </c>
      <c r="C72" s="610"/>
      <c r="D72" s="612"/>
      <c r="E72" s="610"/>
      <c r="F72" s="612"/>
      <c r="G72" s="610"/>
      <c r="H72" s="612"/>
    </row>
    <row r="73" spans="1:8" ht="14.1" customHeight="1" x14ac:dyDescent="0.25">
      <c r="A73" s="610" t="s">
        <v>156</v>
      </c>
      <c r="B73" s="612">
        <v>202</v>
      </c>
      <c r="C73" s="610"/>
      <c r="D73" s="612"/>
      <c r="E73" s="610"/>
      <c r="F73" s="612"/>
      <c r="G73" s="610"/>
      <c r="H73" s="612"/>
    </row>
    <row r="74" spans="1:8" ht="14.1" customHeight="1" x14ac:dyDescent="0.25">
      <c r="A74" s="610" t="s">
        <v>157</v>
      </c>
      <c r="B74" s="611">
        <v>34</v>
      </c>
      <c r="C74" s="610"/>
      <c r="D74" s="612"/>
      <c r="E74" s="610"/>
      <c r="F74" s="612"/>
      <c r="G74" s="610"/>
      <c r="H74" s="612"/>
    </row>
    <row r="75" spans="1:8" ht="2.1" customHeight="1" x14ac:dyDescent="0.25">
      <c r="A75" s="617"/>
      <c r="B75" s="618"/>
      <c r="C75" s="617"/>
      <c r="D75" s="618"/>
      <c r="E75" s="617"/>
      <c r="F75" s="618"/>
      <c r="G75" s="617"/>
      <c r="H75" s="618"/>
    </row>
    <row r="76" spans="1:8" ht="14.1" customHeight="1" x14ac:dyDescent="0.25">
      <c r="A76" s="616" t="s">
        <v>224</v>
      </c>
      <c r="B76" s="612"/>
      <c r="C76" s="604">
        <v>8868</v>
      </c>
      <c r="D76" s="612"/>
      <c r="E76" s="462" t="s">
        <v>150</v>
      </c>
      <c r="F76" s="605">
        <v>7883</v>
      </c>
      <c r="G76" s="462" t="s">
        <v>151</v>
      </c>
      <c r="H76" s="605">
        <v>985</v>
      </c>
    </row>
    <row r="77" spans="1:8" ht="2.1" customHeight="1" x14ac:dyDescent="0.25">
      <c r="A77" s="617"/>
      <c r="B77" s="618"/>
      <c r="C77" s="617"/>
      <c r="D77" s="618"/>
      <c r="E77" s="617"/>
      <c r="F77" s="618"/>
      <c r="G77" s="617"/>
      <c r="H77" s="618"/>
    </row>
    <row r="78" spans="1:8" ht="14.1" customHeight="1" x14ac:dyDescent="0.25">
      <c r="A78" s="608" t="s">
        <v>225</v>
      </c>
      <c r="B78" s="609">
        <v>50</v>
      </c>
      <c r="C78" s="608" t="s">
        <v>226</v>
      </c>
      <c r="D78" s="609">
        <v>91</v>
      </c>
      <c r="E78" s="608" t="s">
        <v>227</v>
      </c>
      <c r="F78" s="609">
        <v>661</v>
      </c>
      <c r="G78" s="608" t="s">
        <v>228</v>
      </c>
      <c r="H78" s="609">
        <v>9</v>
      </c>
    </row>
    <row r="79" spans="1:8" ht="14.1" customHeight="1" x14ac:dyDescent="0.25">
      <c r="A79" s="610" t="s">
        <v>156</v>
      </c>
      <c r="B79" s="612">
        <v>50</v>
      </c>
      <c r="C79" s="610" t="s">
        <v>156</v>
      </c>
      <c r="D79" s="612">
        <v>84</v>
      </c>
      <c r="E79" s="610" t="s">
        <v>156</v>
      </c>
      <c r="F79" s="612">
        <v>549</v>
      </c>
      <c r="G79" s="610" t="s">
        <v>156</v>
      </c>
      <c r="H79" s="612">
        <v>9</v>
      </c>
    </row>
    <row r="80" spans="1:8" ht="14.1" customHeight="1" x14ac:dyDescent="0.25">
      <c r="A80" s="610"/>
      <c r="B80" s="612"/>
      <c r="C80" s="610" t="s">
        <v>157</v>
      </c>
      <c r="D80" s="611">
        <v>7</v>
      </c>
      <c r="E80" s="610" t="s">
        <v>157</v>
      </c>
      <c r="F80" s="611">
        <v>112</v>
      </c>
      <c r="G80" s="610"/>
      <c r="H80" s="612"/>
    </row>
    <row r="81" spans="1:8" ht="14.1" customHeight="1" x14ac:dyDescent="0.25">
      <c r="A81" s="608" t="s">
        <v>229</v>
      </c>
      <c r="B81" s="609">
        <v>232</v>
      </c>
      <c r="C81" s="608" t="s">
        <v>230</v>
      </c>
      <c r="D81" s="609">
        <v>32</v>
      </c>
      <c r="E81" s="608" t="s">
        <v>231</v>
      </c>
      <c r="F81" s="609">
        <v>362</v>
      </c>
      <c r="G81" s="608" t="s">
        <v>232</v>
      </c>
      <c r="H81" s="609">
        <v>140</v>
      </c>
    </row>
    <row r="82" spans="1:8" ht="14.1" customHeight="1" x14ac:dyDescent="0.25">
      <c r="A82" s="610" t="s">
        <v>156</v>
      </c>
      <c r="B82" s="612">
        <v>191</v>
      </c>
      <c r="C82" s="610" t="s">
        <v>156</v>
      </c>
      <c r="D82" s="612">
        <v>27</v>
      </c>
      <c r="E82" s="610" t="s">
        <v>156</v>
      </c>
      <c r="F82" s="612">
        <v>321</v>
      </c>
      <c r="G82" s="610" t="s">
        <v>156</v>
      </c>
      <c r="H82" s="612">
        <v>128</v>
      </c>
    </row>
    <row r="83" spans="1:8" ht="14.1" customHeight="1" x14ac:dyDescent="0.25">
      <c r="A83" s="610" t="s">
        <v>157</v>
      </c>
      <c r="B83" s="611">
        <v>41</v>
      </c>
      <c r="C83" s="610" t="s">
        <v>157</v>
      </c>
      <c r="D83" s="611">
        <v>5</v>
      </c>
      <c r="E83" s="610" t="s">
        <v>157</v>
      </c>
      <c r="F83" s="611">
        <v>41</v>
      </c>
      <c r="G83" s="610" t="s">
        <v>157</v>
      </c>
      <c r="H83" s="611">
        <v>12</v>
      </c>
    </row>
    <row r="84" spans="1:8" ht="14.1" customHeight="1" x14ac:dyDescent="0.25">
      <c r="A84" s="608" t="s">
        <v>233</v>
      </c>
      <c r="B84" s="609">
        <v>379</v>
      </c>
      <c r="C84" s="608" t="s">
        <v>234</v>
      </c>
      <c r="D84" s="609">
        <v>224</v>
      </c>
      <c r="E84" s="608" t="s">
        <v>235</v>
      </c>
      <c r="F84" s="609">
        <v>50</v>
      </c>
      <c r="G84" s="608" t="s">
        <v>236</v>
      </c>
      <c r="H84" s="609">
        <v>9</v>
      </c>
    </row>
    <row r="85" spans="1:8" ht="14.1" customHeight="1" x14ac:dyDescent="0.25">
      <c r="A85" s="610" t="s">
        <v>156</v>
      </c>
      <c r="B85" s="612">
        <v>330</v>
      </c>
      <c r="C85" s="610" t="s">
        <v>156</v>
      </c>
      <c r="D85" s="612">
        <v>182</v>
      </c>
      <c r="E85" s="610" t="s">
        <v>156</v>
      </c>
      <c r="F85" s="612">
        <v>44</v>
      </c>
      <c r="G85" s="610" t="s">
        <v>156</v>
      </c>
      <c r="H85" s="612">
        <v>3</v>
      </c>
    </row>
    <row r="86" spans="1:8" ht="14.1" customHeight="1" x14ac:dyDescent="0.25">
      <c r="A86" s="610" t="s">
        <v>157</v>
      </c>
      <c r="B86" s="611">
        <v>49</v>
      </c>
      <c r="C86" s="610" t="s">
        <v>157</v>
      </c>
      <c r="D86" s="611">
        <v>42</v>
      </c>
      <c r="E86" s="610" t="s">
        <v>157</v>
      </c>
      <c r="F86" s="611">
        <v>6</v>
      </c>
      <c r="G86" s="610" t="s">
        <v>157</v>
      </c>
      <c r="H86" s="611">
        <v>6</v>
      </c>
    </row>
    <row r="87" spans="1:8" ht="14.1" customHeight="1" x14ac:dyDescent="0.25">
      <c r="A87" s="608" t="s">
        <v>237</v>
      </c>
      <c r="B87" s="609">
        <v>193</v>
      </c>
      <c r="C87" s="608" t="s">
        <v>238</v>
      </c>
      <c r="D87" s="609">
        <v>55</v>
      </c>
      <c r="E87" s="608"/>
      <c r="F87" s="615"/>
      <c r="G87" s="608" t="s">
        <v>239</v>
      </c>
      <c r="H87" s="609">
        <v>27</v>
      </c>
    </row>
    <row r="88" spans="1:8" ht="14.1" customHeight="1" x14ac:dyDescent="0.25">
      <c r="A88" s="610" t="s">
        <v>156</v>
      </c>
      <c r="B88" s="612">
        <v>31</v>
      </c>
      <c r="C88" s="610" t="s">
        <v>156</v>
      </c>
      <c r="D88" s="612">
        <v>52</v>
      </c>
      <c r="E88" s="610"/>
      <c r="F88" s="612"/>
      <c r="G88" s="610" t="s">
        <v>156</v>
      </c>
      <c r="H88" s="612">
        <v>25</v>
      </c>
    </row>
    <row r="89" spans="1:8" ht="14.1" customHeight="1" x14ac:dyDescent="0.25">
      <c r="A89" s="610" t="s">
        <v>157</v>
      </c>
      <c r="B89" s="611">
        <v>162</v>
      </c>
      <c r="C89" s="610" t="s">
        <v>157</v>
      </c>
      <c r="D89" s="611">
        <v>3</v>
      </c>
      <c r="E89" s="610"/>
      <c r="F89" s="612"/>
      <c r="G89" s="610" t="s">
        <v>157</v>
      </c>
      <c r="H89" s="611">
        <v>2</v>
      </c>
    </row>
    <row r="90" spans="1:8" ht="14.1" customHeight="1" x14ac:dyDescent="0.25">
      <c r="A90" s="608" t="s">
        <v>240</v>
      </c>
      <c r="B90" s="609">
        <v>469</v>
      </c>
      <c r="C90" s="608" t="s">
        <v>241</v>
      </c>
      <c r="D90" s="609">
        <v>532</v>
      </c>
      <c r="E90" s="608" t="s">
        <v>242</v>
      </c>
      <c r="F90" s="609">
        <v>415</v>
      </c>
      <c r="G90" s="608" t="s">
        <v>243</v>
      </c>
      <c r="H90" s="609">
        <v>262</v>
      </c>
    </row>
    <row r="91" spans="1:8" ht="14.1" customHeight="1" x14ac:dyDescent="0.25">
      <c r="A91" s="610" t="s">
        <v>156</v>
      </c>
      <c r="B91" s="612">
        <v>461</v>
      </c>
      <c r="C91" s="610" t="s">
        <v>156</v>
      </c>
      <c r="D91" s="612">
        <v>500</v>
      </c>
      <c r="E91" s="610" t="s">
        <v>156</v>
      </c>
      <c r="F91" s="612">
        <v>365</v>
      </c>
      <c r="G91" s="610" t="s">
        <v>156</v>
      </c>
      <c r="H91" s="612">
        <v>246</v>
      </c>
    </row>
    <row r="92" spans="1:8" ht="14.1" customHeight="1" x14ac:dyDescent="0.25">
      <c r="A92" s="610" t="s">
        <v>157</v>
      </c>
      <c r="B92" s="611">
        <v>8</v>
      </c>
      <c r="C92" s="610" t="s">
        <v>157</v>
      </c>
      <c r="D92" s="611">
        <v>32</v>
      </c>
      <c r="E92" s="610" t="s">
        <v>157</v>
      </c>
      <c r="F92" s="611">
        <v>50</v>
      </c>
      <c r="G92" s="610" t="s">
        <v>157</v>
      </c>
      <c r="H92" s="611">
        <v>16</v>
      </c>
    </row>
    <row r="93" spans="1:8" ht="14.1" customHeight="1" x14ac:dyDescent="0.25">
      <c r="A93" s="608" t="s">
        <v>244</v>
      </c>
      <c r="B93" s="609">
        <v>873</v>
      </c>
      <c r="C93" s="608" t="s">
        <v>245</v>
      </c>
      <c r="D93" s="609">
        <v>384</v>
      </c>
      <c r="E93" s="608" t="s">
        <v>246</v>
      </c>
      <c r="F93" s="609">
        <v>881</v>
      </c>
      <c r="G93" s="608" t="s">
        <v>247</v>
      </c>
      <c r="H93" s="609">
        <v>129</v>
      </c>
    </row>
    <row r="94" spans="1:8" ht="14.1" customHeight="1" x14ac:dyDescent="0.25">
      <c r="A94" s="610" t="s">
        <v>156</v>
      </c>
      <c r="B94" s="612">
        <v>782</v>
      </c>
      <c r="C94" s="610" t="s">
        <v>156</v>
      </c>
      <c r="D94" s="612">
        <v>352</v>
      </c>
      <c r="E94" s="610" t="s">
        <v>156</v>
      </c>
      <c r="F94" s="612">
        <v>751</v>
      </c>
      <c r="G94" s="610" t="s">
        <v>156</v>
      </c>
      <c r="H94" s="612">
        <v>125</v>
      </c>
    </row>
    <row r="95" spans="1:8" ht="14.1" customHeight="1" x14ac:dyDescent="0.25">
      <c r="A95" s="610" t="s">
        <v>157</v>
      </c>
      <c r="B95" s="611">
        <v>91</v>
      </c>
      <c r="C95" s="610" t="s">
        <v>157</v>
      </c>
      <c r="D95" s="611">
        <v>32</v>
      </c>
      <c r="E95" s="610" t="s">
        <v>157</v>
      </c>
      <c r="F95" s="611">
        <v>130</v>
      </c>
      <c r="G95" s="610" t="s">
        <v>157</v>
      </c>
      <c r="H95" s="611">
        <v>4</v>
      </c>
    </row>
    <row r="96" spans="1:8" ht="14.1" customHeight="1" x14ac:dyDescent="0.25">
      <c r="A96" s="608" t="s">
        <v>248</v>
      </c>
      <c r="B96" s="609">
        <v>734</v>
      </c>
      <c r="C96" s="608" t="s">
        <v>249</v>
      </c>
      <c r="D96" s="609">
        <v>35</v>
      </c>
      <c r="E96" s="608" t="s">
        <v>250</v>
      </c>
      <c r="F96" s="609">
        <v>204</v>
      </c>
      <c r="G96" s="608" t="s">
        <v>251</v>
      </c>
      <c r="H96" s="609">
        <v>772</v>
      </c>
    </row>
    <row r="97" spans="1:8" ht="14.1" customHeight="1" x14ac:dyDescent="0.25">
      <c r="A97" s="610" t="s">
        <v>156</v>
      </c>
      <c r="B97" s="612">
        <v>681</v>
      </c>
      <c r="C97" s="610" t="s">
        <v>156</v>
      </c>
      <c r="D97" s="612">
        <v>34</v>
      </c>
      <c r="E97" s="610" t="s">
        <v>156</v>
      </c>
      <c r="F97" s="612">
        <v>188</v>
      </c>
      <c r="G97" s="610" t="s">
        <v>156</v>
      </c>
      <c r="H97" s="612">
        <v>733</v>
      </c>
    </row>
    <row r="98" spans="1:8" ht="14.1" customHeight="1" x14ac:dyDescent="0.25">
      <c r="A98" s="610" t="s">
        <v>157</v>
      </c>
      <c r="B98" s="611">
        <v>53</v>
      </c>
      <c r="C98" s="610" t="s">
        <v>157</v>
      </c>
      <c r="D98" s="611">
        <v>1</v>
      </c>
      <c r="E98" s="610" t="s">
        <v>157</v>
      </c>
      <c r="F98" s="611">
        <v>16</v>
      </c>
      <c r="G98" s="610" t="s">
        <v>157</v>
      </c>
      <c r="H98" s="611">
        <v>39</v>
      </c>
    </row>
    <row r="99" spans="1:8" ht="14.1" customHeight="1" x14ac:dyDescent="0.25">
      <c r="A99" s="608" t="s">
        <v>252</v>
      </c>
      <c r="B99" s="609">
        <v>346</v>
      </c>
      <c r="C99" s="608" t="s">
        <v>253</v>
      </c>
      <c r="D99" s="609">
        <v>228</v>
      </c>
      <c r="E99" s="608" t="s">
        <v>254</v>
      </c>
      <c r="F99" s="609">
        <v>72</v>
      </c>
      <c r="G99" s="610"/>
      <c r="H99" s="612"/>
    </row>
    <row r="100" spans="1:8" ht="14.1" customHeight="1" x14ac:dyDescent="0.25">
      <c r="A100" s="610" t="s">
        <v>156</v>
      </c>
      <c r="B100" s="612">
        <v>330</v>
      </c>
      <c r="C100" s="610" t="s">
        <v>156</v>
      </c>
      <c r="D100" s="612">
        <v>219</v>
      </c>
      <c r="E100" s="610" t="s">
        <v>156</v>
      </c>
      <c r="F100" s="612">
        <v>66</v>
      </c>
      <c r="G100" s="610"/>
      <c r="H100" s="612"/>
    </row>
    <row r="101" spans="1:8" ht="14.1" customHeight="1" x14ac:dyDescent="0.25">
      <c r="A101" s="610" t="s">
        <v>157</v>
      </c>
      <c r="B101" s="611">
        <v>16</v>
      </c>
      <c r="C101" s="610" t="s">
        <v>157</v>
      </c>
      <c r="D101" s="611">
        <v>9</v>
      </c>
      <c r="E101" s="610" t="s">
        <v>157</v>
      </c>
      <c r="F101" s="611">
        <v>6</v>
      </c>
      <c r="G101" s="610"/>
      <c r="H101" s="612"/>
    </row>
    <row r="102" spans="1:8" ht="2.1" customHeight="1" x14ac:dyDescent="0.25">
      <c r="A102" s="617"/>
      <c r="B102" s="618"/>
      <c r="C102" s="617"/>
      <c r="D102" s="618"/>
      <c r="E102" s="617"/>
      <c r="F102" s="618"/>
      <c r="G102" s="617"/>
      <c r="H102" s="618"/>
    </row>
    <row r="103" spans="1:8" ht="14.1" customHeight="1" x14ac:dyDescent="0.25">
      <c r="A103" s="616" t="s">
        <v>255</v>
      </c>
      <c r="B103" s="612"/>
      <c r="C103" s="604">
        <v>3823</v>
      </c>
      <c r="D103" s="612"/>
      <c r="E103" s="462" t="s">
        <v>150</v>
      </c>
      <c r="F103" s="605">
        <v>3432</v>
      </c>
      <c r="G103" s="462" t="s">
        <v>151</v>
      </c>
      <c r="H103" s="605">
        <v>391</v>
      </c>
    </row>
    <row r="104" spans="1:8" ht="2.1" customHeight="1" x14ac:dyDescent="0.25">
      <c r="A104" s="617"/>
      <c r="B104" s="618"/>
      <c r="C104" s="617"/>
      <c r="D104" s="618"/>
      <c r="E104" s="617"/>
      <c r="F104" s="618"/>
      <c r="G104" s="617"/>
      <c r="H104" s="618"/>
    </row>
    <row r="105" spans="1:8" ht="14.1" customHeight="1" x14ac:dyDescent="0.25">
      <c r="A105" s="608" t="s">
        <v>256</v>
      </c>
      <c r="B105" s="609">
        <v>65</v>
      </c>
      <c r="C105" s="608" t="s">
        <v>257</v>
      </c>
      <c r="D105" s="609">
        <v>404</v>
      </c>
      <c r="E105" s="608" t="s">
        <v>258</v>
      </c>
      <c r="F105" s="609">
        <v>138</v>
      </c>
      <c r="G105" s="608" t="s">
        <v>259</v>
      </c>
      <c r="H105" s="609">
        <v>284</v>
      </c>
    </row>
    <row r="106" spans="1:8" ht="14.1" customHeight="1" x14ac:dyDescent="0.25">
      <c r="A106" s="610" t="s">
        <v>156</v>
      </c>
      <c r="B106" s="612">
        <v>65</v>
      </c>
      <c r="C106" s="610" t="s">
        <v>156</v>
      </c>
      <c r="D106" s="612">
        <v>351</v>
      </c>
      <c r="E106" s="610" t="s">
        <v>156</v>
      </c>
      <c r="F106" s="612">
        <v>130</v>
      </c>
      <c r="G106" s="610" t="s">
        <v>156</v>
      </c>
      <c r="H106" s="612">
        <v>271</v>
      </c>
    </row>
    <row r="107" spans="1:8" ht="14.1" customHeight="1" x14ac:dyDescent="0.25">
      <c r="A107" s="610"/>
      <c r="B107" s="612"/>
      <c r="C107" s="610" t="s">
        <v>157</v>
      </c>
      <c r="D107" s="611">
        <v>53</v>
      </c>
      <c r="E107" s="610" t="s">
        <v>157</v>
      </c>
      <c r="F107" s="611">
        <v>8</v>
      </c>
      <c r="G107" s="610" t="s">
        <v>157</v>
      </c>
      <c r="H107" s="611">
        <v>13</v>
      </c>
    </row>
    <row r="108" spans="1:8" ht="14.1" customHeight="1" x14ac:dyDescent="0.25">
      <c r="A108" s="608" t="s">
        <v>260</v>
      </c>
      <c r="B108" s="609">
        <v>239</v>
      </c>
      <c r="C108" s="608" t="s">
        <v>261</v>
      </c>
      <c r="D108" s="609">
        <v>278</v>
      </c>
      <c r="E108" s="608" t="s">
        <v>262</v>
      </c>
      <c r="F108" s="609">
        <v>590</v>
      </c>
      <c r="G108" s="608" t="s">
        <v>263</v>
      </c>
      <c r="H108" s="609">
        <v>198</v>
      </c>
    </row>
    <row r="109" spans="1:8" ht="14.1" customHeight="1" x14ac:dyDescent="0.25">
      <c r="A109" s="610" t="s">
        <v>156</v>
      </c>
      <c r="B109" s="612">
        <v>212</v>
      </c>
      <c r="C109" s="610" t="s">
        <v>156</v>
      </c>
      <c r="D109" s="612">
        <v>267</v>
      </c>
      <c r="E109" s="610" t="s">
        <v>156</v>
      </c>
      <c r="F109" s="612">
        <v>509</v>
      </c>
      <c r="G109" s="610" t="s">
        <v>156</v>
      </c>
      <c r="H109" s="612">
        <v>181</v>
      </c>
    </row>
    <row r="110" spans="1:8" ht="14.1" customHeight="1" x14ac:dyDescent="0.25">
      <c r="A110" s="610" t="s">
        <v>157</v>
      </c>
      <c r="B110" s="611">
        <v>27</v>
      </c>
      <c r="C110" s="610" t="s">
        <v>157</v>
      </c>
      <c r="D110" s="611">
        <v>11</v>
      </c>
      <c r="E110" s="610" t="s">
        <v>157</v>
      </c>
      <c r="F110" s="611">
        <v>81</v>
      </c>
      <c r="G110" s="610" t="s">
        <v>157</v>
      </c>
      <c r="H110" s="611">
        <v>17</v>
      </c>
    </row>
    <row r="111" spans="1:8" ht="14.1" customHeight="1" x14ac:dyDescent="0.25">
      <c r="A111" s="608" t="s">
        <v>264</v>
      </c>
      <c r="B111" s="609">
        <v>762</v>
      </c>
      <c r="C111" s="608" t="s">
        <v>265</v>
      </c>
      <c r="D111" s="609">
        <v>409</v>
      </c>
      <c r="E111" s="608" t="s">
        <v>266</v>
      </c>
      <c r="F111" s="609">
        <v>369</v>
      </c>
      <c r="G111" s="608" t="s">
        <v>267</v>
      </c>
      <c r="H111" s="609">
        <v>72</v>
      </c>
    </row>
    <row r="112" spans="1:8" ht="14.1" customHeight="1" x14ac:dyDescent="0.25">
      <c r="A112" s="610" t="s">
        <v>156</v>
      </c>
      <c r="B112" s="612">
        <v>666</v>
      </c>
      <c r="C112" s="610" t="s">
        <v>156</v>
      </c>
      <c r="D112" s="612">
        <v>366</v>
      </c>
      <c r="E112" s="610" t="s">
        <v>156</v>
      </c>
      <c r="F112" s="612">
        <v>332</v>
      </c>
      <c r="G112" s="610" t="s">
        <v>156</v>
      </c>
      <c r="H112" s="612">
        <v>71</v>
      </c>
    </row>
    <row r="113" spans="1:8" ht="14.1" customHeight="1" x14ac:dyDescent="0.25">
      <c r="A113" s="610" t="s">
        <v>157</v>
      </c>
      <c r="B113" s="611">
        <v>96</v>
      </c>
      <c r="C113" s="610" t="s">
        <v>157</v>
      </c>
      <c r="D113" s="611">
        <v>43</v>
      </c>
      <c r="E113" s="610" t="s">
        <v>157</v>
      </c>
      <c r="F113" s="612">
        <v>37</v>
      </c>
      <c r="G113" s="610" t="s">
        <v>157</v>
      </c>
      <c r="H113" s="611">
        <v>1</v>
      </c>
    </row>
    <row r="114" spans="1:8" ht="14.1" customHeight="1" x14ac:dyDescent="0.25">
      <c r="A114" s="622" t="s">
        <v>268</v>
      </c>
      <c r="B114" s="623">
        <v>15</v>
      </c>
      <c r="C114" s="624"/>
      <c r="D114" s="625"/>
      <c r="E114" s="624"/>
      <c r="F114" s="625"/>
      <c r="G114" s="624"/>
      <c r="H114" s="625"/>
    </row>
    <row r="115" spans="1:8" ht="14.1" customHeight="1" x14ac:dyDescent="0.25">
      <c r="A115" s="610" t="s">
        <v>156</v>
      </c>
      <c r="B115" s="626">
        <v>14</v>
      </c>
      <c r="D115" s="612"/>
      <c r="E115" s="610"/>
      <c r="F115" s="612"/>
      <c r="G115" s="610"/>
      <c r="H115" s="612"/>
    </row>
    <row r="116" spans="1:8" ht="14.1" customHeight="1" x14ac:dyDescent="0.25">
      <c r="A116" s="610" t="s">
        <v>157</v>
      </c>
      <c r="B116" s="626">
        <v>1</v>
      </c>
      <c r="D116" s="612"/>
      <c r="E116" s="610"/>
      <c r="F116" s="612"/>
      <c r="G116" s="610"/>
      <c r="H116" s="612"/>
    </row>
    <row r="117" spans="1:8" ht="2.1" customHeight="1" x14ac:dyDescent="0.25">
      <c r="A117" s="627"/>
      <c r="B117" s="628"/>
      <c r="C117" s="627"/>
      <c r="D117" s="629"/>
      <c r="E117" s="630"/>
      <c r="F117" s="629"/>
      <c r="G117" s="630"/>
      <c r="H117" s="629"/>
    </row>
    <row r="118" spans="1:8" ht="14.1" customHeight="1" x14ac:dyDescent="0.25">
      <c r="A118" s="616" t="s">
        <v>269</v>
      </c>
      <c r="B118" s="612"/>
      <c r="C118" s="604">
        <v>151</v>
      </c>
      <c r="D118" s="612"/>
      <c r="E118" s="462" t="s">
        <v>150</v>
      </c>
      <c r="F118" s="605">
        <v>131</v>
      </c>
      <c r="G118" s="462" t="s">
        <v>151</v>
      </c>
      <c r="H118" s="605">
        <v>20</v>
      </c>
    </row>
    <row r="119" spans="1:8" ht="14.1" customHeight="1" x14ac:dyDescent="0.25">
      <c r="A119" s="620" t="s">
        <v>270</v>
      </c>
      <c r="B119" s="631">
        <v>151</v>
      </c>
      <c r="C119" s="610"/>
      <c r="D119" s="612"/>
      <c r="E119" s="610"/>
      <c r="F119" s="612"/>
      <c r="G119" s="610"/>
      <c r="H119" s="612"/>
    </row>
    <row r="120" spans="1:8" ht="14.1" customHeight="1" x14ac:dyDescent="0.25">
      <c r="A120" s="610" t="s">
        <v>156</v>
      </c>
      <c r="B120" s="612">
        <v>131</v>
      </c>
      <c r="C120" s="610"/>
      <c r="D120" s="612"/>
      <c r="E120" s="610"/>
      <c r="F120" s="612"/>
      <c r="G120" s="610"/>
      <c r="H120" s="612"/>
    </row>
    <row r="121" spans="1:8" ht="14.1" customHeight="1" x14ac:dyDescent="0.25">
      <c r="A121" s="610" t="s">
        <v>157</v>
      </c>
      <c r="B121" s="611">
        <v>40</v>
      </c>
      <c r="C121" s="610"/>
      <c r="D121" s="612"/>
      <c r="E121" s="610"/>
      <c r="F121" s="612"/>
      <c r="G121" s="610"/>
      <c r="H121" s="612"/>
    </row>
    <row r="122" spans="1:8" ht="14.1" customHeight="1" x14ac:dyDescent="0.25">
      <c r="A122" s="610"/>
      <c r="B122" s="612"/>
      <c r="C122" s="610"/>
      <c r="D122" s="612"/>
      <c r="E122" s="610"/>
      <c r="F122" s="612"/>
      <c r="G122" s="610"/>
      <c r="H122" s="612"/>
    </row>
    <row r="123" spans="1:8" ht="14.1" customHeight="1" x14ac:dyDescent="0.25">
      <c r="A123" s="616" t="s">
        <v>271</v>
      </c>
      <c r="B123" s="612"/>
      <c r="C123" s="632">
        <v>23107</v>
      </c>
      <c r="D123" s="612"/>
      <c r="E123" s="605" t="s">
        <v>272</v>
      </c>
      <c r="F123" s="633"/>
      <c r="G123" s="462" t="s">
        <v>151</v>
      </c>
      <c r="H123" s="605">
        <v>2300</v>
      </c>
    </row>
    <row r="124" spans="1:8" ht="2.1" customHeight="1" x14ac:dyDescent="0.25">
      <c r="A124" s="617"/>
      <c r="B124" s="618"/>
      <c r="C124" s="617"/>
      <c r="D124" s="618"/>
      <c r="E124" s="617"/>
      <c r="F124" s="618"/>
      <c r="G124" s="617"/>
      <c r="H124" s="618"/>
    </row>
    <row r="125" spans="1:8" ht="12.95" customHeight="1" x14ac:dyDescent="0.25">
      <c r="A125" s="608" t="s">
        <v>273</v>
      </c>
      <c r="B125" s="609">
        <v>24</v>
      </c>
      <c r="C125" s="608" t="s">
        <v>274</v>
      </c>
      <c r="D125" s="609">
        <v>569</v>
      </c>
      <c r="E125" s="608" t="s">
        <v>275</v>
      </c>
      <c r="F125" s="609">
        <v>27</v>
      </c>
      <c r="G125" s="608" t="s">
        <v>276</v>
      </c>
      <c r="H125" s="609">
        <v>351</v>
      </c>
    </row>
    <row r="126" spans="1:8" ht="12.95" customHeight="1" x14ac:dyDescent="0.25">
      <c r="A126" s="610" t="s">
        <v>156</v>
      </c>
      <c r="B126" s="612">
        <v>24</v>
      </c>
      <c r="C126" s="610" t="s">
        <v>156</v>
      </c>
      <c r="D126" s="612">
        <v>490</v>
      </c>
      <c r="E126" s="610" t="s">
        <v>156</v>
      </c>
      <c r="F126" s="612">
        <v>25</v>
      </c>
      <c r="G126" s="610" t="s">
        <v>156</v>
      </c>
      <c r="H126" s="612">
        <v>315</v>
      </c>
    </row>
    <row r="127" spans="1:8" ht="12.95" customHeight="1" x14ac:dyDescent="0.25">
      <c r="A127" s="610"/>
      <c r="B127" s="612"/>
      <c r="C127" s="610" t="s">
        <v>157</v>
      </c>
      <c r="D127" s="611">
        <v>79</v>
      </c>
      <c r="E127" s="610" t="s">
        <v>157</v>
      </c>
      <c r="F127" s="611">
        <v>2</v>
      </c>
      <c r="G127" s="610" t="s">
        <v>157</v>
      </c>
      <c r="H127" s="611">
        <v>36</v>
      </c>
    </row>
    <row r="128" spans="1:8" ht="12.95" customHeight="1" x14ac:dyDescent="0.25">
      <c r="A128" s="608" t="s">
        <v>277</v>
      </c>
      <c r="B128" s="609">
        <v>265</v>
      </c>
      <c r="C128" s="608" t="s">
        <v>278</v>
      </c>
      <c r="D128" s="609">
        <v>97</v>
      </c>
      <c r="E128" s="608" t="s">
        <v>279</v>
      </c>
      <c r="F128" s="609">
        <v>623</v>
      </c>
      <c r="G128" s="608" t="s">
        <v>280</v>
      </c>
      <c r="H128" s="609">
        <v>240</v>
      </c>
    </row>
    <row r="129" spans="1:12" ht="12.95" customHeight="1" x14ac:dyDescent="0.25">
      <c r="A129" s="610" t="s">
        <v>156</v>
      </c>
      <c r="B129" s="612">
        <v>242</v>
      </c>
      <c r="C129" s="610" t="s">
        <v>156</v>
      </c>
      <c r="D129" s="612">
        <v>93</v>
      </c>
      <c r="E129" s="610" t="s">
        <v>156</v>
      </c>
      <c r="F129" s="612">
        <v>541</v>
      </c>
      <c r="G129" s="610" t="s">
        <v>156</v>
      </c>
      <c r="H129" s="612">
        <v>230</v>
      </c>
    </row>
    <row r="130" spans="1:12" ht="12.95" customHeight="1" x14ac:dyDescent="0.25">
      <c r="A130" s="610" t="s">
        <v>157</v>
      </c>
      <c r="B130" s="611">
        <v>23</v>
      </c>
      <c r="C130" s="610" t="s">
        <v>157</v>
      </c>
      <c r="D130" s="611">
        <v>4</v>
      </c>
      <c r="E130" s="610" t="s">
        <v>157</v>
      </c>
      <c r="F130" s="611">
        <v>82</v>
      </c>
      <c r="G130" s="610" t="s">
        <v>157</v>
      </c>
      <c r="H130" s="611">
        <v>10</v>
      </c>
    </row>
    <row r="131" spans="1:12" ht="12.95" customHeight="1" x14ac:dyDescent="0.25">
      <c r="A131" s="608" t="s">
        <v>281</v>
      </c>
      <c r="B131" s="609">
        <v>580</v>
      </c>
      <c r="C131" s="608" t="s">
        <v>282</v>
      </c>
      <c r="D131" s="609">
        <v>75</v>
      </c>
      <c r="E131" s="608" t="s">
        <v>283</v>
      </c>
      <c r="F131" s="609">
        <v>142</v>
      </c>
      <c r="G131" s="608" t="s">
        <v>284</v>
      </c>
      <c r="H131" s="609">
        <v>94</v>
      </c>
    </row>
    <row r="132" spans="1:12" ht="12.95" customHeight="1" x14ac:dyDescent="0.25">
      <c r="A132" s="610" t="s">
        <v>156</v>
      </c>
      <c r="B132" s="612">
        <v>535</v>
      </c>
      <c r="C132" s="610" t="s">
        <v>156</v>
      </c>
      <c r="D132" s="612">
        <v>71</v>
      </c>
      <c r="E132" s="610" t="s">
        <v>156</v>
      </c>
      <c r="F132" s="612">
        <v>126</v>
      </c>
      <c r="G132" s="610" t="s">
        <v>156</v>
      </c>
      <c r="H132" s="612">
        <v>91</v>
      </c>
    </row>
    <row r="133" spans="1:12" ht="12.95" customHeight="1" x14ac:dyDescent="0.25">
      <c r="A133" s="610" t="s">
        <v>157</v>
      </c>
      <c r="B133" s="611">
        <v>45</v>
      </c>
      <c r="C133" s="610" t="s">
        <v>157</v>
      </c>
      <c r="D133" s="611">
        <v>4</v>
      </c>
      <c r="E133" s="610" t="s">
        <v>157</v>
      </c>
      <c r="F133" s="611">
        <v>16</v>
      </c>
      <c r="G133" s="610" t="s">
        <v>157</v>
      </c>
      <c r="H133" s="611">
        <v>3</v>
      </c>
    </row>
    <row r="134" spans="1:12" ht="12.95" customHeight="1" x14ac:dyDescent="0.25">
      <c r="A134" s="608" t="s">
        <v>285</v>
      </c>
      <c r="B134" s="609">
        <v>469</v>
      </c>
      <c r="C134" s="608" t="s">
        <v>286</v>
      </c>
      <c r="D134" s="609">
        <v>694</v>
      </c>
      <c r="E134" s="608" t="s">
        <v>287</v>
      </c>
      <c r="F134" s="609">
        <v>820</v>
      </c>
      <c r="G134" s="608" t="s">
        <v>288</v>
      </c>
      <c r="H134" s="609">
        <v>169</v>
      </c>
    </row>
    <row r="135" spans="1:12" ht="12.95" customHeight="1" x14ac:dyDescent="0.25">
      <c r="A135" s="610" t="s">
        <v>156</v>
      </c>
      <c r="B135" s="612">
        <v>412</v>
      </c>
      <c r="C135" s="610" t="s">
        <v>156</v>
      </c>
      <c r="D135" s="612">
        <v>628</v>
      </c>
      <c r="E135" s="610" t="s">
        <v>156</v>
      </c>
      <c r="F135" s="612">
        <v>732</v>
      </c>
      <c r="G135" s="610" t="s">
        <v>156</v>
      </c>
      <c r="H135" s="612">
        <v>161</v>
      </c>
    </row>
    <row r="136" spans="1:12" ht="12.95" customHeight="1" x14ac:dyDescent="0.25">
      <c r="A136" s="610" t="s">
        <v>157</v>
      </c>
      <c r="B136" s="611">
        <v>57</v>
      </c>
      <c r="C136" s="610" t="s">
        <v>157</v>
      </c>
      <c r="D136" s="611">
        <v>66</v>
      </c>
      <c r="E136" s="610" t="s">
        <v>157</v>
      </c>
      <c r="F136" s="611">
        <v>88</v>
      </c>
      <c r="G136" s="610" t="s">
        <v>157</v>
      </c>
      <c r="H136" s="611">
        <v>8</v>
      </c>
      <c r="L136" s="634"/>
    </row>
    <row r="137" spans="1:12" ht="12.95" customHeight="1" x14ac:dyDescent="0.25">
      <c r="A137" s="608" t="s">
        <v>289</v>
      </c>
      <c r="B137" s="609">
        <v>336</v>
      </c>
      <c r="C137" s="608" t="s">
        <v>290</v>
      </c>
      <c r="D137" s="609">
        <v>269</v>
      </c>
      <c r="E137" s="608" t="s">
        <v>291</v>
      </c>
      <c r="F137" s="609">
        <v>234</v>
      </c>
      <c r="G137" s="608" t="s">
        <v>292</v>
      </c>
      <c r="H137" s="609">
        <v>469</v>
      </c>
    </row>
    <row r="138" spans="1:12" ht="12.95" customHeight="1" x14ac:dyDescent="0.25">
      <c r="A138" s="610" t="s">
        <v>156</v>
      </c>
      <c r="B138" s="612">
        <v>312</v>
      </c>
      <c r="C138" s="610" t="s">
        <v>156</v>
      </c>
      <c r="D138" s="612">
        <v>255</v>
      </c>
      <c r="E138" s="610" t="s">
        <v>156</v>
      </c>
      <c r="F138" s="612">
        <v>218</v>
      </c>
      <c r="G138" s="610" t="s">
        <v>156</v>
      </c>
      <c r="H138" s="612">
        <v>419</v>
      </c>
    </row>
    <row r="139" spans="1:12" ht="12.95" customHeight="1" x14ac:dyDescent="0.25">
      <c r="A139" s="610" t="s">
        <v>157</v>
      </c>
      <c r="B139" s="611">
        <v>24</v>
      </c>
      <c r="C139" s="610" t="s">
        <v>157</v>
      </c>
      <c r="D139" s="611">
        <v>14</v>
      </c>
      <c r="E139" s="610" t="s">
        <v>157</v>
      </c>
      <c r="F139" s="611">
        <v>16</v>
      </c>
      <c r="G139" s="610" t="s">
        <v>157</v>
      </c>
      <c r="H139" s="611">
        <v>50</v>
      </c>
    </row>
    <row r="140" spans="1:12" ht="12.95" customHeight="1" x14ac:dyDescent="0.25">
      <c r="A140" s="608" t="s">
        <v>293</v>
      </c>
      <c r="B140" s="615">
        <v>30</v>
      </c>
      <c r="C140" s="608" t="s">
        <v>294</v>
      </c>
      <c r="D140" s="609">
        <v>618</v>
      </c>
      <c r="E140" s="608" t="s">
        <v>295</v>
      </c>
      <c r="F140" s="609">
        <v>558</v>
      </c>
      <c r="G140" s="608" t="s">
        <v>296</v>
      </c>
      <c r="H140" s="609">
        <v>172</v>
      </c>
    </row>
    <row r="141" spans="1:12" ht="12.95" customHeight="1" x14ac:dyDescent="0.25">
      <c r="A141" s="610" t="s">
        <v>156</v>
      </c>
      <c r="B141" s="612">
        <v>30</v>
      </c>
      <c r="C141" s="610" t="s">
        <v>156</v>
      </c>
      <c r="D141" s="612">
        <v>539</v>
      </c>
      <c r="E141" s="610" t="s">
        <v>156</v>
      </c>
      <c r="F141" s="612">
        <v>502</v>
      </c>
      <c r="G141" s="610" t="s">
        <v>156</v>
      </c>
      <c r="H141" s="612">
        <v>168</v>
      </c>
    </row>
    <row r="142" spans="1:12" ht="12.95" customHeight="1" x14ac:dyDescent="0.25">
      <c r="A142" s="610" t="s">
        <v>157</v>
      </c>
      <c r="B142" s="612"/>
      <c r="C142" s="610" t="s">
        <v>157</v>
      </c>
      <c r="D142" s="611">
        <v>79</v>
      </c>
      <c r="E142" s="610" t="s">
        <v>157</v>
      </c>
      <c r="F142" s="611">
        <v>56</v>
      </c>
      <c r="G142" s="610" t="s">
        <v>157</v>
      </c>
      <c r="H142" s="611">
        <v>4</v>
      </c>
    </row>
    <row r="143" spans="1:12" ht="12.95" customHeight="1" x14ac:dyDescent="0.25">
      <c r="A143" s="608" t="s">
        <v>297</v>
      </c>
      <c r="B143" s="609">
        <v>76</v>
      </c>
      <c r="C143" s="608" t="s">
        <v>298</v>
      </c>
      <c r="D143" s="609">
        <v>921</v>
      </c>
      <c r="E143" s="608" t="s">
        <v>299</v>
      </c>
      <c r="F143" s="609">
        <v>74</v>
      </c>
      <c r="G143" s="608" t="s">
        <v>300</v>
      </c>
      <c r="H143" s="609">
        <v>211</v>
      </c>
    </row>
    <row r="144" spans="1:12" ht="12.95" customHeight="1" x14ac:dyDescent="0.25">
      <c r="A144" s="610" t="s">
        <v>156</v>
      </c>
      <c r="B144" s="612">
        <v>74</v>
      </c>
      <c r="C144" s="610" t="s">
        <v>156</v>
      </c>
      <c r="D144" s="612">
        <v>871</v>
      </c>
      <c r="E144" s="610" t="s">
        <v>156</v>
      </c>
      <c r="F144" s="612">
        <v>71</v>
      </c>
      <c r="G144" s="610" t="s">
        <v>156</v>
      </c>
      <c r="H144" s="612">
        <v>198</v>
      </c>
    </row>
    <row r="145" spans="1:8" ht="12.95" customHeight="1" x14ac:dyDescent="0.25">
      <c r="A145" s="610" t="s">
        <v>157</v>
      </c>
      <c r="B145" s="611">
        <v>2</v>
      </c>
      <c r="C145" s="610" t="s">
        <v>157</v>
      </c>
      <c r="D145" s="611">
        <v>50</v>
      </c>
      <c r="E145" s="610" t="s">
        <v>157</v>
      </c>
      <c r="F145" s="611">
        <v>3</v>
      </c>
      <c r="G145" s="610" t="s">
        <v>157</v>
      </c>
      <c r="H145" s="611">
        <v>13</v>
      </c>
    </row>
    <row r="146" spans="1:8" ht="12.95" customHeight="1" x14ac:dyDescent="0.25">
      <c r="A146" s="608" t="s">
        <v>301</v>
      </c>
      <c r="B146" s="609">
        <v>280</v>
      </c>
      <c r="C146" s="608" t="s">
        <v>302</v>
      </c>
      <c r="D146" s="609">
        <v>55</v>
      </c>
      <c r="E146" s="608" t="s">
        <v>303</v>
      </c>
      <c r="F146" s="609">
        <v>256</v>
      </c>
      <c r="G146" s="608" t="s">
        <v>304</v>
      </c>
      <c r="H146" s="609">
        <v>321</v>
      </c>
    </row>
    <row r="147" spans="1:8" ht="12.95" customHeight="1" x14ac:dyDescent="0.25">
      <c r="A147" s="610" t="s">
        <v>156</v>
      </c>
      <c r="B147" s="612">
        <v>262</v>
      </c>
      <c r="C147" s="610" t="s">
        <v>156</v>
      </c>
      <c r="D147" s="612">
        <v>55</v>
      </c>
      <c r="E147" s="610" t="s">
        <v>156</v>
      </c>
      <c r="F147" s="612">
        <v>222</v>
      </c>
      <c r="G147" s="610" t="s">
        <v>156</v>
      </c>
      <c r="H147" s="612">
        <v>302</v>
      </c>
    </row>
    <row r="148" spans="1:8" ht="12.95" customHeight="1" x14ac:dyDescent="0.25">
      <c r="A148" s="610" t="s">
        <v>157</v>
      </c>
      <c r="B148" s="611">
        <v>28</v>
      </c>
      <c r="C148" s="610"/>
      <c r="D148" s="612"/>
      <c r="E148" s="610" t="s">
        <v>157</v>
      </c>
      <c r="F148" s="611">
        <v>34</v>
      </c>
      <c r="G148" s="610" t="s">
        <v>157</v>
      </c>
      <c r="H148" s="611">
        <v>19</v>
      </c>
    </row>
    <row r="149" spans="1:8" ht="12.95" customHeight="1" x14ac:dyDescent="0.25">
      <c r="A149" s="608" t="s">
        <v>305</v>
      </c>
      <c r="B149" s="609">
        <v>220</v>
      </c>
      <c r="C149" s="608" t="s">
        <v>306</v>
      </c>
      <c r="D149" s="609">
        <v>178</v>
      </c>
      <c r="E149" s="608" t="s">
        <v>307</v>
      </c>
      <c r="F149" s="609">
        <v>547</v>
      </c>
      <c r="G149" s="608" t="s">
        <v>308</v>
      </c>
      <c r="H149" s="609">
        <v>35</v>
      </c>
    </row>
    <row r="150" spans="1:8" ht="12.95" customHeight="1" x14ac:dyDescent="0.25">
      <c r="A150" s="610" t="s">
        <v>156</v>
      </c>
      <c r="B150" s="612">
        <v>196</v>
      </c>
      <c r="C150" s="610" t="s">
        <v>156</v>
      </c>
      <c r="D150" s="612">
        <v>172</v>
      </c>
      <c r="E150" s="610" t="s">
        <v>156</v>
      </c>
      <c r="F150" s="612">
        <v>505</v>
      </c>
      <c r="G150" s="610" t="s">
        <v>156</v>
      </c>
      <c r="H150" s="612">
        <v>33</v>
      </c>
    </row>
    <row r="151" spans="1:8" ht="12.95" customHeight="1" x14ac:dyDescent="0.25">
      <c r="A151" s="610" t="s">
        <v>157</v>
      </c>
      <c r="B151" s="611">
        <v>24</v>
      </c>
      <c r="C151" s="610" t="s">
        <v>157</v>
      </c>
      <c r="D151" s="611">
        <v>6</v>
      </c>
      <c r="E151" s="610" t="s">
        <v>157</v>
      </c>
      <c r="F151" s="611">
        <v>42</v>
      </c>
      <c r="G151" s="610" t="s">
        <v>157</v>
      </c>
      <c r="H151" s="611">
        <v>2</v>
      </c>
    </row>
    <row r="152" spans="1:8" ht="12.95" customHeight="1" x14ac:dyDescent="0.25">
      <c r="A152" s="608" t="s">
        <v>309</v>
      </c>
      <c r="B152" s="615">
        <v>14</v>
      </c>
      <c r="C152" s="608" t="s">
        <v>310</v>
      </c>
      <c r="D152" s="609">
        <v>249</v>
      </c>
      <c r="E152" s="608" t="s">
        <v>311</v>
      </c>
      <c r="F152" s="609">
        <v>655</v>
      </c>
      <c r="G152" s="608" t="s">
        <v>312</v>
      </c>
      <c r="H152" s="609">
        <v>487</v>
      </c>
    </row>
    <row r="153" spans="1:8" ht="12.95" customHeight="1" x14ac:dyDescent="0.25">
      <c r="A153" s="610" t="s">
        <v>156</v>
      </c>
      <c r="B153" s="612">
        <v>13</v>
      </c>
      <c r="C153" s="610" t="s">
        <v>156</v>
      </c>
      <c r="D153" s="612">
        <v>217</v>
      </c>
      <c r="E153" s="610" t="s">
        <v>156</v>
      </c>
      <c r="F153" s="612">
        <v>586</v>
      </c>
      <c r="G153" s="610" t="s">
        <v>156</v>
      </c>
      <c r="H153" s="612">
        <v>487</v>
      </c>
    </row>
    <row r="154" spans="1:8" ht="12.95" customHeight="1" x14ac:dyDescent="0.25">
      <c r="A154" s="610" t="s">
        <v>157</v>
      </c>
      <c r="B154" s="612">
        <v>1</v>
      </c>
      <c r="C154" s="610" t="s">
        <v>157</v>
      </c>
      <c r="D154" s="611">
        <v>32</v>
      </c>
      <c r="E154" s="610" t="s">
        <v>157</v>
      </c>
      <c r="F154" s="611">
        <v>69</v>
      </c>
      <c r="G154" s="610"/>
      <c r="H154" s="612"/>
    </row>
    <row r="155" spans="1:8" ht="12.95" customHeight="1" x14ac:dyDescent="0.25">
      <c r="A155" s="608" t="s">
        <v>313</v>
      </c>
      <c r="B155" s="609">
        <v>625</v>
      </c>
      <c r="C155" s="608" t="s">
        <v>314</v>
      </c>
      <c r="D155" s="609">
        <v>41</v>
      </c>
      <c r="E155" s="608" t="s">
        <v>315</v>
      </c>
      <c r="F155" s="609">
        <v>1511</v>
      </c>
      <c r="G155" s="608" t="s">
        <v>316</v>
      </c>
      <c r="H155" s="609">
        <v>248</v>
      </c>
    </row>
    <row r="156" spans="1:8" ht="12.95" customHeight="1" x14ac:dyDescent="0.25">
      <c r="A156" s="610" t="s">
        <v>156</v>
      </c>
      <c r="B156" s="612">
        <v>548</v>
      </c>
      <c r="C156" s="610" t="s">
        <v>156</v>
      </c>
      <c r="D156" s="612">
        <v>39</v>
      </c>
      <c r="E156" s="610" t="s">
        <v>156</v>
      </c>
      <c r="F156" s="612">
        <v>1261</v>
      </c>
      <c r="G156" s="610" t="s">
        <v>156</v>
      </c>
      <c r="H156" s="612">
        <v>237</v>
      </c>
    </row>
    <row r="157" spans="1:8" ht="12.95" customHeight="1" x14ac:dyDescent="0.25">
      <c r="A157" s="610" t="s">
        <v>157</v>
      </c>
      <c r="B157" s="611">
        <v>77</v>
      </c>
      <c r="C157" s="610" t="s">
        <v>157</v>
      </c>
      <c r="D157" s="611">
        <v>2</v>
      </c>
      <c r="E157" s="610" t="s">
        <v>157</v>
      </c>
      <c r="F157" s="611">
        <v>250</v>
      </c>
      <c r="G157" s="610" t="s">
        <v>157</v>
      </c>
      <c r="H157" s="611">
        <v>11</v>
      </c>
    </row>
    <row r="158" spans="1:8" ht="12.95" customHeight="1" x14ac:dyDescent="0.25">
      <c r="A158" s="608" t="s">
        <v>317</v>
      </c>
      <c r="B158" s="609">
        <v>63</v>
      </c>
      <c r="C158" s="608" t="s">
        <v>318</v>
      </c>
      <c r="D158" s="609">
        <v>387</v>
      </c>
      <c r="E158" s="608" t="s">
        <v>319</v>
      </c>
      <c r="F158" s="609">
        <v>382</v>
      </c>
      <c r="G158" s="608" t="s">
        <v>320</v>
      </c>
      <c r="H158" s="609">
        <v>108</v>
      </c>
    </row>
    <row r="159" spans="1:8" ht="12.95" customHeight="1" x14ac:dyDescent="0.25">
      <c r="A159" s="610" t="s">
        <v>156</v>
      </c>
      <c r="B159" s="612">
        <v>59</v>
      </c>
      <c r="C159" s="610" t="s">
        <v>156</v>
      </c>
      <c r="D159" s="612">
        <v>376</v>
      </c>
      <c r="E159" s="610" t="s">
        <v>156</v>
      </c>
      <c r="F159" s="612">
        <v>349</v>
      </c>
      <c r="G159" s="610" t="s">
        <v>156</v>
      </c>
      <c r="H159" s="612">
        <v>97</v>
      </c>
    </row>
    <row r="160" spans="1:8" ht="12.95" customHeight="1" x14ac:dyDescent="0.25">
      <c r="A160" s="610" t="s">
        <v>157</v>
      </c>
      <c r="B160" s="611">
        <v>4</v>
      </c>
      <c r="C160" s="610" t="s">
        <v>157</v>
      </c>
      <c r="D160" s="611">
        <v>11</v>
      </c>
      <c r="E160" s="610" t="s">
        <v>157</v>
      </c>
      <c r="F160" s="611">
        <v>33</v>
      </c>
      <c r="G160" s="610" t="s">
        <v>157</v>
      </c>
      <c r="H160" s="611">
        <v>11</v>
      </c>
    </row>
    <row r="161" spans="1:8" ht="12.95" customHeight="1" x14ac:dyDescent="0.25">
      <c r="A161" s="608" t="s">
        <v>321</v>
      </c>
      <c r="B161" s="609">
        <v>467</v>
      </c>
      <c r="C161" s="608" t="s">
        <v>322</v>
      </c>
      <c r="D161" s="609">
        <v>202</v>
      </c>
      <c r="E161" s="112" t="s">
        <v>293</v>
      </c>
      <c r="F161" s="615"/>
      <c r="G161" s="608" t="s">
        <v>323</v>
      </c>
      <c r="H161" s="609">
        <v>804</v>
      </c>
    </row>
    <row r="162" spans="1:8" ht="12.95" customHeight="1" x14ac:dyDescent="0.25">
      <c r="A162" s="610" t="s">
        <v>156</v>
      </c>
      <c r="B162" s="612">
        <v>398</v>
      </c>
      <c r="C162" s="610" t="s">
        <v>156</v>
      </c>
      <c r="D162" s="612">
        <v>171</v>
      </c>
      <c r="E162" s="610"/>
      <c r="F162" s="612"/>
      <c r="G162" s="610" t="s">
        <v>156</v>
      </c>
      <c r="H162" s="612">
        <v>741</v>
      </c>
    </row>
    <row r="163" spans="1:8" ht="12.95" customHeight="1" x14ac:dyDescent="0.25">
      <c r="A163" s="610" t="s">
        <v>157</v>
      </c>
      <c r="B163" s="611">
        <v>69</v>
      </c>
      <c r="C163" s="610" t="s">
        <v>157</v>
      </c>
      <c r="D163" s="611">
        <v>31</v>
      </c>
      <c r="E163" s="610"/>
      <c r="F163" s="612"/>
      <c r="G163" s="610" t="s">
        <v>157</v>
      </c>
      <c r="H163" s="611">
        <v>63</v>
      </c>
    </row>
    <row r="164" spans="1:8" ht="12.95" customHeight="1" x14ac:dyDescent="0.25">
      <c r="A164" s="608" t="s">
        <v>324</v>
      </c>
      <c r="B164" s="609">
        <v>356</v>
      </c>
      <c r="C164" s="608" t="s">
        <v>325</v>
      </c>
      <c r="D164" s="609">
        <v>434</v>
      </c>
      <c r="E164" s="608" t="s">
        <v>326</v>
      </c>
      <c r="F164" s="609">
        <v>229</v>
      </c>
      <c r="G164" s="608" t="s">
        <v>327</v>
      </c>
      <c r="H164" s="609">
        <v>242</v>
      </c>
    </row>
    <row r="165" spans="1:8" ht="12.95" customHeight="1" x14ac:dyDescent="0.25">
      <c r="A165" s="610" t="s">
        <v>156</v>
      </c>
      <c r="B165" s="612">
        <v>316</v>
      </c>
      <c r="C165" s="610" t="s">
        <v>156</v>
      </c>
      <c r="D165" s="612">
        <v>375</v>
      </c>
      <c r="E165" s="610" t="s">
        <v>156</v>
      </c>
      <c r="F165" s="612">
        <v>224</v>
      </c>
      <c r="G165" s="610" t="s">
        <v>156</v>
      </c>
      <c r="H165" s="612">
        <v>210</v>
      </c>
    </row>
    <row r="166" spans="1:8" ht="12.95" customHeight="1" x14ac:dyDescent="0.25">
      <c r="A166" s="610" t="s">
        <v>157</v>
      </c>
      <c r="B166" s="611">
        <v>40</v>
      </c>
      <c r="C166" s="610" t="s">
        <v>157</v>
      </c>
      <c r="D166" s="611">
        <v>59</v>
      </c>
      <c r="E166" s="610" t="s">
        <v>157</v>
      </c>
      <c r="F166" s="611">
        <v>5</v>
      </c>
      <c r="G166" s="610" t="s">
        <v>157</v>
      </c>
      <c r="H166" s="611">
        <v>32</v>
      </c>
    </row>
    <row r="167" spans="1:8" ht="12.95" customHeight="1" x14ac:dyDescent="0.25">
      <c r="A167" s="608" t="s">
        <v>328</v>
      </c>
      <c r="B167" s="609">
        <v>456</v>
      </c>
      <c r="C167" s="608" t="s">
        <v>329</v>
      </c>
      <c r="D167" s="609">
        <v>368</v>
      </c>
      <c r="E167" s="608" t="s">
        <v>330</v>
      </c>
      <c r="F167" s="609">
        <v>108</v>
      </c>
      <c r="G167" s="608" t="s">
        <v>331</v>
      </c>
      <c r="H167" s="609">
        <v>154</v>
      </c>
    </row>
    <row r="168" spans="1:8" ht="12.95" customHeight="1" x14ac:dyDescent="0.25">
      <c r="A168" s="610" t="s">
        <v>156</v>
      </c>
      <c r="B168" s="612">
        <v>415</v>
      </c>
      <c r="C168" s="610" t="s">
        <v>156</v>
      </c>
      <c r="D168" s="612">
        <v>346</v>
      </c>
      <c r="E168" s="610" t="s">
        <v>156</v>
      </c>
      <c r="F168" s="612">
        <v>103</v>
      </c>
      <c r="G168" s="610" t="s">
        <v>156</v>
      </c>
      <c r="H168" s="612">
        <v>144</v>
      </c>
    </row>
    <row r="169" spans="1:8" ht="12.95" customHeight="1" x14ac:dyDescent="0.25">
      <c r="A169" s="610" t="s">
        <v>157</v>
      </c>
      <c r="B169" s="612">
        <v>41</v>
      </c>
      <c r="C169" s="610" t="s">
        <v>157</v>
      </c>
      <c r="D169" s="611">
        <v>22</v>
      </c>
      <c r="E169" s="610" t="s">
        <v>157</v>
      </c>
      <c r="F169" s="611">
        <v>5</v>
      </c>
      <c r="G169" s="610" t="s">
        <v>157</v>
      </c>
      <c r="H169" s="611">
        <v>10</v>
      </c>
    </row>
    <row r="170" spans="1:8" ht="12.95" customHeight="1" x14ac:dyDescent="0.25">
      <c r="A170" s="608" t="s">
        <v>332</v>
      </c>
      <c r="B170" s="609">
        <v>170</v>
      </c>
      <c r="C170" s="608" t="s">
        <v>333</v>
      </c>
      <c r="D170" s="609">
        <v>292</v>
      </c>
      <c r="E170" s="608" t="s">
        <v>334</v>
      </c>
      <c r="F170" s="609">
        <v>294</v>
      </c>
      <c r="G170" s="608" t="s">
        <v>335</v>
      </c>
      <c r="H170" s="609">
        <v>622</v>
      </c>
    </row>
    <row r="171" spans="1:8" ht="12.95" customHeight="1" x14ac:dyDescent="0.25">
      <c r="A171" s="610" t="s">
        <v>156</v>
      </c>
      <c r="B171" s="612">
        <v>159</v>
      </c>
      <c r="C171" s="610" t="s">
        <v>156</v>
      </c>
      <c r="D171" s="612">
        <v>263</v>
      </c>
      <c r="E171" s="610" t="s">
        <v>156</v>
      </c>
      <c r="F171" s="612">
        <v>252</v>
      </c>
      <c r="G171" s="610" t="s">
        <v>156</v>
      </c>
      <c r="H171" s="612">
        <v>504</v>
      </c>
    </row>
    <row r="172" spans="1:8" ht="12.95" customHeight="1" x14ac:dyDescent="0.25">
      <c r="A172" s="610" t="s">
        <v>157</v>
      </c>
      <c r="B172" s="611">
        <v>11</v>
      </c>
      <c r="C172" s="610" t="s">
        <v>157</v>
      </c>
      <c r="D172" s="611">
        <v>29</v>
      </c>
      <c r="E172" s="610" t="s">
        <v>157</v>
      </c>
      <c r="F172" s="611">
        <v>42</v>
      </c>
      <c r="G172" s="610" t="s">
        <v>157</v>
      </c>
      <c r="H172" s="611">
        <v>118</v>
      </c>
    </row>
    <row r="173" spans="1:8" ht="12.95" customHeight="1" x14ac:dyDescent="0.25">
      <c r="A173" s="608" t="s">
        <v>336</v>
      </c>
      <c r="B173" s="609">
        <v>224</v>
      </c>
      <c r="C173" s="608" t="s">
        <v>337</v>
      </c>
      <c r="D173" s="609">
        <v>432</v>
      </c>
      <c r="E173" s="608" t="s">
        <v>338</v>
      </c>
      <c r="F173" s="609">
        <v>674</v>
      </c>
      <c r="G173" s="608" t="s">
        <v>339</v>
      </c>
      <c r="H173" s="609">
        <v>33</v>
      </c>
    </row>
    <row r="174" spans="1:8" ht="12.95" customHeight="1" x14ac:dyDescent="0.25">
      <c r="A174" s="610" t="s">
        <v>156</v>
      </c>
      <c r="B174" s="612">
        <v>190</v>
      </c>
      <c r="C174" s="610" t="s">
        <v>156</v>
      </c>
      <c r="D174" s="612">
        <v>359</v>
      </c>
      <c r="E174" s="610" t="s">
        <v>156</v>
      </c>
      <c r="F174" s="612">
        <v>617</v>
      </c>
      <c r="G174" s="610" t="s">
        <v>156</v>
      </c>
      <c r="H174" s="612">
        <v>31</v>
      </c>
    </row>
    <row r="175" spans="1:8" ht="12.95" customHeight="1" x14ac:dyDescent="0.25">
      <c r="A175" s="610" t="s">
        <v>157</v>
      </c>
      <c r="B175" s="611">
        <v>34</v>
      </c>
      <c r="C175" s="610" t="s">
        <v>157</v>
      </c>
      <c r="D175" s="611">
        <v>73</v>
      </c>
      <c r="E175" s="610" t="s">
        <v>157</v>
      </c>
      <c r="F175" s="611">
        <v>57</v>
      </c>
      <c r="G175" s="610" t="s">
        <v>157</v>
      </c>
      <c r="H175" s="611">
        <v>2</v>
      </c>
    </row>
    <row r="176" spans="1:8" ht="12.95" customHeight="1" x14ac:dyDescent="0.25">
      <c r="A176" s="608" t="s">
        <v>340</v>
      </c>
      <c r="B176" s="609">
        <v>199</v>
      </c>
      <c r="C176" s="608" t="s">
        <v>341</v>
      </c>
      <c r="D176" s="609">
        <v>313</v>
      </c>
      <c r="E176" s="620" t="s">
        <v>342</v>
      </c>
      <c r="F176" s="631">
        <v>69</v>
      </c>
      <c r="G176" s="622" t="s">
        <v>343</v>
      </c>
      <c r="H176" s="631">
        <v>34</v>
      </c>
    </row>
    <row r="177" spans="1:8" ht="14.1" customHeight="1" x14ac:dyDescent="0.25">
      <c r="A177" s="610" t="s">
        <v>156</v>
      </c>
      <c r="B177" s="612">
        <v>188</v>
      </c>
      <c r="C177" s="610" t="s">
        <v>156</v>
      </c>
      <c r="D177" s="612">
        <v>272</v>
      </c>
      <c r="E177" s="610" t="s">
        <v>156</v>
      </c>
      <c r="F177" s="612">
        <v>59</v>
      </c>
      <c r="G177" s="610" t="s">
        <v>156</v>
      </c>
      <c r="H177" s="612">
        <v>32</v>
      </c>
    </row>
    <row r="178" spans="1:8" ht="14.1" customHeight="1" x14ac:dyDescent="0.25">
      <c r="A178" s="610" t="s">
        <v>157</v>
      </c>
      <c r="B178" s="611">
        <v>11</v>
      </c>
      <c r="C178" s="610" t="s">
        <v>157</v>
      </c>
      <c r="D178" s="611">
        <v>41</v>
      </c>
      <c r="E178" s="610" t="s">
        <v>157</v>
      </c>
      <c r="F178" s="612">
        <v>10</v>
      </c>
      <c r="G178" s="610" t="s">
        <v>157</v>
      </c>
      <c r="H178" s="612">
        <v>2</v>
      </c>
    </row>
    <row r="179" spans="1:8" ht="2.1" customHeight="1" x14ac:dyDescent="0.25">
      <c r="A179" s="617"/>
      <c r="B179" s="618"/>
      <c r="C179" s="617"/>
      <c r="D179" s="618"/>
      <c r="E179" s="617"/>
      <c r="F179" s="618"/>
      <c r="G179" s="617"/>
      <c r="H179" s="618"/>
    </row>
    <row r="180" spans="1:8" ht="14.1" customHeight="1" x14ac:dyDescent="0.25">
      <c r="A180" s="610"/>
      <c r="B180" s="612"/>
      <c r="C180" s="610"/>
      <c r="D180" s="612"/>
      <c r="E180" s="610"/>
      <c r="F180" s="612"/>
      <c r="G180" s="610"/>
      <c r="H180" s="612"/>
    </row>
    <row r="181" spans="1:8" ht="14.1" customHeight="1" x14ac:dyDescent="0.25">
      <c r="A181" s="610"/>
      <c r="B181" s="612"/>
      <c r="C181" s="610"/>
      <c r="D181" s="612"/>
      <c r="E181" s="610"/>
      <c r="F181" s="612"/>
      <c r="G181" s="610"/>
      <c r="H181" s="612"/>
    </row>
    <row r="182" spans="1:8" ht="14.1" customHeight="1" x14ac:dyDescent="0.25">
      <c r="A182" s="616" t="s">
        <v>344</v>
      </c>
      <c r="B182" s="612"/>
      <c r="C182" s="466">
        <v>2433</v>
      </c>
      <c r="D182" s="612"/>
      <c r="E182" s="462" t="s">
        <v>150</v>
      </c>
      <c r="F182" s="605">
        <v>2298</v>
      </c>
      <c r="G182" s="462" t="s">
        <v>151</v>
      </c>
      <c r="H182" s="605">
        <v>135</v>
      </c>
    </row>
    <row r="183" spans="1:8" ht="2.1" customHeight="1" x14ac:dyDescent="0.25">
      <c r="A183" s="617"/>
      <c r="B183" s="618"/>
      <c r="C183" s="617"/>
      <c r="D183" s="618"/>
      <c r="E183" s="617"/>
      <c r="F183" s="618"/>
      <c r="G183" s="617"/>
      <c r="H183" s="618"/>
    </row>
    <row r="184" spans="1:8" ht="14.1" customHeight="1" x14ac:dyDescent="0.25">
      <c r="A184" s="608" t="s">
        <v>345</v>
      </c>
      <c r="B184" s="615">
        <v>38</v>
      </c>
      <c r="C184" s="608" t="s">
        <v>346</v>
      </c>
      <c r="D184" s="609">
        <v>54</v>
      </c>
      <c r="E184" s="608" t="s">
        <v>347</v>
      </c>
      <c r="F184" s="609">
        <v>63</v>
      </c>
      <c r="G184" s="608"/>
      <c r="H184" s="615"/>
    </row>
    <row r="185" spans="1:8" ht="14.1" customHeight="1" x14ac:dyDescent="0.25">
      <c r="A185" s="610" t="s">
        <v>156</v>
      </c>
      <c r="B185" s="611">
        <v>37</v>
      </c>
      <c r="C185" s="610" t="s">
        <v>156</v>
      </c>
      <c r="D185" s="612">
        <v>37</v>
      </c>
      <c r="E185" s="610" t="s">
        <v>156</v>
      </c>
      <c r="F185" s="612">
        <v>60</v>
      </c>
      <c r="G185" s="610"/>
      <c r="H185" s="612"/>
    </row>
    <row r="186" spans="1:8" ht="14.1" customHeight="1" x14ac:dyDescent="0.25">
      <c r="A186" s="610" t="s">
        <v>157</v>
      </c>
      <c r="B186" s="611">
        <v>1</v>
      </c>
      <c r="C186" s="610" t="s">
        <v>157</v>
      </c>
      <c r="D186" s="611">
        <v>17</v>
      </c>
      <c r="E186" s="610" t="s">
        <v>157</v>
      </c>
      <c r="F186" s="611">
        <v>3</v>
      </c>
      <c r="G186" s="610"/>
      <c r="H186" s="612"/>
    </row>
    <row r="187" spans="1:8" ht="14.1" customHeight="1" x14ac:dyDescent="0.25">
      <c r="A187" s="608" t="s">
        <v>348</v>
      </c>
      <c r="B187" s="615">
        <v>14</v>
      </c>
      <c r="C187" s="608" t="s">
        <v>349</v>
      </c>
      <c r="D187" s="609">
        <v>349</v>
      </c>
      <c r="E187" s="608" t="s">
        <v>350</v>
      </c>
      <c r="F187" s="609">
        <v>289</v>
      </c>
      <c r="G187" s="608" t="s">
        <v>351</v>
      </c>
      <c r="H187" s="609">
        <v>46</v>
      </c>
    </row>
    <row r="188" spans="1:8" ht="14.1" customHeight="1" x14ac:dyDescent="0.25">
      <c r="A188" s="610" t="s">
        <v>156</v>
      </c>
      <c r="B188" s="612">
        <v>14</v>
      </c>
      <c r="C188" s="610" t="s">
        <v>156</v>
      </c>
      <c r="D188" s="612">
        <v>300</v>
      </c>
      <c r="E188" s="610" t="s">
        <v>156</v>
      </c>
      <c r="F188" s="612">
        <v>283</v>
      </c>
      <c r="G188" s="610" t="s">
        <v>156</v>
      </c>
      <c r="H188" s="612">
        <v>45</v>
      </c>
    </row>
    <row r="189" spans="1:8" ht="14.1" customHeight="1" x14ac:dyDescent="0.25">
      <c r="A189" s="610"/>
      <c r="B189" s="612"/>
      <c r="C189" s="610" t="s">
        <v>157</v>
      </c>
      <c r="D189" s="611">
        <v>49</v>
      </c>
      <c r="E189" s="610" t="s">
        <v>157</v>
      </c>
      <c r="F189" s="611">
        <v>6</v>
      </c>
      <c r="G189" s="610"/>
      <c r="H189" s="611">
        <v>1</v>
      </c>
    </row>
    <row r="190" spans="1:8" ht="14.1" customHeight="1" x14ac:dyDescent="0.25">
      <c r="A190" s="608" t="s">
        <v>352</v>
      </c>
      <c r="B190" s="609">
        <v>1425</v>
      </c>
      <c r="C190" s="608" t="s">
        <v>353</v>
      </c>
      <c r="D190" s="609">
        <v>27</v>
      </c>
      <c r="E190" s="608" t="s">
        <v>354</v>
      </c>
      <c r="F190" s="609">
        <v>27</v>
      </c>
      <c r="G190" s="608" t="s">
        <v>355</v>
      </c>
      <c r="H190" s="609">
        <v>6</v>
      </c>
    </row>
    <row r="191" spans="1:8" ht="14.1" customHeight="1" x14ac:dyDescent="0.25">
      <c r="A191" s="610" t="s">
        <v>156</v>
      </c>
      <c r="B191" s="612">
        <v>1376</v>
      </c>
      <c r="C191" s="610" t="s">
        <v>156</v>
      </c>
      <c r="D191" s="612">
        <v>24</v>
      </c>
      <c r="E191" s="610" t="s">
        <v>156</v>
      </c>
      <c r="F191" s="612">
        <v>23</v>
      </c>
      <c r="G191" s="610" t="s">
        <v>156</v>
      </c>
      <c r="H191" s="612">
        <v>6</v>
      </c>
    </row>
    <row r="192" spans="1:8" ht="14.1" customHeight="1" x14ac:dyDescent="0.25">
      <c r="A192" s="610" t="s">
        <v>157</v>
      </c>
      <c r="B192" s="611">
        <v>49</v>
      </c>
      <c r="C192" s="610" t="s">
        <v>157</v>
      </c>
      <c r="D192" s="611">
        <v>3</v>
      </c>
      <c r="E192" s="610" t="s">
        <v>157</v>
      </c>
      <c r="F192" s="612">
        <v>4</v>
      </c>
      <c r="G192" s="610"/>
      <c r="H192" s="612"/>
    </row>
    <row r="193" spans="1:8" ht="14.1" customHeight="1" x14ac:dyDescent="0.25">
      <c r="A193" s="608" t="s">
        <v>356</v>
      </c>
      <c r="B193" s="609">
        <v>8</v>
      </c>
      <c r="C193" s="608" t="s">
        <v>357</v>
      </c>
      <c r="D193" s="609">
        <v>87</v>
      </c>
      <c r="E193" s="610"/>
      <c r="F193" s="612"/>
      <c r="G193" s="610"/>
      <c r="H193" s="612"/>
    </row>
    <row r="194" spans="1:8" ht="14.1" customHeight="1" x14ac:dyDescent="0.25">
      <c r="A194" s="610" t="s">
        <v>156</v>
      </c>
      <c r="B194" s="612">
        <v>8</v>
      </c>
      <c r="C194" s="610" t="s">
        <v>156</v>
      </c>
      <c r="D194" s="612">
        <v>85</v>
      </c>
      <c r="E194" s="610"/>
      <c r="F194" s="612"/>
      <c r="G194" s="610"/>
      <c r="H194" s="612"/>
    </row>
    <row r="195" spans="1:8" ht="14.1" customHeight="1" x14ac:dyDescent="0.25">
      <c r="A195" s="610" t="s">
        <v>157</v>
      </c>
      <c r="B195" s="611">
        <v>0</v>
      </c>
      <c r="C195" s="610" t="s">
        <v>157</v>
      </c>
      <c r="D195" s="611">
        <v>2</v>
      </c>
      <c r="E195" s="610"/>
      <c r="F195" s="612"/>
    </row>
    <row r="196" spans="1:8" ht="2.1" customHeight="1" x14ac:dyDescent="0.25">
      <c r="A196" s="617"/>
      <c r="B196" s="618"/>
      <c r="C196" s="617"/>
      <c r="D196" s="618"/>
      <c r="E196" s="617"/>
      <c r="F196" s="618"/>
      <c r="G196" s="617"/>
      <c r="H196" s="618"/>
    </row>
    <row r="197" spans="1:8" ht="14.1" customHeight="1" x14ac:dyDescent="0.25">
      <c r="A197" s="616" t="s">
        <v>358</v>
      </c>
      <c r="B197" s="625"/>
      <c r="C197" s="466">
        <v>82</v>
      </c>
      <c r="D197" s="625"/>
      <c r="E197" s="462" t="s">
        <v>150</v>
      </c>
      <c r="F197" s="605">
        <v>75</v>
      </c>
      <c r="G197" s="462" t="s">
        <v>151</v>
      </c>
      <c r="H197" s="605">
        <v>7</v>
      </c>
    </row>
    <row r="198" spans="1:8" ht="2.1" customHeight="1" x14ac:dyDescent="0.25">
      <c r="A198" s="617"/>
      <c r="B198" s="618"/>
      <c r="C198" s="617"/>
      <c r="D198" s="618"/>
      <c r="E198" s="617"/>
      <c r="F198" s="618"/>
      <c r="G198" s="617"/>
      <c r="H198" s="618"/>
    </row>
    <row r="199" spans="1:8" ht="14.1" customHeight="1" x14ac:dyDescent="0.25">
      <c r="A199" s="608" t="s">
        <v>359</v>
      </c>
      <c r="B199" s="609">
        <v>42</v>
      </c>
      <c r="C199" s="608" t="s">
        <v>360</v>
      </c>
      <c r="D199" s="609">
        <v>39</v>
      </c>
      <c r="E199" s="620" t="s">
        <v>361</v>
      </c>
      <c r="F199" s="631">
        <v>1</v>
      </c>
      <c r="G199" s="610"/>
      <c r="H199" s="612"/>
    </row>
    <row r="200" spans="1:8" ht="14.1" customHeight="1" x14ac:dyDescent="0.25">
      <c r="A200" s="610" t="s">
        <v>156</v>
      </c>
      <c r="B200" s="612">
        <v>42</v>
      </c>
      <c r="C200" s="610" t="s">
        <v>156</v>
      </c>
      <c r="D200" s="612">
        <v>35</v>
      </c>
      <c r="E200" s="610" t="s">
        <v>156</v>
      </c>
      <c r="F200" s="612">
        <v>1</v>
      </c>
      <c r="G200" s="610"/>
      <c r="H200" s="612"/>
    </row>
    <row r="201" spans="1:8" ht="14.1" customHeight="1" x14ac:dyDescent="0.25">
      <c r="A201" s="610"/>
      <c r="B201" s="612"/>
      <c r="C201" s="610" t="s">
        <v>157</v>
      </c>
      <c r="D201" s="612">
        <v>1</v>
      </c>
      <c r="E201" s="610" t="s">
        <v>157</v>
      </c>
      <c r="F201" s="612"/>
      <c r="G201" s="610"/>
      <c r="H201" s="612"/>
    </row>
    <row r="202" spans="1:8" ht="2.1" customHeight="1" x14ac:dyDescent="0.25">
      <c r="A202" s="617"/>
      <c r="B202" s="618"/>
      <c r="C202" s="617"/>
      <c r="D202" s="618"/>
      <c r="E202" s="617"/>
      <c r="F202" s="618"/>
      <c r="G202" s="617"/>
      <c r="H202" s="618"/>
    </row>
    <row r="203" spans="1:8" ht="14.1" hidden="1" customHeight="1" x14ac:dyDescent="0.25">
      <c r="A203" s="610"/>
      <c r="B203" s="612"/>
      <c r="C203" s="610"/>
      <c r="D203" s="612"/>
      <c r="E203" s="610"/>
      <c r="F203" s="612"/>
      <c r="G203" s="610"/>
      <c r="H203" s="612"/>
    </row>
    <row r="204" spans="1:8" ht="14.1" hidden="1" customHeight="1" x14ac:dyDescent="0.25">
      <c r="A204" s="610"/>
      <c r="B204" s="612"/>
      <c r="C204" s="610"/>
      <c r="D204" s="612"/>
      <c r="E204" s="610"/>
      <c r="F204" s="612"/>
      <c r="G204" s="610"/>
      <c r="H204" s="612"/>
    </row>
    <row r="205" spans="1:8" ht="14.1" hidden="1" customHeight="1" x14ac:dyDescent="0.25"/>
    <row r="206" spans="1:8" ht="15.75" x14ac:dyDescent="0.25">
      <c r="A206" s="616" t="s">
        <v>362</v>
      </c>
      <c r="C206" s="466">
        <v>13692</v>
      </c>
      <c r="E206" s="605" t="s">
        <v>363</v>
      </c>
      <c r="F206" s="605">
        <v>75</v>
      </c>
      <c r="G206" s="462" t="s">
        <v>151</v>
      </c>
      <c r="H206" s="605">
        <v>1422</v>
      </c>
    </row>
    <row r="207" spans="1:8" ht="2.1" customHeight="1" x14ac:dyDescent="0.25">
      <c r="A207" s="606"/>
      <c r="B207" s="140"/>
      <c r="C207" s="606"/>
      <c r="D207" s="140"/>
      <c r="E207" s="607"/>
      <c r="F207" s="140"/>
      <c r="G207" s="607"/>
      <c r="H207" s="140"/>
    </row>
    <row r="208" spans="1:8" x14ac:dyDescent="0.25">
      <c r="A208" s="620" t="s">
        <v>364</v>
      </c>
      <c r="B208" s="635">
        <v>109</v>
      </c>
      <c r="C208" s="608" t="s">
        <v>365</v>
      </c>
      <c r="D208" s="636">
        <v>286</v>
      </c>
      <c r="E208" s="608" t="s">
        <v>366</v>
      </c>
      <c r="F208" s="636">
        <v>412</v>
      </c>
      <c r="G208" s="608" t="s">
        <v>367</v>
      </c>
      <c r="H208" s="609">
        <v>98</v>
      </c>
    </row>
    <row r="209" spans="1:8" x14ac:dyDescent="0.25">
      <c r="A209" s="610" t="s">
        <v>156</v>
      </c>
      <c r="B209" s="637">
        <v>100</v>
      </c>
      <c r="C209" s="610" t="s">
        <v>156</v>
      </c>
      <c r="D209" s="637">
        <v>233</v>
      </c>
      <c r="E209" s="610" t="s">
        <v>156</v>
      </c>
      <c r="F209" s="637">
        <v>386</v>
      </c>
      <c r="G209" s="610" t="s">
        <v>156</v>
      </c>
      <c r="H209" s="612">
        <v>87</v>
      </c>
    </row>
    <row r="210" spans="1:8" x14ac:dyDescent="0.25">
      <c r="A210" s="610" t="s">
        <v>157</v>
      </c>
      <c r="B210" s="638">
        <v>9</v>
      </c>
      <c r="C210" s="610" t="s">
        <v>157</v>
      </c>
      <c r="D210" s="638">
        <v>53</v>
      </c>
      <c r="E210" s="610" t="s">
        <v>157</v>
      </c>
      <c r="F210" s="638">
        <v>26</v>
      </c>
      <c r="G210" s="610" t="s">
        <v>157</v>
      </c>
      <c r="H210" s="639">
        <v>11</v>
      </c>
    </row>
    <row r="211" spans="1:8" x14ac:dyDescent="0.25">
      <c r="A211" s="608" t="s">
        <v>368</v>
      </c>
      <c r="B211" s="609">
        <v>229</v>
      </c>
      <c r="C211" s="608" t="s">
        <v>369</v>
      </c>
      <c r="D211" s="609">
        <v>391</v>
      </c>
      <c r="E211" s="608" t="s">
        <v>370</v>
      </c>
      <c r="F211" s="609">
        <v>179</v>
      </c>
      <c r="G211" s="608" t="s">
        <v>371</v>
      </c>
      <c r="H211" s="609">
        <v>703</v>
      </c>
    </row>
    <row r="212" spans="1:8" x14ac:dyDescent="0.25">
      <c r="A212" s="610" t="s">
        <v>156</v>
      </c>
      <c r="B212" s="612">
        <v>199</v>
      </c>
      <c r="C212" s="610" t="s">
        <v>156</v>
      </c>
      <c r="D212" s="612">
        <v>321</v>
      </c>
      <c r="E212" s="610" t="s">
        <v>156</v>
      </c>
      <c r="F212" s="612">
        <v>169</v>
      </c>
      <c r="G212" s="610" t="s">
        <v>156</v>
      </c>
      <c r="H212" s="612">
        <v>596</v>
      </c>
    </row>
    <row r="213" spans="1:8" x14ac:dyDescent="0.25">
      <c r="A213" s="610" t="s">
        <v>157</v>
      </c>
      <c r="B213" s="611">
        <v>30</v>
      </c>
      <c r="C213" s="610" t="s">
        <v>157</v>
      </c>
      <c r="D213" s="611">
        <v>70</v>
      </c>
      <c r="E213" s="610" t="s">
        <v>157</v>
      </c>
      <c r="F213" s="611">
        <v>10</v>
      </c>
      <c r="G213" s="610" t="s">
        <v>157</v>
      </c>
      <c r="H213" s="611">
        <v>107</v>
      </c>
    </row>
    <row r="214" spans="1:8" x14ac:dyDescent="0.25">
      <c r="A214" s="112" t="s">
        <v>372</v>
      </c>
      <c r="B214" s="112">
        <v>154</v>
      </c>
      <c r="C214" s="620" t="s">
        <v>373</v>
      </c>
      <c r="D214" s="621">
        <v>299</v>
      </c>
      <c r="E214" s="608" t="s">
        <v>374</v>
      </c>
      <c r="F214" s="609">
        <v>66</v>
      </c>
      <c r="G214" s="608" t="s">
        <v>375</v>
      </c>
      <c r="H214" s="609">
        <v>297</v>
      </c>
    </row>
    <row r="215" spans="1:8" x14ac:dyDescent="0.25">
      <c r="A215" s="610" t="s">
        <v>156</v>
      </c>
      <c r="B215" s="612">
        <v>139</v>
      </c>
      <c r="C215" s="610" t="s">
        <v>156</v>
      </c>
      <c r="D215" s="612">
        <v>282</v>
      </c>
      <c r="E215" s="610" t="s">
        <v>156</v>
      </c>
      <c r="F215" s="612">
        <v>65</v>
      </c>
      <c r="G215" s="610" t="s">
        <v>156</v>
      </c>
      <c r="H215" s="612">
        <v>263</v>
      </c>
    </row>
    <row r="216" spans="1:8" x14ac:dyDescent="0.25">
      <c r="A216" s="610" t="s">
        <v>157</v>
      </c>
      <c r="B216" s="612">
        <v>15</v>
      </c>
      <c r="C216" s="610" t="s">
        <v>157</v>
      </c>
      <c r="D216" s="611">
        <v>17</v>
      </c>
      <c r="E216" s="610" t="s">
        <v>157</v>
      </c>
      <c r="F216" s="611">
        <v>1</v>
      </c>
      <c r="G216" s="610" t="s">
        <v>157</v>
      </c>
      <c r="H216" s="611">
        <v>34</v>
      </c>
    </row>
    <row r="217" spans="1:8" x14ac:dyDescent="0.25">
      <c r="A217" s="608" t="s">
        <v>376</v>
      </c>
      <c r="B217" s="609">
        <v>76</v>
      </c>
      <c r="C217" s="608" t="s">
        <v>377</v>
      </c>
      <c r="D217" s="609">
        <v>429</v>
      </c>
      <c r="E217" s="608" t="s">
        <v>378</v>
      </c>
      <c r="F217" s="609">
        <v>214</v>
      </c>
      <c r="G217" s="608" t="s">
        <v>379</v>
      </c>
      <c r="H217" s="609">
        <v>136</v>
      </c>
    </row>
    <row r="218" spans="1:8" x14ac:dyDescent="0.25">
      <c r="A218" s="610" t="s">
        <v>156</v>
      </c>
      <c r="B218" s="612">
        <v>72</v>
      </c>
      <c r="C218" s="610" t="s">
        <v>156</v>
      </c>
      <c r="D218" s="612">
        <v>371</v>
      </c>
      <c r="E218" s="610" t="s">
        <v>156</v>
      </c>
      <c r="F218" s="612">
        <v>195</v>
      </c>
      <c r="G218" s="610" t="s">
        <v>156</v>
      </c>
      <c r="H218" s="612">
        <v>127</v>
      </c>
    </row>
    <row r="219" spans="1:8" x14ac:dyDescent="0.25">
      <c r="A219" s="610" t="s">
        <v>157</v>
      </c>
      <c r="B219" s="611">
        <v>4</v>
      </c>
      <c r="C219" s="610" t="s">
        <v>157</v>
      </c>
      <c r="D219" s="611">
        <v>58</v>
      </c>
      <c r="E219" s="610" t="s">
        <v>157</v>
      </c>
      <c r="F219" s="611">
        <v>19</v>
      </c>
      <c r="G219" s="610" t="s">
        <v>157</v>
      </c>
      <c r="H219" s="611">
        <v>9</v>
      </c>
    </row>
    <row r="220" spans="1:8" x14ac:dyDescent="0.25">
      <c r="A220" s="608" t="s">
        <v>380</v>
      </c>
      <c r="B220" s="609">
        <v>328</v>
      </c>
      <c r="C220" s="620" t="s">
        <v>381</v>
      </c>
      <c r="D220" s="621">
        <v>272</v>
      </c>
      <c r="E220" s="608" t="s">
        <v>382</v>
      </c>
      <c r="F220" s="609">
        <v>333</v>
      </c>
      <c r="G220" s="608" t="s">
        <v>383</v>
      </c>
      <c r="H220" s="609">
        <v>297</v>
      </c>
    </row>
    <row r="221" spans="1:8" x14ac:dyDescent="0.25">
      <c r="A221" s="610" t="s">
        <v>156</v>
      </c>
      <c r="B221" s="612">
        <v>305</v>
      </c>
      <c r="C221" s="610" t="s">
        <v>156</v>
      </c>
      <c r="D221" s="612">
        <v>253</v>
      </c>
      <c r="E221" s="610" t="s">
        <v>156</v>
      </c>
      <c r="F221" s="612">
        <v>274</v>
      </c>
      <c r="G221" s="610" t="s">
        <v>156</v>
      </c>
      <c r="H221" s="612">
        <v>290</v>
      </c>
    </row>
    <row r="222" spans="1:8" x14ac:dyDescent="0.25">
      <c r="A222" s="610" t="s">
        <v>157</v>
      </c>
      <c r="B222" s="611">
        <v>23</v>
      </c>
      <c r="C222" s="610" t="s">
        <v>157</v>
      </c>
      <c r="D222" s="611">
        <v>19</v>
      </c>
      <c r="E222" s="610" t="s">
        <v>157</v>
      </c>
      <c r="F222" s="611">
        <v>59</v>
      </c>
      <c r="G222" s="610" t="s">
        <v>157</v>
      </c>
      <c r="H222" s="611">
        <v>7</v>
      </c>
    </row>
    <row r="223" spans="1:8" x14ac:dyDescent="0.25">
      <c r="A223" s="608" t="s">
        <v>384</v>
      </c>
      <c r="B223" s="609">
        <v>62</v>
      </c>
      <c r="C223" s="608" t="s">
        <v>385</v>
      </c>
      <c r="D223" s="609">
        <v>112</v>
      </c>
      <c r="E223" s="608" t="s">
        <v>386</v>
      </c>
      <c r="F223" s="609">
        <v>38</v>
      </c>
      <c r="G223" s="608" t="s">
        <v>387</v>
      </c>
      <c r="H223" s="609">
        <v>142</v>
      </c>
    </row>
    <row r="224" spans="1:8" x14ac:dyDescent="0.25">
      <c r="A224" s="610" t="s">
        <v>156</v>
      </c>
      <c r="B224" s="612">
        <v>57</v>
      </c>
      <c r="C224" s="610" t="s">
        <v>156</v>
      </c>
      <c r="D224" s="612">
        <v>95</v>
      </c>
      <c r="E224" s="610" t="s">
        <v>156</v>
      </c>
      <c r="F224" s="612">
        <v>33</v>
      </c>
      <c r="G224" s="610" t="s">
        <v>156</v>
      </c>
      <c r="H224" s="612">
        <v>133</v>
      </c>
    </row>
    <row r="225" spans="1:8" x14ac:dyDescent="0.25">
      <c r="A225" s="610" t="s">
        <v>157</v>
      </c>
      <c r="B225" s="611">
        <v>5</v>
      </c>
      <c r="C225" s="610" t="s">
        <v>157</v>
      </c>
      <c r="D225" s="611">
        <v>17</v>
      </c>
      <c r="E225" s="610" t="s">
        <v>157</v>
      </c>
      <c r="F225" s="611">
        <v>5</v>
      </c>
      <c r="G225" s="610" t="s">
        <v>157</v>
      </c>
      <c r="H225" s="611">
        <v>9</v>
      </c>
    </row>
    <row r="226" spans="1:8" x14ac:dyDescent="0.25">
      <c r="A226" s="608" t="s">
        <v>388</v>
      </c>
      <c r="B226" s="609">
        <v>338</v>
      </c>
      <c r="C226" s="608" t="s">
        <v>389</v>
      </c>
      <c r="D226" s="609">
        <v>62</v>
      </c>
      <c r="E226" s="608" t="s">
        <v>390</v>
      </c>
      <c r="F226" s="609">
        <v>223</v>
      </c>
      <c r="G226" s="608" t="s">
        <v>391</v>
      </c>
      <c r="H226" s="609">
        <v>476</v>
      </c>
    </row>
    <row r="227" spans="1:8" x14ac:dyDescent="0.25">
      <c r="A227" s="610" t="s">
        <v>156</v>
      </c>
      <c r="B227" s="612">
        <v>306</v>
      </c>
      <c r="C227" s="610" t="s">
        <v>156</v>
      </c>
      <c r="D227" s="612">
        <v>60</v>
      </c>
      <c r="E227" s="610" t="s">
        <v>156</v>
      </c>
      <c r="F227" s="612">
        <v>202</v>
      </c>
      <c r="G227" s="610" t="s">
        <v>156</v>
      </c>
      <c r="H227" s="612">
        <v>418</v>
      </c>
    </row>
    <row r="228" spans="1:8" x14ac:dyDescent="0.25">
      <c r="A228" s="610" t="s">
        <v>157</v>
      </c>
      <c r="B228" s="611">
        <v>32</v>
      </c>
      <c r="C228" s="610" t="s">
        <v>157</v>
      </c>
      <c r="D228" s="611">
        <v>2</v>
      </c>
      <c r="E228" s="610" t="s">
        <v>157</v>
      </c>
      <c r="F228" s="611">
        <v>21</v>
      </c>
      <c r="G228" s="610" t="s">
        <v>157</v>
      </c>
      <c r="H228" s="611">
        <v>54</v>
      </c>
    </row>
    <row r="229" spans="1:8" x14ac:dyDescent="0.25">
      <c r="A229" s="112" t="s">
        <v>392</v>
      </c>
      <c r="B229" s="113">
        <v>91</v>
      </c>
      <c r="C229" s="608" t="s">
        <v>393</v>
      </c>
      <c r="D229" s="609">
        <v>49</v>
      </c>
      <c r="E229" s="608" t="s">
        <v>394</v>
      </c>
      <c r="F229" s="609">
        <v>51</v>
      </c>
      <c r="G229" s="608" t="s">
        <v>395</v>
      </c>
      <c r="H229" s="609">
        <v>30</v>
      </c>
    </row>
    <row r="230" spans="1:8" x14ac:dyDescent="0.25">
      <c r="A230" s="610" t="s">
        <v>156</v>
      </c>
      <c r="B230" s="612">
        <v>85</v>
      </c>
      <c r="C230" s="610" t="s">
        <v>156</v>
      </c>
      <c r="D230" s="612">
        <v>47</v>
      </c>
      <c r="E230" s="610" t="s">
        <v>156</v>
      </c>
      <c r="F230" s="612">
        <v>48</v>
      </c>
      <c r="G230" s="610" t="s">
        <v>156</v>
      </c>
      <c r="H230" s="612">
        <v>29</v>
      </c>
    </row>
    <row r="231" spans="1:8" x14ac:dyDescent="0.25">
      <c r="A231" s="610" t="s">
        <v>157</v>
      </c>
      <c r="B231" s="7">
        <v>6</v>
      </c>
      <c r="C231" s="610" t="s">
        <v>157</v>
      </c>
      <c r="D231" s="611">
        <v>2</v>
      </c>
      <c r="E231" s="610" t="s">
        <v>157</v>
      </c>
      <c r="F231" s="611">
        <v>3</v>
      </c>
      <c r="G231" s="610" t="s">
        <v>157</v>
      </c>
      <c r="H231" s="611">
        <v>1</v>
      </c>
    </row>
    <row r="232" spans="1:8" x14ac:dyDescent="0.25">
      <c r="A232" s="608" t="s">
        <v>396</v>
      </c>
      <c r="B232" s="609">
        <v>184</v>
      </c>
      <c r="C232" s="608" t="s">
        <v>397</v>
      </c>
      <c r="D232" s="609">
        <v>142</v>
      </c>
      <c r="E232" s="608" t="s">
        <v>398</v>
      </c>
      <c r="F232" s="609">
        <v>365</v>
      </c>
      <c r="G232" s="608" t="s">
        <v>399</v>
      </c>
      <c r="H232" s="609">
        <v>378</v>
      </c>
    </row>
    <row r="233" spans="1:8" x14ac:dyDescent="0.25">
      <c r="A233" s="610" t="s">
        <v>156</v>
      </c>
      <c r="B233" s="612">
        <v>168</v>
      </c>
      <c r="C233" s="610" t="s">
        <v>156</v>
      </c>
      <c r="D233" s="612">
        <v>128</v>
      </c>
      <c r="E233" s="610" t="s">
        <v>156</v>
      </c>
      <c r="F233" s="612">
        <v>300</v>
      </c>
      <c r="G233" s="610" t="s">
        <v>156</v>
      </c>
      <c r="H233" s="612">
        <v>326</v>
      </c>
    </row>
    <row r="234" spans="1:8" x14ac:dyDescent="0.25">
      <c r="A234" s="610" t="s">
        <v>157</v>
      </c>
      <c r="B234" s="611">
        <v>16</v>
      </c>
      <c r="C234" s="610" t="s">
        <v>157</v>
      </c>
      <c r="D234" s="611">
        <v>14</v>
      </c>
      <c r="E234" s="610" t="s">
        <v>157</v>
      </c>
      <c r="F234" s="611">
        <v>65</v>
      </c>
      <c r="G234" s="610" t="s">
        <v>157</v>
      </c>
      <c r="H234" s="611">
        <v>52</v>
      </c>
    </row>
    <row r="235" spans="1:8" x14ac:dyDescent="0.25">
      <c r="A235" s="608" t="s">
        <v>400</v>
      </c>
      <c r="B235" s="609">
        <v>467</v>
      </c>
      <c r="C235" s="608" t="s">
        <v>401</v>
      </c>
      <c r="D235" s="609">
        <v>131</v>
      </c>
      <c r="E235" s="608" t="s">
        <v>402</v>
      </c>
      <c r="F235" s="609">
        <v>27</v>
      </c>
      <c r="G235" s="608" t="s">
        <v>403</v>
      </c>
      <c r="H235" s="615">
        <v>21</v>
      </c>
    </row>
    <row r="236" spans="1:8" x14ac:dyDescent="0.25">
      <c r="A236" s="610" t="s">
        <v>156</v>
      </c>
      <c r="B236" s="612">
        <v>436</v>
      </c>
      <c r="C236" s="610" t="s">
        <v>156</v>
      </c>
      <c r="D236" s="612">
        <v>120</v>
      </c>
      <c r="E236" s="610" t="s">
        <v>156</v>
      </c>
      <c r="F236" s="612">
        <v>24</v>
      </c>
      <c r="G236" s="610" t="s">
        <v>156</v>
      </c>
      <c r="H236" s="612">
        <v>21</v>
      </c>
    </row>
    <row r="237" spans="1:8" x14ac:dyDescent="0.25">
      <c r="A237" s="610" t="s">
        <v>157</v>
      </c>
      <c r="B237" s="611">
        <v>31</v>
      </c>
      <c r="C237" s="610" t="s">
        <v>157</v>
      </c>
      <c r="D237" s="611">
        <v>11</v>
      </c>
      <c r="E237" s="610" t="s">
        <v>157</v>
      </c>
      <c r="F237" s="611">
        <v>3</v>
      </c>
      <c r="G237" s="610" t="s">
        <v>157</v>
      </c>
      <c r="H237" s="612"/>
    </row>
    <row r="238" spans="1:8" x14ac:dyDescent="0.25">
      <c r="A238" s="610"/>
      <c r="B238" s="611"/>
      <c r="C238" s="610"/>
      <c r="D238" s="611"/>
      <c r="E238" s="610"/>
      <c r="F238" s="611"/>
      <c r="G238" s="610"/>
      <c r="H238" s="612"/>
    </row>
    <row r="239" spans="1:8" x14ac:dyDescent="0.25">
      <c r="A239" s="610"/>
      <c r="B239" s="611"/>
      <c r="C239" s="610"/>
      <c r="D239" s="611"/>
      <c r="E239" s="610"/>
      <c r="F239" s="611"/>
      <c r="G239" s="610"/>
      <c r="H239" s="612"/>
    </row>
    <row r="240" spans="1:8" x14ac:dyDescent="0.25">
      <c r="A240" s="640" t="s">
        <v>404</v>
      </c>
      <c r="B240" s="611"/>
      <c r="C240" s="610"/>
      <c r="D240" s="611"/>
      <c r="E240" s="308"/>
      <c r="F240" s="641"/>
      <c r="G240" s="308"/>
      <c r="H240" s="641"/>
    </row>
    <row r="241" spans="1:8" x14ac:dyDescent="0.25">
      <c r="A241" s="608" t="s">
        <v>405</v>
      </c>
      <c r="B241" s="609">
        <v>136</v>
      </c>
      <c r="C241" s="608" t="s">
        <v>406</v>
      </c>
      <c r="D241" s="609">
        <v>168</v>
      </c>
      <c r="E241" s="608" t="s">
        <v>407</v>
      </c>
      <c r="F241" s="609">
        <v>23</v>
      </c>
      <c r="G241" s="608" t="s">
        <v>408</v>
      </c>
      <c r="H241" s="609">
        <v>311</v>
      </c>
    </row>
    <row r="242" spans="1:8" x14ac:dyDescent="0.25">
      <c r="A242" s="610" t="s">
        <v>156</v>
      </c>
      <c r="B242" s="612">
        <v>118</v>
      </c>
      <c r="C242" s="610" t="s">
        <v>156</v>
      </c>
      <c r="D242" s="612">
        <v>150</v>
      </c>
      <c r="E242" s="610" t="s">
        <v>156</v>
      </c>
      <c r="F242" s="612">
        <v>14</v>
      </c>
      <c r="G242" s="610" t="s">
        <v>156</v>
      </c>
      <c r="H242" s="612">
        <v>264</v>
      </c>
    </row>
    <row r="243" spans="1:8" x14ac:dyDescent="0.25">
      <c r="A243" s="610" t="s">
        <v>157</v>
      </c>
      <c r="B243" s="611">
        <v>18</v>
      </c>
      <c r="C243" s="610" t="s">
        <v>157</v>
      </c>
      <c r="D243" s="611">
        <v>18</v>
      </c>
      <c r="E243" s="610" t="s">
        <v>157</v>
      </c>
      <c r="F243" s="611">
        <v>9</v>
      </c>
      <c r="G243" s="610" t="s">
        <v>157</v>
      </c>
      <c r="H243" s="611">
        <v>47</v>
      </c>
    </row>
    <row r="244" spans="1:8" x14ac:dyDescent="0.25">
      <c r="A244" s="608" t="s">
        <v>409</v>
      </c>
      <c r="B244" s="609">
        <v>68</v>
      </c>
      <c r="C244" s="608" t="s">
        <v>410</v>
      </c>
      <c r="D244" s="609">
        <v>10</v>
      </c>
      <c r="E244" s="608" t="s">
        <v>411</v>
      </c>
      <c r="F244" s="609">
        <v>69</v>
      </c>
      <c r="G244" s="608" t="s">
        <v>412</v>
      </c>
      <c r="H244" s="609">
        <v>191</v>
      </c>
    </row>
    <row r="245" spans="1:8" x14ac:dyDescent="0.25">
      <c r="A245" s="610" t="s">
        <v>156</v>
      </c>
      <c r="B245" s="612">
        <v>60</v>
      </c>
      <c r="C245" s="610" t="s">
        <v>156</v>
      </c>
      <c r="D245" s="612">
        <v>10</v>
      </c>
      <c r="E245" s="610" t="s">
        <v>156</v>
      </c>
      <c r="F245" s="612">
        <v>67</v>
      </c>
      <c r="G245" s="610" t="s">
        <v>156</v>
      </c>
      <c r="H245" s="612">
        <v>145</v>
      </c>
    </row>
    <row r="246" spans="1:8" x14ac:dyDescent="0.25">
      <c r="A246" s="610" t="s">
        <v>157</v>
      </c>
      <c r="B246" s="611">
        <v>8</v>
      </c>
      <c r="E246" s="610" t="s">
        <v>157</v>
      </c>
      <c r="F246" s="611">
        <v>2</v>
      </c>
      <c r="G246" s="610" t="s">
        <v>157</v>
      </c>
      <c r="H246" s="611">
        <v>46</v>
      </c>
    </row>
    <row r="247" spans="1:8" x14ac:dyDescent="0.25">
      <c r="A247" s="608" t="s">
        <v>413</v>
      </c>
      <c r="B247" s="609">
        <v>590</v>
      </c>
      <c r="C247" s="642" t="s">
        <v>414</v>
      </c>
      <c r="D247" s="609">
        <v>212</v>
      </c>
      <c r="E247" s="642" t="s">
        <v>415</v>
      </c>
      <c r="F247" s="609">
        <v>16</v>
      </c>
      <c r="G247" s="608" t="s">
        <v>416</v>
      </c>
      <c r="H247" s="609">
        <v>128</v>
      </c>
    </row>
    <row r="248" spans="1:8" x14ac:dyDescent="0.25">
      <c r="A248" s="610" t="s">
        <v>156</v>
      </c>
      <c r="B248" s="612">
        <v>523</v>
      </c>
      <c r="C248" s="610" t="s">
        <v>156</v>
      </c>
      <c r="D248" s="612">
        <v>194</v>
      </c>
      <c r="E248" s="610" t="s">
        <v>156</v>
      </c>
      <c r="F248" s="612">
        <v>16</v>
      </c>
      <c r="G248" s="610" t="s">
        <v>156</v>
      </c>
      <c r="H248" s="612">
        <v>119</v>
      </c>
    </row>
    <row r="249" spans="1:8" x14ac:dyDescent="0.25">
      <c r="A249" s="610" t="s">
        <v>157</v>
      </c>
      <c r="B249" s="611">
        <v>67</v>
      </c>
      <c r="C249" s="610" t="s">
        <v>157</v>
      </c>
      <c r="D249" s="611">
        <v>18</v>
      </c>
      <c r="G249" s="610" t="s">
        <v>157</v>
      </c>
      <c r="H249" s="611">
        <v>9</v>
      </c>
    </row>
    <row r="250" spans="1:8" x14ac:dyDescent="0.25">
      <c r="A250" s="608" t="s">
        <v>417</v>
      </c>
      <c r="B250" s="609">
        <v>230</v>
      </c>
      <c r="C250" s="608" t="s">
        <v>418</v>
      </c>
      <c r="D250" s="609">
        <v>138</v>
      </c>
      <c r="E250" s="608" t="s">
        <v>419</v>
      </c>
      <c r="F250" s="609">
        <v>101</v>
      </c>
      <c r="G250" s="608" t="s">
        <v>420</v>
      </c>
      <c r="H250" s="609">
        <v>155</v>
      </c>
    </row>
    <row r="251" spans="1:8" x14ac:dyDescent="0.25">
      <c r="A251" s="610" t="s">
        <v>156</v>
      </c>
      <c r="B251" s="612">
        <v>199</v>
      </c>
      <c r="C251" s="610" t="s">
        <v>156</v>
      </c>
      <c r="D251" s="612">
        <v>134</v>
      </c>
      <c r="E251" s="610" t="s">
        <v>156</v>
      </c>
      <c r="F251" s="612">
        <v>93</v>
      </c>
      <c r="G251" s="610" t="s">
        <v>156</v>
      </c>
      <c r="H251" s="612">
        <v>151</v>
      </c>
    </row>
    <row r="252" spans="1:8" x14ac:dyDescent="0.25">
      <c r="A252" s="610" t="s">
        <v>157</v>
      </c>
      <c r="B252" s="611">
        <v>31</v>
      </c>
      <c r="C252" s="610" t="s">
        <v>157</v>
      </c>
      <c r="D252" s="611">
        <v>4</v>
      </c>
      <c r="E252" s="610" t="s">
        <v>157</v>
      </c>
      <c r="F252" s="611">
        <v>8</v>
      </c>
      <c r="G252" s="610" t="s">
        <v>157</v>
      </c>
      <c r="H252" s="611">
        <v>4</v>
      </c>
    </row>
    <row r="253" spans="1:8" x14ac:dyDescent="0.25">
      <c r="A253" s="608" t="s">
        <v>421</v>
      </c>
      <c r="B253" s="609">
        <v>362</v>
      </c>
      <c r="C253" s="608" t="s">
        <v>422</v>
      </c>
      <c r="D253" s="609">
        <v>122</v>
      </c>
      <c r="E253" s="608" t="s">
        <v>423</v>
      </c>
      <c r="F253" s="609">
        <v>727</v>
      </c>
      <c r="G253" s="608" t="s">
        <v>424</v>
      </c>
      <c r="H253" s="609">
        <v>130</v>
      </c>
    </row>
    <row r="254" spans="1:8" x14ac:dyDescent="0.25">
      <c r="A254" s="610" t="s">
        <v>156</v>
      </c>
      <c r="B254" s="612">
        <v>354</v>
      </c>
      <c r="C254" s="610" t="s">
        <v>156</v>
      </c>
      <c r="D254" s="612">
        <v>116</v>
      </c>
      <c r="E254" s="610" t="s">
        <v>156</v>
      </c>
      <c r="F254" s="612">
        <v>635</v>
      </c>
      <c r="G254" s="610" t="s">
        <v>156</v>
      </c>
      <c r="H254" s="612">
        <v>102</v>
      </c>
    </row>
    <row r="255" spans="1:8" x14ac:dyDescent="0.25">
      <c r="A255" s="610" t="s">
        <v>157</v>
      </c>
      <c r="B255" s="611">
        <v>8</v>
      </c>
      <c r="C255" s="610" t="s">
        <v>157</v>
      </c>
      <c r="D255" s="611">
        <v>16</v>
      </c>
      <c r="E255" s="610" t="s">
        <v>157</v>
      </c>
      <c r="F255" s="611">
        <v>92</v>
      </c>
      <c r="G255" s="610" t="s">
        <v>157</v>
      </c>
      <c r="H255" s="611">
        <v>28</v>
      </c>
    </row>
    <row r="256" spans="1:8" x14ac:dyDescent="0.25">
      <c r="A256" s="608" t="s">
        <v>425</v>
      </c>
      <c r="B256" s="609">
        <v>262</v>
      </c>
      <c r="C256" s="608" t="s">
        <v>426</v>
      </c>
      <c r="D256" s="609">
        <v>373</v>
      </c>
      <c r="E256" s="608" t="s">
        <v>427</v>
      </c>
      <c r="F256" s="609">
        <v>439</v>
      </c>
      <c r="G256" s="608" t="s">
        <v>428</v>
      </c>
      <c r="H256" s="609">
        <v>34</v>
      </c>
    </row>
    <row r="257" spans="1:8" x14ac:dyDescent="0.25">
      <c r="A257" s="610" t="s">
        <v>156</v>
      </c>
      <c r="B257" s="612">
        <v>256</v>
      </c>
      <c r="C257" s="610" t="s">
        <v>156</v>
      </c>
      <c r="D257" s="612">
        <v>352</v>
      </c>
      <c r="E257" s="610" t="s">
        <v>156</v>
      </c>
      <c r="F257" s="612">
        <v>408</v>
      </c>
      <c r="G257" s="610" t="s">
        <v>156</v>
      </c>
      <c r="H257" s="612">
        <v>33</v>
      </c>
    </row>
    <row r="258" spans="1:8" x14ac:dyDescent="0.25">
      <c r="A258" s="610" t="s">
        <v>157</v>
      </c>
      <c r="B258" s="611">
        <v>6</v>
      </c>
      <c r="C258" s="610" t="s">
        <v>157</v>
      </c>
      <c r="D258" s="611">
        <v>21</v>
      </c>
      <c r="E258" s="610" t="s">
        <v>157</v>
      </c>
      <c r="F258" s="611">
        <v>31</v>
      </c>
      <c r="G258" s="610" t="s">
        <v>157</v>
      </c>
      <c r="H258" s="611">
        <v>1</v>
      </c>
    </row>
    <row r="259" spans="1:8" ht="2.1" customHeight="1" x14ac:dyDescent="0.25">
      <c r="A259" s="607"/>
      <c r="B259" s="140"/>
      <c r="C259" s="607"/>
      <c r="D259" s="140"/>
      <c r="E259" s="607"/>
      <c r="F259" s="140"/>
      <c r="G259" s="607"/>
      <c r="H259" s="140"/>
    </row>
    <row r="262" spans="1:8" ht="15.75" x14ac:dyDescent="0.25">
      <c r="A262" s="616" t="s">
        <v>429</v>
      </c>
      <c r="C262" s="466">
        <v>696</v>
      </c>
      <c r="E262" s="462" t="s">
        <v>150</v>
      </c>
      <c r="F262" s="605">
        <v>579</v>
      </c>
      <c r="G262" s="462" t="s">
        <v>151</v>
      </c>
      <c r="H262" s="605">
        <v>117</v>
      </c>
    </row>
    <row r="263" spans="1:8" ht="2.1" customHeight="1" x14ac:dyDescent="0.25">
      <c r="A263" s="607"/>
      <c r="B263" s="140"/>
      <c r="C263" s="643"/>
      <c r="D263" s="140"/>
      <c r="E263" s="607"/>
      <c r="F263" s="140"/>
      <c r="G263" s="607"/>
      <c r="H263" s="140"/>
    </row>
    <row r="264" spans="1:8" x14ac:dyDescent="0.25">
      <c r="A264" s="608" t="s">
        <v>430</v>
      </c>
      <c r="B264" s="609">
        <v>143</v>
      </c>
      <c r="C264" s="608" t="s">
        <v>431</v>
      </c>
      <c r="D264" s="609">
        <v>150</v>
      </c>
      <c r="E264" s="608" t="s">
        <v>432</v>
      </c>
      <c r="F264" s="609">
        <v>50</v>
      </c>
      <c r="G264" s="608" t="s">
        <v>433</v>
      </c>
      <c r="H264" s="609">
        <v>20</v>
      </c>
    </row>
    <row r="265" spans="1:8" x14ac:dyDescent="0.25">
      <c r="A265" s="610" t="s">
        <v>156</v>
      </c>
      <c r="B265" s="612">
        <v>125</v>
      </c>
      <c r="C265" s="610" t="s">
        <v>156</v>
      </c>
      <c r="D265" s="612">
        <v>128</v>
      </c>
      <c r="E265" s="610" t="s">
        <v>156</v>
      </c>
      <c r="F265" s="612">
        <v>50</v>
      </c>
      <c r="G265" s="610" t="s">
        <v>156</v>
      </c>
      <c r="H265" s="612">
        <v>19</v>
      </c>
    </row>
    <row r="266" spans="1:8" x14ac:dyDescent="0.25">
      <c r="A266" s="610" t="s">
        <v>157</v>
      </c>
      <c r="B266" s="611">
        <v>18</v>
      </c>
      <c r="C266" s="610" t="s">
        <v>157</v>
      </c>
      <c r="D266" s="611">
        <v>22</v>
      </c>
      <c r="G266" s="610" t="s">
        <v>157</v>
      </c>
      <c r="H266" s="614">
        <v>1</v>
      </c>
    </row>
    <row r="267" spans="1:8" x14ac:dyDescent="0.25">
      <c r="A267" s="608" t="s">
        <v>434</v>
      </c>
      <c r="B267" s="609">
        <v>30</v>
      </c>
      <c r="C267" s="608"/>
      <c r="D267" s="615"/>
      <c r="E267" s="608" t="s">
        <v>435</v>
      </c>
      <c r="F267" s="609">
        <v>189</v>
      </c>
      <c r="G267" s="608" t="s">
        <v>436</v>
      </c>
      <c r="H267" s="609">
        <v>21</v>
      </c>
    </row>
    <row r="268" spans="1:8" x14ac:dyDescent="0.25">
      <c r="A268" s="610" t="s">
        <v>156</v>
      </c>
      <c r="B268" s="612">
        <v>25</v>
      </c>
      <c r="C268" s="610"/>
      <c r="D268" s="612"/>
      <c r="E268" s="610" t="s">
        <v>156</v>
      </c>
      <c r="F268" s="612">
        <v>132</v>
      </c>
      <c r="G268" s="610" t="s">
        <v>156</v>
      </c>
      <c r="H268" s="612">
        <v>15</v>
      </c>
    </row>
    <row r="269" spans="1:8" x14ac:dyDescent="0.25">
      <c r="A269" s="610" t="s">
        <v>157</v>
      </c>
      <c r="B269" s="611">
        <v>5</v>
      </c>
      <c r="C269" s="610"/>
      <c r="D269" s="612"/>
      <c r="E269" s="610" t="s">
        <v>157</v>
      </c>
      <c r="F269" s="611">
        <v>57</v>
      </c>
      <c r="G269" s="610" t="s">
        <v>157</v>
      </c>
      <c r="H269" s="611">
        <v>6</v>
      </c>
    </row>
    <row r="270" spans="1:8" x14ac:dyDescent="0.25">
      <c r="A270" s="608" t="s">
        <v>437</v>
      </c>
      <c r="B270" s="609">
        <v>93</v>
      </c>
    </row>
    <row r="271" spans="1:8" x14ac:dyDescent="0.25">
      <c r="A271" s="610" t="s">
        <v>156</v>
      </c>
      <c r="B271" s="612">
        <v>85</v>
      </c>
    </row>
    <row r="272" spans="1:8" x14ac:dyDescent="0.25">
      <c r="A272" s="610" t="s">
        <v>157</v>
      </c>
      <c r="B272" s="611">
        <v>8</v>
      </c>
    </row>
    <row r="273" spans="1:8" ht="2.1" customHeight="1" x14ac:dyDescent="0.25">
      <c r="A273" s="607"/>
      <c r="B273" s="140"/>
      <c r="C273" s="607"/>
      <c r="D273" s="140"/>
      <c r="E273" s="607"/>
      <c r="F273" s="140"/>
      <c r="G273" s="607"/>
      <c r="H273" s="140"/>
    </row>
    <row r="274" spans="1:8" ht="15.75" x14ac:dyDescent="0.25">
      <c r="A274" s="616" t="s">
        <v>438</v>
      </c>
      <c r="B274" s="644"/>
      <c r="C274" s="466">
        <v>1008</v>
      </c>
      <c r="E274" s="462" t="s">
        <v>150</v>
      </c>
      <c r="F274" s="605">
        <v>1008</v>
      </c>
      <c r="G274" s="462" t="s">
        <v>151</v>
      </c>
      <c r="H274" s="605">
        <v>60</v>
      </c>
    </row>
    <row r="275" spans="1:8" ht="2.1" customHeight="1" x14ac:dyDescent="0.25">
      <c r="A275" s="607"/>
      <c r="B275" s="140"/>
      <c r="C275" s="607"/>
      <c r="D275" s="140"/>
      <c r="E275" s="607"/>
      <c r="F275" s="140"/>
      <c r="G275" s="607"/>
      <c r="H275" s="140"/>
    </row>
    <row r="276" spans="1:8" ht="12.95" customHeight="1" x14ac:dyDescent="0.25">
      <c r="A276" s="608" t="s">
        <v>439</v>
      </c>
      <c r="B276" s="615">
        <v>3</v>
      </c>
      <c r="C276" s="608" t="s">
        <v>440</v>
      </c>
      <c r="D276" s="609">
        <v>35</v>
      </c>
      <c r="E276" s="608" t="s">
        <v>441</v>
      </c>
      <c r="F276" s="609">
        <v>1</v>
      </c>
      <c r="G276" s="608" t="s">
        <v>442</v>
      </c>
      <c r="H276" s="609">
        <v>10</v>
      </c>
    </row>
    <row r="277" spans="1:8" ht="12.95" customHeight="1" x14ac:dyDescent="0.25">
      <c r="A277" s="610" t="s">
        <v>156</v>
      </c>
      <c r="B277" s="626">
        <v>3</v>
      </c>
      <c r="C277" s="610" t="s">
        <v>156</v>
      </c>
      <c r="D277" s="612">
        <v>33</v>
      </c>
      <c r="E277" s="610" t="s">
        <v>156</v>
      </c>
      <c r="F277" s="612">
        <v>1</v>
      </c>
      <c r="G277" s="610" t="s">
        <v>156</v>
      </c>
      <c r="H277" s="612">
        <v>10</v>
      </c>
    </row>
    <row r="278" spans="1:8" ht="12.95" customHeight="1" x14ac:dyDescent="0.25">
      <c r="C278" s="610" t="s">
        <v>157</v>
      </c>
      <c r="D278" s="611">
        <v>2</v>
      </c>
    </row>
    <row r="279" spans="1:8" ht="12.95" customHeight="1" x14ac:dyDescent="0.25">
      <c r="A279" s="608" t="s">
        <v>443</v>
      </c>
      <c r="B279" s="609">
        <v>51</v>
      </c>
      <c r="C279" s="608" t="s">
        <v>444</v>
      </c>
      <c r="D279" s="609">
        <v>50</v>
      </c>
      <c r="E279" s="608" t="s">
        <v>445</v>
      </c>
      <c r="F279" s="609">
        <v>280</v>
      </c>
      <c r="G279" s="608" t="s">
        <v>446</v>
      </c>
      <c r="H279" s="609">
        <v>34</v>
      </c>
    </row>
    <row r="280" spans="1:8" ht="12.95" customHeight="1" x14ac:dyDescent="0.25">
      <c r="A280" s="610" t="s">
        <v>156</v>
      </c>
      <c r="B280" s="612">
        <v>47</v>
      </c>
      <c r="C280" s="610" t="s">
        <v>156</v>
      </c>
      <c r="D280" s="612">
        <v>47</v>
      </c>
      <c r="E280" s="610" t="s">
        <v>156</v>
      </c>
      <c r="F280" s="612">
        <v>257</v>
      </c>
      <c r="G280" s="610" t="s">
        <v>156</v>
      </c>
      <c r="H280" s="612">
        <v>31</v>
      </c>
    </row>
    <row r="281" spans="1:8" ht="12.95" customHeight="1" x14ac:dyDescent="0.25">
      <c r="A281" s="610" t="s">
        <v>157</v>
      </c>
      <c r="B281" s="611">
        <v>4</v>
      </c>
      <c r="C281" s="610" t="s">
        <v>157</v>
      </c>
      <c r="D281" s="611">
        <v>3</v>
      </c>
      <c r="E281" s="610" t="s">
        <v>157</v>
      </c>
      <c r="F281" s="611">
        <v>23</v>
      </c>
      <c r="G281" s="610" t="s">
        <v>157</v>
      </c>
      <c r="H281" s="611">
        <v>3</v>
      </c>
    </row>
    <row r="282" spans="1:8" ht="12.95" customHeight="1" x14ac:dyDescent="0.25">
      <c r="A282" s="608" t="s">
        <v>447</v>
      </c>
      <c r="B282" s="609">
        <v>241</v>
      </c>
      <c r="C282" s="608" t="s">
        <v>448</v>
      </c>
      <c r="D282" s="609">
        <v>33</v>
      </c>
      <c r="E282" s="608" t="s">
        <v>449</v>
      </c>
      <c r="F282" s="609">
        <v>27</v>
      </c>
      <c r="G282" s="608" t="s">
        <v>450</v>
      </c>
      <c r="H282" s="609">
        <v>114</v>
      </c>
    </row>
    <row r="283" spans="1:8" ht="12.95" customHeight="1" x14ac:dyDescent="0.25">
      <c r="A283" s="610" t="s">
        <v>156</v>
      </c>
      <c r="B283" s="612">
        <v>229</v>
      </c>
      <c r="C283" s="610" t="s">
        <v>156</v>
      </c>
      <c r="D283" s="612">
        <v>32</v>
      </c>
      <c r="E283" s="610" t="s">
        <v>156</v>
      </c>
      <c r="F283" s="612">
        <v>27</v>
      </c>
      <c r="G283" s="610" t="s">
        <v>156</v>
      </c>
      <c r="H283" s="612">
        <v>107</v>
      </c>
    </row>
    <row r="284" spans="1:8" ht="12.95" customHeight="1" x14ac:dyDescent="0.25">
      <c r="A284" s="610" t="s">
        <v>157</v>
      </c>
      <c r="B284" s="611">
        <v>12</v>
      </c>
      <c r="D284" s="614">
        <v>1</v>
      </c>
      <c r="G284" s="610" t="s">
        <v>157</v>
      </c>
      <c r="H284" s="611">
        <v>7</v>
      </c>
    </row>
    <row r="285" spans="1:8" ht="12.95" customHeight="1" x14ac:dyDescent="0.25">
      <c r="A285" s="608" t="s">
        <v>451</v>
      </c>
      <c r="B285" s="609">
        <v>29</v>
      </c>
      <c r="C285" s="608" t="s">
        <v>452</v>
      </c>
      <c r="D285" s="609">
        <v>59</v>
      </c>
      <c r="E285" s="608" t="s">
        <v>453</v>
      </c>
      <c r="F285" s="609">
        <v>41</v>
      </c>
    </row>
    <row r="286" spans="1:8" ht="12.95" customHeight="1" x14ac:dyDescent="0.25">
      <c r="A286" s="610" t="s">
        <v>156</v>
      </c>
      <c r="B286" s="612">
        <v>29</v>
      </c>
      <c r="C286" s="610" t="s">
        <v>156</v>
      </c>
      <c r="D286" s="612">
        <v>58</v>
      </c>
      <c r="E286" s="610" t="s">
        <v>156</v>
      </c>
      <c r="F286" s="612">
        <v>37</v>
      </c>
    </row>
    <row r="287" spans="1:8" ht="12.95" customHeight="1" x14ac:dyDescent="0.25">
      <c r="A287" s="610" t="s">
        <v>157</v>
      </c>
      <c r="B287" s="612"/>
      <c r="C287" s="610" t="s">
        <v>157</v>
      </c>
      <c r="D287" s="611">
        <v>1</v>
      </c>
      <c r="E287" s="610" t="s">
        <v>157</v>
      </c>
      <c r="F287" s="611">
        <v>4</v>
      </c>
    </row>
    <row r="288" spans="1:8" ht="2.1" customHeight="1" x14ac:dyDescent="0.25">
      <c r="A288" s="607"/>
      <c r="B288" s="140"/>
      <c r="C288" s="607"/>
      <c r="D288" s="140"/>
      <c r="E288" s="607"/>
      <c r="F288" s="140"/>
      <c r="G288" s="607"/>
      <c r="H288" s="140"/>
    </row>
    <row r="289" spans="1:8" ht="15.75" x14ac:dyDescent="0.25">
      <c r="A289" s="616" t="s">
        <v>454</v>
      </c>
      <c r="C289" s="466">
        <v>661</v>
      </c>
      <c r="E289" s="462" t="s">
        <v>150</v>
      </c>
      <c r="F289" s="605">
        <v>590</v>
      </c>
      <c r="G289" s="462" t="s">
        <v>151</v>
      </c>
      <c r="H289" s="605">
        <v>71</v>
      </c>
    </row>
    <row r="290" spans="1:8" ht="2.1" customHeight="1" x14ac:dyDescent="0.25">
      <c r="A290" s="607"/>
      <c r="B290" s="140"/>
      <c r="C290" s="607"/>
      <c r="D290" s="140"/>
      <c r="E290" s="607"/>
      <c r="F290" s="140"/>
      <c r="G290" s="607"/>
      <c r="H290" s="140"/>
    </row>
    <row r="291" spans="1:8" ht="12.95" customHeight="1" x14ac:dyDescent="0.25">
      <c r="A291" s="608" t="s">
        <v>455</v>
      </c>
      <c r="B291" s="609">
        <v>20</v>
      </c>
      <c r="C291" s="608" t="s">
        <v>456</v>
      </c>
      <c r="D291" s="609">
        <v>52</v>
      </c>
      <c r="E291" s="608" t="s">
        <v>457</v>
      </c>
      <c r="F291" s="609">
        <v>4</v>
      </c>
      <c r="G291" s="608" t="s">
        <v>458</v>
      </c>
      <c r="H291" s="609">
        <v>157</v>
      </c>
    </row>
    <row r="292" spans="1:8" ht="12.95" customHeight="1" x14ac:dyDescent="0.25">
      <c r="A292" s="610" t="s">
        <v>156</v>
      </c>
      <c r="B292" s="612">
        <v>20</v>
      </c>
      <c r="C292" s="610" t="s">
        <v>156</v>
      </c>
      <c r="D292" s="612">
        <v>47</v>
      </c>
      <c r="E292" s="610" t="s">
        <v>156</v>
      </c>
      <c r="F292" s="612">
        <v>4</v>
      </c>
      <c r="G292" s="610" t="s">
        <v>156</v>
      </c>
      <c r="H292" s="612">
        <v>135</v>
      </c>
    </row>
    <row r="293" spans="1:8" ht="12.95" customHeight="1" x14ac:dyDescent="0.25">
      <c r="C293" s="610" t="s">
        <v>157</v>
      </c>
      <c r="D293" s="611">
        <v>5</v>
      </c>
      <c r="G293" s="610" t="s">
        <v>157</v>
      </c>
      <c r="H293" s="611">
        <v>22</v>
      </c>
    </row>
    <row r="294" spans="1:8" ht="12.95" customHeight="1" x14ac:dyDescent="0.25">
      <c r="A294" s="608" t="s">
        <v>459</v>
      </c>
      <c r="B294" s="609">
        <v>76</v>
      </c>
      <c r="C294" s="608" t="s">
        <v>460</v>
      </c>
      <c r="D294" s="609">
        <v>81</v>
      </c>
      <c r="E294" s="608" t="s">
        <v>461</v>
      </c>
      <c r="F294" s="609">
        <v>47</v>
      </c>
      <c r="G294" s="608" t="s">
        <v>462</v>
      </c>
      <c r="H294" s="609">
        <v>224</v>
      </c>
    </row>
    <row r="295" spans="1:8" ht="12.95" customHeight="1" x14ac:dyDescent="0.25">
      <c r="A295" s="610" t="s">
        <v>156</v>
      </c>
      <c r="B295" s="612">
        <v>74</v>
      </c>
      <c r="C295" s="610" t="s">
        <v>156</v>
      </c>
      <c r="D295" s="612">
        <v>73</v>
      </c>
      <c r="E295" s="610" t="s">
        <v>156</v>
      </c>
      <c r="F295" s="612">
        <v>44</v>
      </c>
      <c r="G295" s="610" t="s">
        <v>156</v>
      </c>
      <c r="H295" s="612">
        <v>197</v>
      </c>
    </row>
    <row r="296" spans="1:8" ht="12.95" customHeight="1" x14ac:dyDescent="0.25">
      <c r="A296" s="610" t="s">
        <v>157</v>
      </c>
      <c r="B296" s="611">
        <v>6</v>
      </c>
      <c r="C296" s="610" t="s">
        <v>157</v>
      </c>
      <c r="D296" s="611">
        <v>8</v>
      </c>
      <c r="E296" s="610" t="s">
        <v>157</v>
      </c>
      <c r="F296" s="614">
        <v>3</v>
      </c>
      <c r="G296" s="610" t="s">
        <v>157</v>
      </c>
      <c r="H296" s="611">
        <v>27</v>
      </c>
    </row>
    <row r="297" spans="1:8" ht="2.1" customHeight="1" x14ac:dyDescent="0.25">
      <c r="A297" s="607"/>
      <c r="B297" s="140"/>
      <c r="C297" s="607"/>
      <c r="D297" s="140"/>
      <c r="E297" s="607"/>
      <c r="F297" s="140"/>
      <c r="G297" s="607"/>
      <c r="H297" s="140"/>
    </row>
    <row r="298" spans="1:8" ht="15.75" x14ac:dyDescent="0.25">
      <c r="A298" s="616" t="s">
        <v>463</v>
      </c>
      <c r="C298" s="466">
        <v>6058</v>
      </c>
      <c r="E298" s="462" t="s">
        <v>150</v>
      </c>
      <c r="F298" s="605">
        <v>5596</v>
      </c>
      <c r="G298" s="462" t="s">
        <v>151</v>
      </c>
      <c r="H298" s="605">
        <v>462</v>
      </c>
    </row>
    <row r="299" spans="1:8" ht="2.1" customHeight="1" x14ac:dyDescent="0.25">
      <c r="A299" s="607"/>
      <c r="B299" s="140"/>
      <c r="C299" s="607"/>
      <c r="D299" s="140"/>
      <c r="E299" s="607"/>
      <c r="F299" s="140"/>
      <c r="G299" s="607"/>
      <c r="H299" s="140"/>
    </row>
    <row r="300" spans="1:8" ht="12.95" customHeight="1" x14ac:dyDescent="0.25">
      <c r="A300" s="608" t="s">
        <v>464</v>
      </c>
      <c r="B300" s="609">
        <v>163</v>
      </c>
      <c r="C300" s="608" t="s">
        <v>465</v>
      </c>
      <c r="D300" s="609">
        <v>239</v>
      </c>
      <c r="E300" s="608" t="s">
        <v>466</v>
      </c>
      <c r="F300" s="609">
        <v>142</v>
      </c>
      <c r="G300" s="608" t="s">
        <v>467</v>
      </c>
      <c r="H300" s="609">
        <v>154</v>
      </c>
    </row>
    <row r="301" spans="1:8" ht="12.95" customHeight="1" x14ac:dyDescent="0.25">
      <c r="A301" s="610" t="s">
        <v>156</v>
      </c>
      <c r="B301" s="612">
        <v>149</v>
      </c>
      <c r="C301" s="610" t="s">
        <v>156</v>
      </c>
      <c r="D301" s="612">
        <v>232</v>
      </c>
      <c r="E301" s="610" t="s">
        <v>156</v>
      </c>
      <c r="F301" s="612">
        <v>134</v>
      </c>
      <c r="G301" s="610" t="s">
        <v>156</v>
      </c>
      <c r="H301" s="612">
        <v>139</v>
      </c>
    </row>
    <row r="302" spans="1:8" ht="12.95" customHeight="1" x14ac:dyDescent="0.25">
      <c r="A302" s="610" t="s">
        <v>157</v>
      </c>
      <c r="B302" s="611">
        <v>14</v>
      </c>
      <c r="C302" s="610" t="s">
        <v>157</v>
      </c>
      <c r="D302" s="611">
        <v>7</v>
      </c>
      <c r="E302" s="610" t="s">
        <v>157</v>
      </c>
      <c r="F302" s="611">
        <v>8</v>
      </c>
      <c r="G302" s="610" t="s">
        <v>157</v>
      </c>
      <c r="H302" s="611">
        <v>15</v>
      </c>
    </row>
    <row r="303" spans="1:8" ht="12.95" customHeight="1" x14ac:dyDescent="0.25">
      <c r="A303" s="608" t="s">
        <v>468</v>
      </c>
      <c r="B303" s="609">
        <v>5</v>
      </c>
      <c r="C303" s="608" t="s">
        <v>469</v>
      </c>
      <c r="D303" s="609">
        <v>30</v>
      </c>
      <c r="E303" s="608" t="s">
        <v>470</v>
      </c>
      <c r="F303" s="609">
        <v>156</v>
      </c>
      <c r="G303" s="608" t="s">
        <v>471</v>
      </c>
      <c r="H303" s="609">
        <v>50</v>
      </c>
    </row>
    <row r="304" spans="1:8" ht="12.95" customHeight="1" x14ac:dyDescent="0.25">
      <c r="A304" s="610" t="s">
        <v>156</v>
      </c>
      <c r="B304" s="612">
        <v>5</v>
      </c>
      <c r="C304" s="610" t="s">
        <v>156</v>
      </c>
      <c r="D304" s="612">
        <v>30</v>
      </c>
      <c r="E304" s="610" t="s">
        <v>156</v>
      </c>
      <c r="F304" s="612">
        <v>138</v>
      </c>
      <c r="G304" s="610" t="s">
        <v>156</v>
      </c>
      <c r="H304" s="612">
        <v>44</v>
      </c>
    </row>
    <row r="305" spans="1:8" ht="12.95" customHeight="1" x14ac:dyDescent="0.25">
      <c r="E305" s="610" t="s">
        <v>157</v>
      </c>
      <c r="F305" s="611">
        <v>18</v>
      </c>
      <c r="G305" s="610" t="s">
        <v>157</v>
      </c>
      <c r="H305" s="611">
        <v>6</v>
      </c>
    </row>
    <row r="306" spans="1:8" ht="12.95" customHeight="1" x14ac:dyDescent="0.25">
      <c r="A306" s="608" t="s">
        <v>472</v>
      </c>
      <c r="B306" s="609">
        <v>78</v>
      </c>
      <c r="C306" s="608" t="s">
        <v>473</v>
      </c>
      <c r="D306" s="609">
        <v>234</v>
      </c>
      <c r="E306" s="608" t="s">
        <v>474</v>
      </c>
      <c r="F306" s="615">
        <v>103</v>
      </c>
      <c r="G306" s="608" t="s">
        <v>475</v>
      </c>
      <c r="H306" s="609">
        <v>102</v>
      </c>
    </row>
    <row r="307" spans="1:8" ht="12.95" customHeight="1" x14ac:dyDescent="0.25">
      <c r="A307" s="610" t="s">
        <v>156</v>
      </c>
      <c r="B307" s="612">
        <v>77</v>
      </c>
      <c r="C307" s="610" t="s">
        <v>156</v>
      </c>
      <c r="D307" s="612">
        <v>208</v>
      </c>
      <c r="E307" s="610" t="s">
        <v>156</v>
      </c>
      <c r="F307" s="612">
        <v>102</v>
      </c>
      <c r="G307" s="610" t="s">
        <v>156</v>
      </c>
      <c r="H307" s="612">
        <v>94</v>
      </c>
    </row>
    <row r="308" spans="1:8" ht="12.95" customHeight="1" x14ac:dyDescent="0.25">
      <c r="A308" s="610" t="s">
        <v>157</v>
      </c>
      <c r="B308" s="639">
        <v>1</v>
      </c>
      <c r="C308" s="610" t="s">
        <v>157</v>
      </c>
      <c r="D308" s="611">
        <v>26</v>
      </c>
      <c r="E308" s="610" t="s">
        <v>157</v>
      </c>
      <c r="F308" s="611">
        <v>1</v>
      </c>
      <c r="G308" s="610" t="s">
        <v>157</v>
      </c>
      <c r="H308" s="611">
        <v>8</v>
      </c>
    </row>
    <row r="309" spans="1:8" ht="12.95" customHeight="1" x14ac:dyDescent="0.25">
      <c r="A309" s="608" t="s">
        <v>476</v>
      </c>
      <c r="B309" s="609">
        <v>83</v>
      </c>
      <c r="C309" s="608" t="s">
        <v>477</v>
      </c>
      <c r="D309" s="609">
        <v>442</v>
      </c>
      <c r="E309" s="608" t="s">
        <v>478</v>
      </c>
      <c r="F309" s="615">
        <v>6</v>
      </c>
      <c r="G309" s="608" t="s">
        <v>479</v>
      </c>
      <c r="H309" s="615">
        <v>52</v>
      </c>
    </row>
    <row r="310" spans="1:8" ht="12.95" customHeight="1" x14ac:dyDescent="0.25">
      <c r="A310" s="610" t="s">
        <v>156</v>
      </c>
      <c r="B310" s="612">
        <v>77</v>
      </c>
      <c r="C310" s="610" t="s">
        <v>156</v>
      </c>
      <c r="D310" s="612">
        <v>402</v>
      </c>
      <c r="E310" s="610" t="s">
        <v>156</v>
      </c>
      <c r="F310" s="612">
        <v>5</v>
      </c>
      <c r="G310" s="610" t="s">
        <v>156</v>
      </c>
      <c r="H310" s="612">
        <v>48</v>
      </c>
    </row>
    <row r="311" spans="1:8" ht="12.95" customHeight="1" x14ac:dyDescent="0.25">
      <c r="A311" s="610" t="s">
        <v>157</v>
      </c>
      <c r="B311" s="611">
        <v>6</v>
      </c>
      <c r="C311" s="610" t="s">
        <v>157</v>
      </c>
      <c r="D311" s="611">
        <v>40</v>
      </c>
      <c r="E311" s="610" t="s">
        <v>157</v>
      </c>
      <c r="F311" s="612">
        <v>1</v>
      </c>
      <c r="G311" s="610" t="s">
        <v>157</v>
      </c>
      <c r="H311" s="611">
        <v>4</v>
      </c>
    </row>
    <row r="312" spans="1:8" ht="12.95" customHeight="1" x14ac:dyDescent="0.25">
      <c r="A312" s="608" t="s">
        <v>480</v>
      </c>
      <c r="B312" s="609">
        <v>694</v>
      </c>
      <c r="C312" s="608" t="s">
        <v>481</v>
      </c>
      <c r="D312" s="609">
        <v>29</v>
      </c>
      <c r="E312" s="608" t="s">
        <v>482</v>
      </c>
      <c r="F312" s="609">
        <v>83</v>
      </c>
      <c r="G312" s="608" t="s">
        <v>483</v>
      </c>
      <c r="H312" s="609">
        <v>43</v>
      </c>
    </row>
    <row r="313" spans="1:8" ht="12.95" customHeight="1" x14ac:dyDescent="0.25">
      <c r="A313" s="610" t="s">
        <v>156</v>
      </c>
      <c r="B313" s="612">
        <v>593</v>
      </c>
      <c r="C313" s="610" t="s">
        <v>156</v>
      </c>
      <c r="D313" s="612">
        <v>23</v>
      </c>
      <c r="E313" s="610" t="s">
        <v>156</v>
      </c>
      <c r="F313" s="612">
        <v>80</v>
      </c>
      <c r="G313" s="610" t="s">
        <v>156</v>
      </c>
      <c r="H313" s="612">
        <v>43</v>
      </c>
    </row>
    <row r="314" spans="1:8" ht="12.95" customHeight="1" x14ac:dyDescent="0.25">
      <c r="A314" s="610" t="s">
        <v>157</v>
      </c>
      <c r="B314" s="611">
        <v>101</v>
      </c>
      <c r="C314" s="610" t="s">
        <v>157</v>
      </c>
      <c r="D314" s="611">
        <v>4</v>
      </c>
      <c r="E314" s="610" t="s">
        <v>157</v>
      </c>
      <c r="F314" s="611">
        <v>3</v>
      </c>
    </row>
    <row r="315" spans="1:8" ht="12.95" customHeight="1" x14ac:dyDescent="0.25">
      <c r="A315" s="608" t="s">
        <v>484</v>
      </c>
      <c r="B315" s="609">
        <v>67</v>
      </c>
      <c r="C315" s="608" t="s">
        <v>485</v>
      </c>
      <c r="D315" s="609">
        <v>298</v>
      </c>
      <c r="E315" s="608" t="s">
        <v>486</v>
      </c>
      <c r="F315" s="609">
        <v>448</v>
      </c>
      <c r="G315" s="608" t="s">
        <v>487</v>
      </c>
      <c r="H315" s="609">
        <v>391</v>
      </c>
    </row>
    <row r="316" spans="1:8" ht="12.95" customHeight="1" x14ac:dyDescent="0.25">
      <c r="A316" s="610" t="s">
        <v>156</v>
      </c>
      <c r="B316" s="612">
        <v>65</v>
      </c>
      <c r="C316" s="610" t="s">
        <v>156</v>
      </c>
      <c r="D316" s="612">
        <v>288</v>
      </c>
      <c r="E316" s="610" t="s">
        <v>156</v>
      </c>
      <c r="F316" s="612">
        <v>404</v>
      </c>
      <c r="G316" s="610" t="s">
        <v>156</v>
      </c>
      <c r="H316" s="612">
        <v>365</v>
      </c>
    </row>
    <row r="317" spans="1:8" ht="12.95" customHeight="1" x14ac:dyDescent="0.25">
      <c r="A317" s="610" t="s">
        <v>157</v>
      </c>
      <c r="B317" s="611">
        <v>2</v>
      </c>
      <c r="C317" s="610" t="s">
        <v>157</v>
      </c>
      <c r="D317" s="611">
        <v>10</v>
      </c>
      <c r="E317" s="610" t="s">
        <v>157</v>
      </c>
      <c r="F317" s="611">
        <v>44</v>
      </c>
      <c r="G317" s="610" t="s">
        <v>157</v>
      </c>
      <c r="H317" s="611">
        <v>26</v>
      </c>
    </row>
    <row r="318" spans="1:8" ht="12.95" customHeight="1" x14ac:dyDescent="0.25">
      <c r="A318" s="608" t="s">
        <v>488</v>
      </c>
      <c r="B318" s="609">
        <v>125</v>
      </c>
      <c r="C318" s="608" t="s">
        <v>489</v>
      </c>
      <c r="D318" s="609">
        <v>171</v>
      </c>
      <c r="E318" s="608" t="s">
        <v>490</v>
      </c>
      <c r="F318" s="609">
        <v>224</v>
      </c>
      <c r="G318" s="608" t="s">
        <v>491</v>
      </c>
      <c r="H318" s="609">
        <v>18</v>
      </c>
    </row>
    <row r="319" spans="1:8" ht="12.95" customHeight="1" x14ac:dyDescent="0.25">
      <c r="A319" s="610" t="s">
        <v>156</v>
      </c>
      <c r="B319" s="612">
        <v>118</v>
      </c>
      <c r="C319" s="610" t="s">
        <v>156</v>
      </c>
      <c r="D319" s="612">
        <v>169</v>
      </c>
      <c r="E319" s="610" t="s">
        <v>156</v>
      </c>
      <c r="F319" s="612">
        <v>194</v>
      </c>
      <c r="G319" s="610" t="s">
        <v>156</v>
      </c>
      <c r="H319" s="612">
        <v>16</v>
      </c>
    </row>
    <row r="320" spans="1:8" ht="12.95" customHeight="1" x14ac:dyDescent="0.25">
      <c r="A320" s="610" t="s">
        <v>157</v>
      </c>
      <c r="B320" s="611">
        <v>7</v>
      </c>
      <c r="C320" s="610" t="s">
        <v>157</v>
      </c>
      <c r="D320" s="611">
        <v>2</v>
      </c>
      <c r="E320" s="610" t="s">
        <v>157</v>
      </c>
      <c r="F320" s="611">
        <v>30</v>
      </c>
      <c r="G320" s="610" t="s">
        <v>157</v>
      </c>
      <c r="H320" s="611">
        <v>2</v>
      </c>
    </row>
    <row r="321" spans="1:12" ht="12.95" customHeight="1" x14ac:dyDescent="0.25">
      <c r="A321" s="608" t="s">
        <v>492</v>
      </c>
      <c r="B321" s="609">
        <v>131</v>
      </c>
      <c r="C321" s="608" t="s">
        <v>493</v>
      </c>
      <c r="D321" s="609">
        <v>102</v>
      </c>
      <c r="E321" s="608" t="s">
        <v>494</v>
      </c>
      <c r="F321" s="609">
        <v>146</v>
      </c>
      <c r="G321" s="608" t="s">
        <v>495</v>
      </c>
      <c r="H321" s="609">
        <v>211</v>
      </c>
    </row>
    <row r="322" spans="1:12" ht="12.95" customHeight="1" x14ac:dyDescent="0.25">
      <c r="A322" s="610" t="s">
        <v>156</v>
      </c>
      <c r="B322" s="612">
        <v>121</v>
      </c>
      <c r="C322" s="610" t="s">
        <v>156</v>
      </c>
      <c r="D322" s="612">
        <v>92</v>
      </c>
      <c r="E322" s="610" t="s">
        <v>156</v>
      </c>
      <c r="F322" s="612">
        <v>143</v>
      </c>
      <c r="G322" s="610" t="s">
        <v>156</v>
      </c>
      <c r="H322" s="612">
        <v>189</v>
      </c>
    </row>
    <row r="323" spans="1:12" ht="12.95" customHeight="1" x14ac:dyDescent="0.25">
      <c r="A323" s="610" t="s">
        <v>157</v>
      </c>
      <c r="B323" s="611">
        <v>10</v>
      </c>
      <c r="C323" s="610" t="s">
        <v>157</v>
      </c>
      <c r="D323" s="611">
        <v>10</v>
      </c>
      <c r="E323" s="610" t="s">
        <v>157</v>
      </c>
      <c r="F323" s="611">
        <v>3</v>
      </c>
      <c r="G323" s="610" t="s">
        <v>157</v>
      </c>
      <c r="H323" s="611">
        <v>22</v>
      </c>
    </row>
    <row r="324" spans="1:12" s="105" customFormat="1" ht="12.95" customHeight="1" x14ac:dyDescent="0.25">
      <c r="A324" s="608" t="s">
        <v>463</v>
      </c>
      <c r="B324" s="609">
        <v>152</v>
      </c>
      <c r="C324" s="608" t="s">
        <v>496</v>
      </c>
      <c r="D324" s="609">
        <v>125</v>
      </c>
      <c r="E324" s="608" t="s">
        <v>497</v>
      </c>
      <c r="F324" s="609">
        <v>208</v>
      </c>
      <c r="G324" s="613"/>
      <c r="H324" s="7"/>
    </row>
    <row r="325" spans="1:12" ht="12.95" customHeight="1" x14ac:dyDescent="0.25">
      <c r="A325" s="610" t="s">
        <v>156</v>
      </c>
      <c r="B325" s="612">
        <v>150</v>
      </c>
      <c r="C325" s="610" t="s">
        <v>156</v>
      </c>
      <c r="D325" s="612">
        <v>118</v>
      </c>
      <c r="E325" s="610" t="s">
        <v>156</v>
      </c>
      <c r="F325" s="612">
        <v>196</v>
      </c>
    </row>
    <row r="326" spans="1:12" ht="12.95" customHeight="1" x14ac:dyDescent="0.25">
      <c r="A326" s="610" t="s">
        <v>157</v>
      </c>
      <c r="B326" s="611">
        <v>2</v>
      </c>
      <c r="C326" s="610" t="s">
        <v>157</v>
      </c>
      <c r="D326" s="611">
        <v>7</v>
      </c>
      <c r="E326" s="610" t="s">
        <v>157</v>
      </c>
      <c r="F326" s="611">
        <v>12</v>
      </c>
    </row>
    <row r="327" spans="1:12" ht="12.95" customHeight="1" x14ac:dyDescent="0.25">
      <c r="A327" s="608" t="s">
        <v>498</v>
      </c>
      <c r="B327" s="636">
        <v>167</v>
      </c>
      <c r="C327" s="608" t="s">
        <v>499</v>
      </c>
      <c r="D327" s="645">
        <v>186</v>
      </c>
    </row>
    <row r="328" spans="1:12" ht="12.95" customHeight="1" x14ac:dyDescent="0.25">
      <c r="A328" s="610" t="s">
        <v>156</v>
      </c>
      <c r="B328" s="7">
        <v>162</v>
      </c>
      <c r="C328" s="610" t="s">
        <v>156</v>
      </c>
      <c r="D328" s="637">
        <v>181</v>
      </c>
    </row>
    <row r="329" spans="1:12" x14ac:dyDescent="0.25">
      <c r="A329" s="610" t="s">
        <v>157</v>
      </c>
      <c r="B329" s="626">
        <v>5</v>
      </c>
      <c r="C329" s="610" t="s">
        <v>157</v>
      </c>
      <c r="D329" s="7">
        <v>5</v>
      </c>
    </row>
    <row r="330" spans="1:12" ht="2.1" customHeight="1" x14ac:dyDescent="0.25">
      <c r="A330" s="646"/>
      <c r="B330" s="647"/>
      <c r="C330" s="646"/>
      <c r="D330" s="647"/>
      <c r="E330" s="646"/>
      <c r="F330" s="647"/>
      <c r="G330" s="646"/>
      <c r="H330" s="647"/>
    </row>
    <row r="331" spans="1:12" ht="15.75" x14ac:dyDescent="0.25">
      <c r="A331" s="616" t="s">
        <v>500</v>
      </c>
      <c r="C331" s="466">
        <v>3497</v>
      </c>
      <c r="E331" s="462" t="s">
        <v>150</v>
      </c>
      <c r="F331" s="605">
        <v>3123</v>
      </c>
      <c r="G331" s="462" t="s">
        <v>151</v>
      </c>
      <c r="H331" s="605">
        <v>374</v>
      </c>
    </row>
    <row r="332" spans="1:12" ht="2.1" customHeight="1" x14ac:dyDescent="0.25">
      <c r="A332" s="607"/>
      <c r="B332" s="140"/>
      <c r="C332" s="607"/>
      <c r="D332" s="140"/>
      <c r="E332" s="607"/>
      <c r="F332" s="140"/>
      <c r="G332" s="607"/>
      <c r="H332" s="140"/>
    </row>
    <row r="333" spans="1:12" x14ac:dyDescent="0.25">
      <c r="A333" s="608" t="s">
        <v>501</v>
      </c>
      <c r="B333" s="609">
        <v>78</v>
      </c>
      <c r="C333" s="608" t="s">
        <v>502</v>
      </c>
      <c r="D333" s="609">
        <v>101</v>
      </c>
      <c r="E333" s="608" t="s">
        <v>503</v>
      </c>
      <c r="F333" s="609">
        <v>327</v>
      </c>
      <c r="G333" s="642" t="s">
        <v>504</v>
      </c>
      <c r="H333" s="609">
        <v>388</v>
      </c>
      <c r="L333" s="105"/>
    </row>
    <row r="334" spans="1:12" x14ac:dyDescent="0.25">
      <c r="A334" s="610" t="s">
        <v>156</v>
      </c>
      <c r="B334" s="612">
        <v>69</v>
      </c>
      <c r="C334" s="610" t="s">
        <v>156</v>
      </c>
      <c r="D334" s="612">
        <v>91</v>
      </c>
      <c r="E334" s="610" t="s">
        <v>156</v>
      </c>
      <c r="F334" s="612">
        <v>289</v>
      </c>
      <c r="G334" s="610" t="s">
        <v>156</v>
      </c>
      <c r="H334" s="612">
        <v>339</v>
      </c>
    </row>
    <row r="335" spans="1:12" x14ac:dyDescent="0.25">
      <c r="A335" s="610" t="s">
        <v>157</v>
      </c>
      <c r="B335" s="611">
        <v>9</v>
      </c>
      <c r="C335" s="610" t="s">
        <v>157</v>
      </c>
      <c r="D335" s="611">
        <v>10</v>
      </c>
      <c r="E335" s="610" t="s">
        <v>157</v>
      </c>
      <c r="F335" s="611">
        <v>38</v>
      </c>
      <c r="G335" s="610" t="s">
        <v>157</v>
      </c>
      <c r="H335" s="611">
        <v>49</v>
      </c>
    </row>
    <row r="336" spans="1:12" x14ac:dyDescent="0.25">
      <c r="A336" s="608" t="s">
        <v>505</v>
      </c>
      <c r="B336" s="609">
        <v>90</v>
      </c>
      <c r="C336" s="608" t="s">
        <v>506</v>
      </c>
      <c r="D336" s="609">
        <v>225</v>
      </c>
      <c r="E336" s="608" t="s">
        <v>507</v>
      </c>
      <c r="F336" s="609">
        <v>182</v>
      </c>
      <c r="G336" s="608" t="s">
        <v>508</v>
      </c>
      <c r="H336" s="615">
        <v>70</v>
      </c>
    </row>
    <row r="337" spans="1:8" x14ac:dyDescent="0.25">
      <c r="A337" s="610" t="s">
        <v>156</v>
      </c>
      <c r="B337" s="612">
        <v>76</v>
      </c>
      <c r="C337" s="610" t="s">
        <v>156</v>
      </c>
      <c r="D337" s="612">
        <v>189</v>
      </c>
      <c r="E337" s="610" t="s">
        <v>156</v>
      </c>
      <c r="F337" s="612">
        <v>150</v>
      </c>
      <c r="G337" s="610" t="s">
        <v>156</v>
      </c>
      <c r="H337" s="612">
        <v>66</v>
      </c>
    </row>
    <row r="338" spans="1:8" x14ac:dyDescent="0.25">
      <c r="A338" s="610" t="s">
        <v>157</v>
      </c>
      <c r="B338" s="611">
        <v>14</v>
      </c>
      <c r="C338" s="610" t="s">
        <v>157</v>
      </c>
      <c r="D338" s="611">
        <v>36</v>
      </c>
      <c r="E338" s="610" t="s">
        <v>157</v>
      </c>
      <c r="F338" s="611">
        <v>30</v>
      </c>
      <c r="G338" s="610" t="s">
        <v>157</v>
      </c>
      <c r="H338" s="612">
        <v>4</v>
      </c>
    </row>
    <row r="339" spans="1:8" x14ac:dyDescent="0.25">
      <c r="A339" s="608" t="s">
        <v>509</v>
      </c>
      <c r="B339" s="609">
        <v>60</v>
      </c>
      <c r="C339" s="608" t="s">
        <v>510</v>
      </c>
      <c r="D339" s="609">
        <v>260</v>
      </c>
      <c r="E339" s="608" t="s">
        <v>511</v>
      </c>
      <c r="F339" s="609">
        <v>157</v>
      </c>
      <c r="G339" s="608" t="s">
        <v>512</v>
      </c>
      <c r="H339" s="609">
        <v>125</v>
      </c>
    </row>
    <row r="340" spans="1:8" x14ac:dyDescent="0.25">
      <c r="A340" s="610" t="s">
        <v>156</v>
      </c>
      <c r="B340" s="612">
        <v>59</v>
      </c>
      <c r="C340" s="610" t="s">
        <v>156</v>
      </c>
      <c r="D340" s="612">
        <v>243</v>
      </c>
      <c r="E340" s="610" t="s">
        <v>156</v>
      </c>
      <c r="F340" s="612">
        <v>151</v>
      </c>
      <c r="G340" s="610" t="s">
        <v>156</v>
      </c>
      <c r="H340" s="612">
        <v>119</v>
      </c>
    </row>
    <row r="341" spans="1:8" x14ac:dyDescent="0.25">
      <c r="A341" s="610" t="s">
        <v>157</v>
      </c>
      <c r="B341" s="611">
        <v>1</v>
      </c>
      <c r="C341" s="610" t="s">
        <v>157</v>
      </c>
      <c r="D341" s="611">
        <v>17</v>
      </c>
      <c r="E341" s="610" t="s">
        <v>157</v>
      </c>
      <c r="F341" s="611">
        <v>6</v>
      </c>
      <c r="G341" s="610" t="s">
        <v>157</v>
      </c>
      <c r="H341" s="611">
        <v>6</v>
      </c>
    </row>
    <row r="342" spans="1:8" x14ac:dyDescent="0.25">
      <c r="A342" s="608" t="s">
        <v>513</v>
      </c>
      <c r="B342" s="609">
        <v>35</v>
      </c>
      <c r="C342" s="608" t="s">
        <v>514</v>
      </c>
      <c r="D342" s="609">
        <v>260</v>
      </c>
      <c r="E342" s="608" t="s">
        <v>515</v>
      </c>
      <c r="F342" s="609">
        <v>282</v>
      </c>
      <c r="G342" s="608" t="s">
        <v>516</v>
      </c>
      <c r="H342" s="609">
        <v>104</v>
      </c>
    </row>
    <row r="343" spans="1:8" x14ac:dyDescent="0.25">
      <c r="A343" s="610" t="s">
        <v>156</v>
      </c>
      <c r="B343" s="612">
        <v>35</v>
      </c>
      <c r="C343" s="610" t="s">
        <v>156</v>
      </c>
      <c r="D343" s="612">
        <v>245</v>
      </c>
      <c r="E343" s="610" t="s">
        <v>156</v>
      </c>
      <c r="F343" s="612">
        <v>241</v>
      </c>
      <c r="G343" s="610" t="s">
        <v>156</v>
      </c>
      <c r="H343" s="612">
        <v>98</v>
      </c>
    </row>
    <row r="344" spans="1:8" x14ac:dyDescent="0.25">
      <c r="C344" s="610" t="s">
        <v>157</v>
      </c>
      <c r="D344" s="611">
        <v>15</v>
      </c>
      <c r="E344" s="610" t="s">
        <v>157</v>
      </c>
      <c r="F344" s="611">
        <v>41</v>
      </c>
      <c r="G344" s="610" t="s">
        <v>157</v>
      </c>
      <c r="H344" s="611">
        <v>6</v>
      </c>
    </row>
    <row r="345" spans="1:8" x14ac:dyDescent="0.25">
      <c r="A345" s="608" t="s">
        <v>517</v>
      </c>
      <c r="B345" s="609">
        <v>128</v>
      </c>
      <c r="C345" s="608" t="s">
        <v>518</v>
      </c>
      <c r="D345" s="609">
        <v>93</v>
      </c>
      <c r="E345" s="608" t="s">
        <v>519</v>
      </c>
      <c r="F345" s="609">
        <v>187</v>
      </c>
      <c r="G345" s="608" t="s">
        <v>520</v>
      </c>
      <c r="H345" s="609">
        <v>118</v>
      </c>
    </row>
    <row r="346" spans="1:8" x14ac:dyDescent="0.25">
      <c r="A346" s="610" t="s">
        <v>156</v>
      </c>
      <c r="B346" s="612">
        <v>101</v>
      </c>
      <c r="C346" s="610" t="s">
        <v>156</v>
      </c>
      <c r="D346" s="612">
        <v>80</v>
      </c>
      <c r="E346" s="610" t="s">
        <v>156</v>
      </c>
      <c r="F346" s="612">
        <v>155</v>
      </c>
      <c r="G346" s="610" t="s">
        <v>156</v>
      </c>
      <c r="H346" s="612">
        <v>110</v>
      </c>
    </row>
    <row r="347" spans="1:8" x14ac:dyDescent="0.25">
      <c r="A347" s="610" t="s">
        <v>157</v>
      </c>
      <c r="B347" s="611">
        <v>27</v>
      </c>
      <c r="C347" s="610" t="s">
        <v>157</v>
      </c>
      <c r="D347" s="611">
        <v>13</v>
      </c>
      <c r="E347" s="610" t="s">
        <v>157</v>
      </c>
      <c r="F347" s="611">
        <v>32</v>
      </c>
      <c r="G347" s="610" t="s">
        <v>157</v>
      </c>
      <c r="H347" s="611">
        <v>8</v>
      </c>
    </row>
    <row r="348" spans="1:8" x14ac:dyDescent="0.25">
      <c r="A348" s="608" t="s">
        <v>521</v>
      </c>
      <c r="B348" s="609">
        <v>28</v>
      </c>
      <c r="C348" s="608" t="s">
        <v>522</v>
      </c>
      <c r="D348" s="609">
        <v>75</v>
      </c>
      <c r="E348" s="608" t="s">
        <v>523</v>
      </c>
      <c r="F348" s="609">
        <v>112</v>
      </c>
    </row>
    <row r="349" spans="1:8" x14ac:dyDescent="0.25">
      <c r="A349" s="610" t="s">
        <v>156</v>
      </c>
      <c r="B349" s="612">
        <v>27</v>
      </c>
      <c r="C349" s="610" t="s">
        <v>156</v>
      </c>
      <c r="D349" s="612">
        <v>71</v>
      </c>
      <c r="E349" s="610" t="s">
        <v>156</v>
      </c>
      <c r="F349" s="612">
        <v>105</v>
      </c>
    </row>
    <row r="350" spans="1:8" x14ac:dyDescent="0.25">
      <c r="A350" s="610" t="s">
        <v>157</v>
      </c>
      <c r="B350" s="611">
        <v>1</v>
      </c>
      <c r="C350" s="610" t="s">
        <v>157</v>
      </c>
      <c r="D350" s="611">
        <v>4</v>
      </c>
      <c r="E350" s="610" t="s">
        <v>157</v>
      </c>
      <c r="F350" s="611">
        <v>7</v>
      </c>
    </row>
    <row r="351" spans="1:8" ht="2.1" customHeight="1" x14ac:dyDescent="0.25">
      <c r="A351" s="607"/>
      <c r="B351" s="140"/>
      <c r="C351" s="607"/>
      <c r="D351" s="140"/>
      <c r="E351" s="607"/>
      <c r="F351" s="140"/>
      <c r="G351" s="607"/>
      <c r="H351" s="140"/>
    </row>
    <row r="355" spans="1:8" hidden="1" x14ac:dyDescent="0.25"/>
    <row r="356" spans="1:8" ht="12" customHeight="1" x14ac:dyDescent="0.25"/>
    <row r="357" spans="1:8" ht="12" customHeight="1" x14ac:dyDescent="0.25">
      <c r="A357" s="616" t="s">
        <v>524</v>
      </c>
      <c r="C357" s="466">
        <v>723</v>
      </c>
      <c r="E357" s="462" t="s">
        <v>150</v>
      </c>
      <c r="F357" s="605">
        <v>680</v>
      </c>
      <c r="G357" s="462" t="s">
        <v>151</v>
      </c>
      <c r="H357" s="605">
        <v>43</v>
      </c>
    </row>
    <row r="358" spans="1:8" ht="12" customHeight="1" x14ac:dyDescent="0.25">
      <c r="A358" s="608" t="s">
        <v>525</v>
      </c>
      <c r="B358" s="609">
        <v>95</v>
      </c>
      <c r="C358" s="608" t="s">
        <v>526</v>
      </c>
      <c r="D358" s="609">
        <v>41</v>
      </c>
      <c r="E358" s="608" t="s">
        <v>527</v>
      </c>
      <c r="F358" s="615">
        <v>82</v>
      </c>
      <c r="G358" s="648" t="s">
        <v>528</v>
      </c>
      <c r="H358" s="609">
        <v>10</v>
      </c>
    </row>
    <row r="359" spans="1:8" ht="12" customHeight="1" x14ac:dyDescent="0.25">
      <c r="A359" s="610" t="s">
        <v>156</v>
      </c>
      <c r="B359" s="612">
        <v>73</v>
      </c>
      <c r="C359" s="610" t="s">
        <v>156</v>
      </c>
      <c r="D359" s="612">
        <v>41</v>
      </c>
      <c r="E359" s="610" t="s">
        <v>156</v>
      </c>
      <c r="F359" s="611">
        <v>78</v>
      </c>
      <c r="G359" s="649" t="s">
        <v>156</v>
      </c>
      <c r="H359" s="612">
        <v>9</v>
      </c>
    </row>
    <row r="360" spans="1:8" ht="12" customHeight="1" x14ac:dyDescent="0.25">
      <c r="A360" s="610" t="s">
        <v>157</v>
      </c>
      <c r="B360" s="611">
        <v>22</v>
      </c>
      <c r="E360" s="610" t="s">
        <v>157</v>
      </c>
      <c r="F360" s="611">
        <v>4</v>
      </c>
      <c r="G360" s="649" t="s">
        <v>157</v>
      </c>
      <c r="H360" s="611">
        <v>1</v>
      </c>
    </row>
    <row r="361" spans="1:8" ht="12" customHeight="1" x14ac:dyDescent="0.25">
      <c r="A361" s="608" t="s">
        <v>151</v>
      </c>
      <c r="B361" s="609">
        <v>16</v>
      </c>
      <c r="C361" s="608" t="s">
        <v>529</v>
      </c>
      <c r="D361" s="609">
        <v>44</v>
      </c>
      <c r="E361" s="608" t="s">
        <v>530</v>
      </c>
      <c r="F361" s="609">
        <v>282</v>
      </c>
      <c r="G361" s="648" t="s">
        <v>531</v>
      </c>
      <c r="H361" s="609">
        <v>74</v>
      </c>
    </row>
    <row r="362" spans="1:8" ht="12" customHeight="1" x14ac:dyDescent="0.25">
      <c r="A362" s="610" t="s">
        <v>156</v>
      </c>
      <c r="B362" s="612">
        <v>16</v>
      </c>
      <c r="C362" s="610" t="s">
        <v>156</v>
      </c>
      <c r="D362" s="612">
        <v>39</v>
      </c>
      <c r="E362" s="610" t="s">
        <v>156</v>
      </c>
      <c r="F362" s="612">
        <v>276</v>
      </c>
      <c r="G362" s="649" t="s">
        <v>156</v>
      </c>
      <c r="H362" s="612">
        <v>71</v>
      </c>
    </row>
    <row r="363" spans="1:8" ht="12" customHeight="1" x14ac:dyDescent="0.25">
      <c r="C363" s="610" t="s">
        <v>157</v>
      </c>
      <c r="D363" s="611">
        <v>2</v>
      </c>
      <c r="E363" s="610" t="s">
        <v>157</v>
      </c>
      <c r="F363" s="611">
        <v>6</v>
      </c>
      <c r="G363" s="649" t="s">
        <v>157</v>
      </c>
      <c r="H363" s="611">
        <v>3</v>
      </c>
    </row>
    <row r="364" spans="1:8" ht="12" customHeight="1" x14ac:dyDescent="0.25">
      <c r="A364" s="608" t="s">
        <v>532</v>
      </c>
      <c r="B364" s="609">
        <v>49</v>
      </c>
      <c r="C364" s="608" t="s">
        <v>533</v>
      </c>
      <c r="D364" s="615">
        <v>30</v>
      </c>
      <c r="E364" s="608"/>
      <c r="F364" s="615"/>
      <c r="G364" s="650"/>
    </row>
    <row r="365" spans="1:8" ht="12" customHeight="1" x14ac:dyDescent="0.25">
      <c r="A365" s="610" t="s">
        <v>156</v>
      </c>
      <c r="B365" s="612">
        <v>44</v>
      </c>
      <c r="C365" s="610" t="s">
        <v>156</v>
      </c>
      <c r="D365" s="612">
        <v>30</v>
      </c>
      <c r="E365" s="610"/>
      <c r="F365" s="612"/>
      <c r="G365" s="650"/>
    </row>
    <row r="366" spans="1:8" ht="12" customHeight="1" x14ac:dyDescent="0.25">
      <c r="A366" s="610" t="s">
        <v>157</v>
      </c>
      <c r="B366" s="611">
        <v>5</v>
      </c>
      <c r="G366" s="650"/>
    </row>
    <row r="367" spans="1:8" ht="2.1" customHeight="1" x14ac:dyDescent="0.25">
      <c r="A367" s="607"/>
      <c r="B367" s="140"/>
      <c r="C367" s="607"/>
      <c r="D367" s="140"/>
      <c r="E367" s="607"/>
      <c r="F367" s="140"/>
      <c r="G367" s="607"/>
      <c r="H367" s="140"/>
    </row>
    <row r="368" spans="1:8" ht="12" customHeight="1" x14ac:dyDescent="0.25">
      <c r="A368" s="616" t="s">
        <v>534</v>
      </c>
      <c r="C368" s="466">
        <v>902</v>
      </c>
      <c r="E368" s="462" t="s">
        <v>150</v>
      </c>
      <c r="F368" s="605">
        <v>775</v>
      </c>
      <c r="G368" s="462" t="s">
        <v>151</v>
      </c>
      <c r="H368" s="605">
        <v>127</v>
      </c>
    </row>
    <row r="369" spans="1:8" ht="2.1" customHeight="1" x14ac:dyDescent="0.25">
      <c r="A369" s="607"/>
      <c r="B369" s="140"/>
      <c r="C369" s="607"/>
      <c r="D369" s="140"/>
      <c r="E369" s="607"/>
      <c r="F369" s="140"/>
      <c r="G369" s="607"/>
      <c r="H369" s="140"/>
    </row>
    <row r="370" spans="1:8" ht="12" customHeight="1" x14ac:dyDescent="0.25">
      <c r="A370" s="608" t="s">
        <v>535</v>
      </c>
      <c r="B370" s="609">
        <v>154</v>
      </c>
      <c r="C370" s="608" t="s">
        <v>536</v>
      </c>
      <c r="D370" s="609">
        <v>86</v>
      </c>
      <c r="E370" s="608" t="s">
        <v>537</v>
      </c>
      <c r="F370" s="609">
        <v>184</v>
      </c>
      <c r="G370" s="608" t="s">
        <v>538</v>
      </c>
      <c r="H370" s="609">
        <v>86</v>
      </c>
    </row>
    <row r="371" spans="1:8" ht="12" customHeight="1" x14ac:dyDescent="0.25">
      <c r="A371" s="610" t="s">
        <v>156</v>
      </c>
      <c r="B371" s="612">
        <v>131</v>
      </c>
      <c r="C371" s="610" t="s">
        <v>156</v>
      </c>
      <c r="D371" s="612">
        <v>75</v>
      </c>
      <c r="E371" s="610" t="s">
        <v>156</v>
      </c>
      <c r="F371" s="612">
        <v>147</v>
      </c>
      <c r="G371" s="610" t="s">
        <v>156</v>
      </c>
      <c r="H371" s="612">
        <v>75</v>
      </c>
    </row>
    <row r="372" spans="1:8" ht="12" customHeight="1" x14ac:dyDescent="0.25">
      <c r="A372" s="610" t="s">
        <v>157</v>
      </c>
      <c r="B372" s="611">
        <v>23</v>
      </c>
      <c r="C372" s="610" t="s">
        <v>157</v>
      </c>
      <c r="D372" s="611">
        <v>11</v>
      </c>
      <c r="E372" s="610" t="s">
        <v>157</v>
      </c>
      <c r="F372" s="611">
        <v>37</v>
      </c>
      <c r="G372" s="610" t="s">
        <v>157</v>
      </c>
      <c r="H372" s="611">
        <v>11</v>
      </c>
    </row>
    <row r="373" spans="1:8" ht="12" customHeight="1" x14ac:dyDescent="0.25">
      <c r="A373" s="608" t="s">
        <v>539</v>
      </c>
      <c r="B373" s="609">
        <v>265</v>
      </c>
      <c r="C373" s="608" t="s">
        <v>540</v>
      </c>
      <c r="D373" s="609">
        <v>35</v>
      </c>
      <c r="E373" s="608" t="s">
        <v>534</v>
      </c>
      <c r="F373" s="609">
        <v>92</v>
      </c>
    </row>
    <row r="374" spans="1:8" ht="12" customHeight="1" x14ac:dyDescent="0.25">
      <c r="A374" s="610" t="s">
        <v>156</v>
      </c>
      <c r="B374" s="612">
        <v>238</v>
      </c>
      <c r="C374" s="610" t="s">
        <v>156</v>
      </c>
      <c r="D374" s="612">
        <v>30</v>
      </c>
      <c r="E374" s="610" t="s">
        <v>156</v>
      </c>
      <c r="F374" s="612">
        <v>89</v>
      </c>
    </row>
    <row r="375" spans="1:8" ht="12" customHeight="1" x14ac:dyDescent="0.25">
      <c r="A375" s="610" t="s">
        <v>157</v>
      </c>
      <c r="B375" s="611">
        <v>37</v>
      </c>
      <c r="C375" s="610" t="s">
        <v>157</v>
      </c>
      <c r="D375" s="611">
        <v>5</v>
      </c>
      <c r="E375" s="610" t="s">
        <v>157</v>
      </c>
      <c r="F375" s="611">
        <v>3</v>
      </c>
    </row>
    <row r="376" spans="1:8" ht="2.1" customHeight="1" x14ac:dyDescent="0.25">
      <c r="A376" s="607"/>
      <c r="B376" s="140"/>
      <c r="C376" s="607"/>
      <c r="D376" s="140"/>
      <c r="E376" s="607"/>
      <c r="F376" s="140"/>
      <c r="G376" s="607"/>
      <c r="H376" s="140"/>
    </row>
    <row r="377" spans="1:8" hidden="1" x14ac:dyDescent="0.25"/>
    <row r="378" spans="1:8" hidden="1" x14ac:dyDescent="0.25"/>
    <row r="379" spans="1:8" hidden="1" x14ac:dyDescent="0.25"/>
    <row r="380" spans="1:8" hidden="1" x14ac:dyDescent="0.25"/>
    <row r="381" spans="1:8" hidden="1" x14ac:dyDescent="0.25"/>
    <row r="382" spans="1:8" hidden="1" x14ac:dyDescent="0.25"/>
    <row r="383" spans="1:8" hidden="1" x14ac:dyDescent="0.25"/>
    <row r="384" spans="1:8" hidden="1" x14ac:dyDescent="0.25"/>
    <row r="385" spans="1:8" ht="15.75" x14ac:dyDescent="0.25">
      <c r="A385" s="616" t="s">
        <v>541</v>
      </c>
      <c r="B385" s="461"/>
      <c r="C385" s="466">
        <v>9553</v>
      </c>
      <c r="E385" s="462" t="s">
        <v>150</v>
      </c>
      <c r="F385" s="605">
        <v>8493</v>
      </c>
      <c r="G385" s="462" t="s">
        <v>151</v>
      </c>
      <c r="H385" s="605">
        <v>1060</v>
      </c>
    </row>
    <row r="386" spans="1:8" ht="2.1" customHeight="1" x14ac:dyDescent="0.25">
      <c r="A386" s="607"/>
      <c r="B386" s="140"/>
      <c r="C386" s="607"/>
      <c r="D386" s="140"/>
      <c r="E386" s="607"/>
      <c r="F386" s="140"/>
      <c r="G386" s="607"/>
      <c r="H386" s="140"/>
    </row>
    <row r="387" spans="1:8" ht="14.45" customHeight="1" x14ac:dyDescent="0.25">
      <c r="A387" s="608" t="s">
        <v>542</v>
      </c>
      <c r="B387" s="609">
        <v>71</v>
      </c>
      <c r="C387" s="608" t="s">
        <v>543</v>
      </c>
      <c r="D387" s="609">
        <v>215</v>
      </c>
      <c r="E387" s="608" t="s">
        <v>544</v>
      </c>
      <c r="F387" s="609">
        <v>48</v>
      </c>
      <c r="G387" s="608" t="s">
        <v>545</v>
      </c>
      <c r="H387" s="609">
        <v>321</v>
      </c>
    </row>
    <row r="388" spans="1:8" ht="14.45" customHeight="1" x14ac:dyDescent="0.25">
      <c r="A388" s="610" t="s">
        <v>156</v>
      </c>
      <c r="B388" s="612">
        <v>68</v>
      </c>
      <c r="C388" s="610" t="s">
        <v>156</v>
      </c>
      <c r="D388" s="612">
        <v>177</v>
      </c>
      <c r="E388" s="610" t="s">
        <v>156</v>
      </c>
      <c r="F388" s="612">
        <v>46</v>
      </c>
      <c r="G388" s="610" t="s">
        <v>156</v>
      </c>
      <c r="H388" s="612">
        <v>159</v>
      </c>
    </row>
    <row r="389" spans="1:8" ht="14.45" customHeight="1" x14ac:dyDescent="0.25">
      <c r="A389" s="610" t="s">
        <v>157</v>
      </c>
      <c r="B389" s="611">
        <v>3</v>
      </c>
      <c r="C389" s="610" t="s">
        <v>157</v>
      </c>
      <c r="D389" s="611">
        <v>38</v>
      </c>
      <c r="E389" s="610" t="s">
        <v>157</v>
      </c>
      <c r="F389" s="611">
        <v>2</v>
      </c>
      <c r="G389" s="610" t="s">
        <v>157</v>
      </c>
      <c r="H389" s="611">
        <v>62</v>
      </c>
    </row>
    <row r="390" spans="1:8" ht="14.45" customHeight="1" x14ac:dyDescent="0.25">
      <c r="A390" s="608" t="s">
        <v>546</v>
      </c>
      <c r="B390" s="609">
        <v>512</v>
      </c>
      <c r="C390" s="608" t="s">
        <v>547</v>
      </c>
      <c r="D390" s="609">
        <v>114</v>
      </c>
      <c r="E390" s="608" t="s">
        <v>548</v>
      </c>
      <c r="F390" s="609">
        <v>106</v>
      </c>
      <c r="G390" s="608" t="s">
        <v>549</v>
      </c>
      <c r="H390" s="609">
        <v>63</v>
      </c>
    </row>
    <row r="391" spans="1:8" ht="14.45" customHeight="1" x14ac:dyDescent="0.25">
      <c r="A391" s="610" t="s">
        <v>156</v>
      </c>
      <c r="B391" s="612">
        <v>466</v>
      </c>
      <c r="C391" s="610" t="s">
        <v>156</v>
      </c>
      <c r="D391" s="612">
        <v>112</v>
      </c>
      <c r="E391" s="610" t="s">
        <v>156</v>
      </c>
      <c r="F391" s="612">
        <v>83</v>
      </c>
      <c r="G391" s="610" t="s">
        <v>156</v>
      </c>
      <c r="H391" s="612">
        <v>54</v>
      </c>
    </row>
    <row r="392" spans="1:8" ht="14.45" customHeight="1" x14ac:dyDescent="0.25">
      <c r="A392" s="610" t="s">
        <v>157</v>
      </c>
      <c r="B392" s="611">
        <v>46</v>
      </c>
      <c r="C392" s="610" t="s">
        <v>157</v>
      </c>
      <c r="D392" s="611">
        <v>2</v>
      </c>
      <c r="E392" s="610" t="s">
        <v>157</v>
      </c>
      <c r="F392" s="611">
        <v>23</v>
      </c>
      <c r="G392" s="610" t="s">
        <v>157</v>
      </c>
      <c r="H392" s="611">
        <v>9</v>
      </c>
    </row>
    <row r="393" spans="1:8" ht="14.45" customHeight="1" x14ac:dyDescent="0.25">
      <c r="A393" s="608" t="s">
        <v>550</v>
      </c>
      <c r="B393" s="609">
        <v>457</v>
      </c>
      <c r="C393" s="608" t="s">
        <v>551</v>
      </c>
      <c r="D393" s="609">
        <v>88</v>
      </c>
      <c r="E393" s="608" t="s">
        <v>552</v>
      </c>
      <c r="F393" s="609">
        <v>420</v>
      </c>
      <c r="G393" s="608" t="s">
        <v>553</v>
      </c>
      <c r="H393" s="609">
        <v>232</v>
      </c>
    </row>
    <row r="394" spans="1:8" ht="14.45" customHeight="1" x14ac:dyDescent="0.25">
      <c r="A394" s="610" t="s">
        <v>156</v>
      </c>
      <c r="B394" s="612">
        <v>369</v>
      </c>
      <c r="C394" s="610" t="s">
        <v>156</v>
      </c>
      <c r="D394" s="612">
        <v>82</v>
      </c>
      <c r="E394" s="610" t="s">
        <v>156</v>
      </c>
      <c r="F394" s="612">
        <v>388</v>
      </c>
      <c r="G394" s="610" t="s">
        <v>156</v>
      </c>
      <c r="H394" s="612">
        <v>223</v>
      </c>
    </row>
    <row r="395" spans="1:8" ht="14.45" customHeight="1" x14ac:dyDescent="0.25">
      <c r="A395" s="610" t="s">
        <v>157</v>
      </c>
      <c r="B395" s="611">
        <v>88</v>
      </c>
      <c r="C395" s="610" t="s">
        <v>157</v>
      </c>
      <c r="D395" s="611">
        <v>6</v>
      </c>
      <c r="E395" s="610" t="s">
        <v>157</v>
      </c>
      <c r="F395" s="611">
        <v>32</v>
      </c>
      <c r="G395" s="610" t="s">
        <v>157</v>
      </c>
      <c r="H395" s="611">
        <v>9</v>
      </c>
    </row>
    <row r="396" spans="1:8" ht="14.45" customHeight="1" x14ac:dyDescent="0.25">
      <c r="A396" s="608" t="s">
        <v>554</v>
      </c>
      <c r="B396" s="609">
        <v>35</v>
      </c>
      <c r="C396" s="608" t="s">
        <v>555</v>
      </c>
      <c r="D396" s="609">
        <v>237</v>
      </c>
      <c r="E396" s="608" t="s">
        <v>556</v>
      </c>
      <c r="F396" s="609">
        <v>117</v>
      </c>
      <c r="G396" s="608" t="s">
        <v>557</v>
      </c>
      <c r="H396" s="609">
        <v>315</v>
      </c>
    </row>
    <row r="397" spans="1:8" ht="14.45" customHeight="1" x14ac:dyDescent="0.25">
      <c r="A397" s="610" t="s">
        <v>156</v>
      </c>
      <c r="B397" s="612">
        <v>31</v>
      </c>
      <c r="C397" s="610" t="s">
        <v>156</v>
      </c>
      <c r="D397" s="612">
        <v>208</v>
      </c>
      <c r="E397" s="610" t="s">
        <v>156</v>
      </c>
      <c r="F397" s="612">
        <v>113</v>
      </c>
      <c r="G397" s="610" t="s">
        <v>156</v>
      </c>
      <c r="H397" s="612">
        <v>276</v>
      </c>
    </row>
    <row r="398" spans="1:8" ht="14.45" customHeight="1" x14ac:dyDescent="0.25">
      <c r="A398" s="610" t="s">
        <v>157</v>
      </c>
      <c r="B398" s="611">
        <v>4</v>
      </c>
      <c r="C398" s="610" t="s">
        <v>157</v>
      </c>
      <c r="D398" s="611">
        <v>29</v>
      </c>
      <c r="E398" s="610" t="s">
        <v>157</v>
      </c>
      <c r="F398" s="611">
        <v>4</v>
      </c>
      <c r="G398" s="610" t="s">
        <v>157</v>
      </c>
      <c r="H398" s="611">
        <v>39</v>
      </c>
    </row>
    <row r="399" spans="1:8" ht="14.45" customHeight="1" x14ac:dyDescent="0.25">
      <c r="A399" s="608" t="s">
        <v>558</v>
      </c>
      <c r="B399" s="609">
        <v>17</v>
      </c>
      <c r="C399" s="608" t="s">
        <v>559</v>
      </c>
      <c r="D399" s="609">
        <v>59</v>
      </c>
      <c r="E399" s="608" t="s">
        <v>560</v>
      </c>
      <c r="F399" s="609">
        <v>96</v>
      </c>
      <c r="G399" s="608" t="s">
        <v>561</v>
      </c>
      <c r="H399" s="609">
        <v>130</v>
      </c>
    </row>
    <row r="400" spans="1:8" ht="14.45" customHeight="1" x14ac:dyDescent="0.25">
      <c r="A400" s="610" t="s">
        <v>156</v>
      </c>
      <c r="B400" s="612">
        <v>16</v>
      </c>
      <c r="C400" s="610" t="s">
        <v>156</v>
      </c>
      <c r="D400" s="612">
        <v>52</v>
      </c>
      <c r="E400" s="610" t="s">
        <v>156</v>
      </c>
      <c r="F400" s="612">
        <v>77</v>
      </c>
      <c r="G400" s="610" t="s">
        <v>156</v>
      </c>
      <c r="H400" s="612">
        <v>107</v>
      </c>
    </row>
    <row r="401" spans="1:8" ht="14.45" customHeight="1" x14ac:dyDescent="0.25">
      <c r="A401" s="610" t="s">
        <v>157</v>
      </c>
      <c r="B401" s="611">
        <v>1</v>
      </c>
      <c r="C401" s="610" t="s">
        <v>157</v>
      </c>
      <c r="D401" s="611">
        <v>7</v>
      </c>
      <c r="E401" s="610" t="s">
        <v>157</v>
      </c>
      <c r="F401" s="611">
        <v>19</v>
      </c>
      <c r="G401" s="610" t="s">
        <v>157</v>
      </c>
      <c r="H401" s="611">
        <v>23</v>
      </c>
    </row>
    <row r="402" spans="1:8" ht="14.45" customHeight="1" x14ac:dyDescent="0.25">
      <c r="A402" s="608" t="s">
        <v>562</v>
      </c>
      <c r="B402" s="609">
        <v>377</v>
      </c>
      <c r="C402" s="608" t="s">
        <v>563</v>
      </c>
      <c r="D402" s="609">
        <v>77</v>
      </c>
      <c r="E402" s="608" t="s">
        <v>564</v>
      </c>
      <c r="F402" s="609">
        <v>246</v>
      </c>
      <c r="G402" s="608" t="s">
        <v>565</v>
      </c>
      <c r="H402" s="609">
        <v>45</v>
      </c>
    </row>
    <row r="403" spans="1:8" ht="14.45" customHeight="1" x14ac:dyDescent="0.25">
      <c r="A403" s="610" t="s">
        <v>156</v>
      </c>
      <c r="B403" s="612">
        <v>351</v>
      </c>
      <c r="C403" s="610" t="s">
        <v>156</v>
      </c>
      <c r="D403" s="612">
        <v>74</v>
      </c>
      <c r="E403" s="610" t="s">
        <v>156</v>
      </c>
      <c r="F403" s="612">
        <v>218</v>
      </c>
      <c r="G403" s="610" t="s">
        <v>156</v>
      </c>
      <c r="H403" s="612">
        <v>43</v>
      </c>
    </row>
    <row r="404" spans="1:8" ht="14.45" customHeight="1" x14ac:dyDescent="0.25">
      <c r="A404" s="610" t="s">
        <v>157</v>
      </c>
      <c r="B404" s="611">
        <v>26</v>
      </c>
      <c r="C404" s="610" t="s">
        <v>157</v>
      </c>
      <c r="D404" s="611">
        <v>3</v>
      </c>
      <c r="E404" s="610" t="s">
        <v>157</v>
      </c>
      <c r="F404" s="611">
        <v>28</v>
      </c>
      <c r="G404" s="610" t="s">
        <v>157</v>
      </c>
      <c r="H404" s="611">
        <v>2</v>
      </c>
    </row>
    <row r="405" spans="1:8" ht="14.45" customHeight="1" x14ac:dyDescent="0.25">
      <c r="A405" s="608" t="s">
        <v>566</v>
      </c>
      <c r="B405" s="609">
        <v>36</v>
      </c>
      <c r="C405" s="608" t="s">
        <v>567</v>
      </c>
      <c r="D405" s="609">
        <v>123</v>
      </c>
      <c r="E405" s="608" t="s">
        <v>568</v>
      </c>
      <c r="F405" s="609">
        <v>710</v>
      </c>
      <c r="G405" s="608" t="s">
        <v>569</v>
      </c>
      <c r="H405" s="609">
        <v>70</v>
      </c>
    </row>
    <row r="406" spans="1:8" ht="14.45" customHeight="1" x14ac:dyDescent="0.25">
      <c r="A406" s="610" t="s">
        <v>156</v>
      </c>
      <c r="B406" s="612">
        <v>36</v>
      </c>
      <c r="C406" s="610" t="s">
        <v>156</v>
      </c>
      <c r="D406" s="612">
        <v>111</v>
      </c>
      <c r="E406" s="610" t="s">
        <v>156</v>
      </c>
      <c r="F406" s="612">
        <v>682</v>
      </c>
      <c r="G406" s="610" t="s">
        <v>156</v>
      </c>
      <c r="H406" s="612">
        <v>56</v>
      </c>
    </row>
    <row r="407" spans="1:8" ht="14.45" customHeight="1" x14ac:dyDescent="0.25">
      <c r="C407" s="610" t="s">
        <v>157</v>
      </c>
      <c r="D407" s="611">
        <v>12</v>
      </c>
      <c r="E407" s="610" t="s">
        <v>157</v>
      </c>
      <c r="F407" s="611">
        <v>128</v>
      </c>
      <c r="G407" s="610" t="s">
        <v>157</v>
      </c>
      <c r="H407" s="611">
        <v>14</v>
      </c>
    </row>
    <row r="408" spans="1:8" ht="14.45" customHeight="1" x14ac:dyDescent="0.25">
      <c r="A408" s="608" t="s">
        <v>570</v>
      </c>
      <c r="B408" s="609">
        <v>42</v>
      </c>
      <c r="C408" s="608" t="s">
        <v>571</v>
      </c>
      <c r="D408" s="609">
        <v>48</v>
      </c>
      <c r="E408" s="608" t="s">
        <v>572</v>
      </c>
      <c r="F408" s="609">
        <v>624</v>
      </c>
      <c r="G408" s="608" t="s">
        <v>573</v>
      </c>
      <c r="H408" s="609">
        <v>85</v>
      </c>
    </row>
    <row r="409" spans="1:8" ht="14.45" customHeight="1" x14ac:dyDescent="0.25">
      <c r="A409" s="610" t="s">
        <v>156</v>
      </c>
      <c r="B409" s="612">
        <v>37</v>
      </c>
      <c r="C409" s="610" t="s">
        <v>156</v>
      </c>
      <c r="D409" s="612">
        <v>44</v>
      </c>
      <c r="E409" s="610" t="s">
        <v>156</v>
      </c>
      <c r="F409" s="612">
        <v>552</v>
      </c>
      <c r="G409" s="610" t="s">
        <v>156</v>
      </c>
      <c r="H409" s="612">
        <v>70</v>
      </c>
    </row>
    <row r="410" spans="1:8" ht="14.45" customHeight="1" x14ac:dyDescent="0.25">
      <c r="A410" s="610" t="s">
        <v>157</v>
      </c>
      <c r="B410" s="611">
        <v>5</v>
      </c>
      <c r="C410" s="610" t="s">
        <v>157</v>
      </c>
      <c r="D410" s="611">
        <v>4</v>
      </c>
      <c r="E410" s="610" t="s">
        <v>157</v>
      </c>
      <c r="F410" s="611">
        <v>72</v>
      </c>
      <c r="G410" s="610" t="s">
        <v>157</v>
      </c>
      <c r="H410" s="611">
        <v>15</v>
      </c>
    </row>
    <row r="411" spans="1:8" ht="14.45" customHeight="1" x14ac:dyDescent="0.25">
      <c r="A411" s="608" t="s">
        <v>574</v>
      </c>
      <c r="B411" s="609">
        <v>171</v>
      </c>
      <c r="C411" s="608" t="s">
        <v>575</v>
      </c>
      <c r="D411" s="609">
        <v>180</v>
      </c>
      <c r="E411" s="608" t="s">
        <v>576</v>
      </c>
      <c r="F411" s="609">
        <v>266</v>
      </c>
      <c r="G411" s="608" t="s">
        <v>577</v>
      </c>
      <c r="H411" s="609">
        <v>56</v>
      </c>
    </row>
    <row r="412" spans="1:8" ht="14.45" customHeight="1" x14ac:dyDescent="0.25">
      <c r="A412" s="610" t="s">
        <v>156</v>
      </c>
      <c r="B412" s="612">
        <v>167</v>
      </c>
      <c r="C412" s="610" t="s">
        <v>156</v>
      </c>
      <c r="D412" s="612">
        <v>177</v>
      </c>
      <c r="E412" s="610" t="s">
        <v>156</v>
      </c>
      <c r="F412" s="612">
        <v>232</v>
      </c>
      <c r="G412" s="610" t="s">
        <v>156</v>
      </c>
      <c r="H412" s="612">
        <v>52</v>
      </c>
    </row>
    <row r="413" spans="1:8" ht="14.45" customHeight="1" x14ac:dyDescent="0.25">
      <c r="A413" s="610" t="s">
        <v>157</v>
      </c>
      <c r="B413" s="611">
        <v>4</v>
      </c>
      <c r="C413" s="610" t="s">
        <v>157</v>
      </c>
      <c r="D413" s="611">
        <v>3</v>
      </c>
      <c r="E413" s="610" t="s">
        <v>157</v>
      </c>
      <c r="F413" s="611">
        <v>34</v>
      </c>
      <c r="G413" s="610" t="s">
        <v>157</v>
      </c>
      <c r="H413" s="611">
        <v>4</v>
      </c>
    </row>
    <row r="414" spans="1:8" ht="14.45" customHeight="1" x14ac:dyDescent="0.25">
      <c r="A414" s="608" t="s">
        <v>578</v>
      </c>
      <c r="B414" s="615">
        <v>42</v>
      </c>
      <c r="C414" s="608" t="s">
        <v>579</v>
      </c>
      <c r="D414" s="609">
        <v>323</v>
      </c>
      <c r="E414" s="608" t="s">
        <v>580</v>
      </c>
      <c r="F414" s="609">
        <v>427</v>
      </c>
      <c r="G414" s="608" t="s">
        <v>581</v>
      </c>
      <c r="H414" s="609">
        <v>448</v>
      </c>
    </row>
    <row r="415" spans="1:8" ht="14.45" customHeight="1" x14ac:dyDescent="0.25">
      <c r="A415" s="610" t="s">
        <v>156</v>
      </c>
      <c r="B415" s="611">
        <v>40</v>
      </c>
      <c r="C415" s="610" t="s">
        <v>156</v>
      </c>
      <c r="D415" s="612">
        <v>278</v>
      </c>
      <c r="E415" s="610" t="s">
        <v>156</v>
      </c>
      <c r="F415" s="612">
        <v>347</v>
      </c>
      <c r="G415" s="610" t="s">
        <v>156</v>
      </c>
      <c r="H415" s="612">
        <v>406</v>
      </c>
    </row>
    <row r="416" spans="1:8" ht="14.45" customHeight="1" x14ac:dyDescent="0.25">
      <c r="A416" s="610" t="s">
        <v>157</v>
      </c>
      <c r="B416" s="611">
        <v>2</v>
      </c>
      <c r="C416" s="610" t="s">
        <v>157</v>
      </c>
      <c r="D416" s="611">
        <v>45</v>
      </c>
      <c r="E416" s="610" t="s">
        <v>157</v>
      </c>
      <c r="F416" s="611">
        <v>80</v>
      </c>
      <c r="G416" s="610" t="s">
        <v>157</v>
      </c>
      <c r="H416" s="611">
        <v>42</v>
      </c>
    </row>
    <row r="417" spans="1:8" ht="14.45" customHeight="1" x14ac:dyDescent="0.25">
      <c r="A417" s="608" t="s">
        <v>582</v>
      </c>
      <c r="B417" s="609">
        <v>441</v>
      </c>
      <c r="C417" s="608" t="s">
        <v>583</v>
      </c>
      <c r="D417" s="609">
        <v>425</v>
      </c>
      <c r="E417" s="608"/>
      <c r="F417" s="615"/>
      <c r="G417" s="608" t="s">
        <v>584</v>
      </c>
      <c r="H417" s="609">
        <v>340</v>
      </c>
    </row>
    <row r="418" spans="1:8" ht="14.45" customHeight="1" x14ac:dyDescent="0.25">
      <c r="A418" s="610" t="s">
        <v>156</v>
      </c>
      <c r="B418" s="612">
        <v>425</v>
      </c>
      <c r="C418" s="610" t="s">
        <v>156</v>
      </c>
      <c r="D418" s="612">
        <v>387</v>
      </c>
      <c r="E418" s="610"/>
      <c r="F418" s="612"/>
      <c r="G418" s="610" t="s">
        <v>156</v>
      </c>
      <c r="H418" s="612">
        <v>321</v>
      </c>
    </row>
    <row r="419" spans="1:8" ht="14.45" customHeight="1" x14ac:dyDescent="0.25">
      <c r="A419" s="610" t="s">
        <v>157</v>
      </c>
      <c r="B419" s="611">
        <v>16</v>
      </c>
      <c r="C419" s="610" t="s">
        <v>157</v>
      </c>
      <c r="D419" s="611">
        <v>38</v>
      </c>
      <c r="E419" s="610"/>
      <c r="F419" s="612"/>
      <c r="G419" s="610" t="s">
        <v>157</v>
      </c>
      <c r="H419" s="611">
        <v>19</v>
      </c>
    </row>
    <row r="420" spans="1:8" ht="14.45" customHeight="1" x14ac:dyDescent="0.25">
      <c r="A420" s="608" t="s">
        <v>585</v>
      </c>
      <c r="B420" s="609">
        <v>203</v>
      </c>
      <c r="C420" s="608" t="s">
        <v>586</v>
      </c>
      <c r="D420" s="615">
        <v>95</v>
      </c>
    </row>
    <row r="421" spans="1:8" ht="14.45" customHeight="1" x14ac:dyDescent="0.25">
      <c r="A421" s="610" t="s">
        <v>156</v>
      </c>
      <c r="B421" s="612">
        <v>197</v>
      </c>
      <c r="C421" s="610" t="s">
        <v>156</v>
      </c>
      <c r="D421" s="7">
        <v>83</v>
      </c>
    </row>
    <row r="422" spans="1:8" ht="14.45" customHeight="1" x14ac:dyDescent="0.25">
      <c r="A422" s="610" t="s">
        <v>157</v>
      </c>
      <c r="B422" s="611">
        <v>6</v>
      </c>
      <c r="C422" s="610" t="s">
        <v>157</v>
      </c>
      <c r="D422" s="7">
        <v>12</v>
      </c>
    </row>
    <row r="423" spans="1:8" ht="2.1" customHeight="1" x14ac:dyDescent="0.25">
      <c r="A423" s="607"/>
      <c r="B423" s="140"/>
      <c r="C423" s="607"/>
      <c r="D423" s="140"/>
      <c r="E423" s="607"/>
      <c r="F423" s="140"/>
      <c r="G423" s="607"/>
      <c r="H423" s="14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123"/>
  <sheetViews>
    <sheetView topLeftCell="A77" workbookViewId="0">
      <selection activeCell="AF39" sqref="AF39"/>
    </sheetView>
  </sheetViews>
  <sheetFormatPr defaultRowHeight="15" x14ac:dyDescent="0.25"/>
  <cols>
    <col min="1" max="1" width="1.42578125" customWidth="1"/>
    <col min="2" max="2" width="7.7109375" customWidth="1"/>
    <col min="3" max="3" width="5.28515625" customWidth="1"/>
    <col min="4" max="4" width="5.7109375" customWidth="1"/>
    <col min="5" max="5" width="5.28515625" customWidth="1"/>
    <col min="6" max="6" width="4.85546875" customWidth="1"/>
    <col min="7" max="14" width="5.28515625" customWidth="1"/>
    <col min="15" max="15" width="5.28515625" hidden="1" customWidth="1"/>
    <col min="16" max="17" width="5.28515625" customWidth="1"/>
    <col min="18" max="18" width="5.7109375" customWidth="1"/>
    <col min="19" max="19" width="5.28515625" customWidth="1"/>
    <col min="20" max="22" width="5.7109375" customWidth="1"/>
    <col min="23" max="23" width="6.28515625" customWidth="1"/>
    <col min="24" max="24" width="5.5703125" customWidth="1"/>
    <col min="25" max="25" width="5.28515625" customWidth="1"/>
    <col min="26" max="26" width="2.42578125" style="11" customWidth="1"/>
    <col min="28" max="28" width="9.140625" style="105"/>
    <col min="29" max="29" width="9.140625" style="659"/>
  </cols>
  <sheetData>
    <row r="1" spans="1:31" ht="9.9499999999999993" customHeight="1" x14ac:dyDescent="0.25">
      <c r="A1" s="651"/>
      <c r="B1" s="652" t="s">
        <v>587</v>
      </c>
      <c r="C1" s="653" t="s">
        <v>588</v>
      </c>
      <c r="D1" s="653" t="s">
        <v>589</v>
      </c>
      <c r="E1" s="653" t="s">
        <v>590</v>
      </c>
      <c r="F1" s="653"/>
      <c r="G1" s="653" t="s">
        <v>591</v>
      </c>
      <c r="H1" s="653" t="s">
        <v>592</v>
      </c>
      <c r="I1" s="654" t="s">
        <v>590</v>
      </c>
      <c r="J1" s="653"/>
      <c r="K1" s="654" t="s">
        <v>593</v>
      </c>
      <c r="L1" s="654" t="s">
        <v>594</v>
      </c>
      <c r="M1" s="654" t="s">
        <v>595</v>
      </c>
      <c r="N1" s="653"/>
      <c r="O1" s="655"/>
      <c r="P1" s="654" t="s">
        <v>596</v>
      </c>
      <c r="Q1" s="653" t="s">
        <v>592</v>
      </c>
      <c r="R1" s="654" t="s">
        <v>595</v>
      </c>
      <c r="S1" s="656"/>
      <c r="T1" s="653"/>
      <c r="U1" s="653"/>
      <c r="V1" s="657"/>
      <c r="W1" s="658"/>
      <c r="X1" s="656"/>
      <c r="Y1" s="189"/>
      <c r="Z1" s="656"/>
    </row>
    <row r="2" spans="1:31" ht="9.9499999999999993" customHeight="1" x14ac:dyDescent="0.25">
      <c r="A2" s="660"/>
      <c r="B2" s="661"/>
      <c r="C2" s="662">
        <v>1</v>
      </c>
      <c r="D2" s="662">
        <v>2</v>
      </c>
      <c r="E2" s="662">
        <v>3</v>
      </c>
      <c r="F2" s="662">
        <v>4</v>
      </c>
      <c r="G2" s="662">
        <v>5</v>
      </c>
      <c r="H2" s="662">
        <v>6</v>
      </c>
      <c r="I2" s="662">
        <v>7</v>
      </c>
      <c r="J2" s="662">
        <v>8</v>
      </c>
      <c r="K2" s="662">
        <v>9</v>
      </c>
      <c r="L2" s="662">
        <v>10</v>
      </c>
      <c r="M2" s="662">
        <v>11</v>
      </c>
      <c r="N2" s="662">
        <v>12</v>
      </c>
      <c r="O2" s="663"/>
      <c r="P2" s="662">
        <v>13</v>
      </c>
      <c r="Q2" s="662">
        <v>14</v>
      </c>
      <c r="R2" s="662">
        <v>15</v>
      </c>
      <c r="S2" s="662">
        <v>16</v>
      </c>
      <c r="T2" s="662">
        <v>17</v>
      </c>
      <c r="U2" s="662">
        <v>18</v>
      </c>
      <c r="V2" s="662">
        <v>19</v>
      </c>
      <c r="W2" s="662">
        <v>20</v>
      </c>
      <c r="X2" s="662">
        <v>21</v>
      </c>
      <c r="Y2" s="662">
        <v>22</v>
      </c>
      <c r="Z2" s="656"/>
    </row>
    <row r="3" spans="1:31" ht="12.95" hidden="1" customHeight="1" x14ac:dyDescent="0.25">
      <c r="A3" s="660"/>
      <c r="B3" s="664"/>
      <c r="C3" s="665"/>
      <c r="D3" s="666"/>
      <c r="E3" s="666"/>
      <c r="F3" s="666"/>
      <c r="G3" s="666"/>
      <c r="H3" s="666"/>
      <c r="I3" s="665"/>
      <c r="J3" s="666"/>
      <c r="K3" s="667"/>
      <c r="L3" s="667"/>
      <c r="M3" s="667"/>
      <c r="N3" s="667"/>
      <c r="P3" s="667"/>
      <c r="Q3" s="666"/>
      <c r="R3" s="667"/>
      <c r="S3" s="666"/>
      <c r="T3" s="668"/>
      <c r="U3" s="669"/>
      <c r="V3" s="670"/>
      <c r="W3" s="667"/>
      <c r="X3" s="666"/>
      <c r="Z3" s="656"/>
    </row>
    <row r="4" spans="1:31" ht="12.95" customHeight="1" x14ac:dyDescent="0.25">
      <c r="A4" s="660"/>
      <c r="B4" s="671" t="s">
        <v>597</v>
      </c>
      <c r="C4" s="672"/>
      <c r="D4" s="673"/>
      <c r="E4" s="673"/>
      <c r="F4" s="674" t="s">
        <v>598</v>
      </c>
      <c r="G4" s="674" t="s">
        <v>599</v>
      </c>
      <c r="H4" s="674" t="s">
        <v>600</v>
      </c>
      <c r="I4" s="674"/>
      <c r="J4" s="674" t="s">
        <v>601</v>
      </c>
      <c r="K4" s="674" t="s">
        <v>602</v>
      </c>
      <c r="L4" s="674" t="s">
        <v>603</v>
      </c>
      <c r="M4" s="674" t="s">
        <v>604</v>
      </c>
      <c r="N4" s="674" t="s">
        <v>605</v>
      </c>
      <c r="O4" s="674" t="s">
        <v>606</v>
      </c>
      <c r="P4" s="674" t="s">
        <v>606</v>
      </c>
      <c r="Q4" s="673"/>
      <c r="R4" s="673"/>
      <c r="S4" s="667"/>
      <c r="T4" s="675" t="s">
        <v>607</v>
      </c>
      <c r="U4" s="675" t="s">
        <v>607</v>
      </c>
      <c r="V4" s="675" t="s">
        <v>607</v>
      </c>
      <c r="W4" s="675" t="s">
        <v>607</v>
      </c>
      <c r="X4" s="676" t="s">
        <v>608</v>
      </c>
      <c r="Y4" s="675" t="s">
        <v>609</v>
      </c>
      <c r="Z4" s="656"/>
    </row>
    <row r="5" spans="1:31" ht="12.95" customHeight="1" x14ac:dyDescent="0.25">
      <c r="A5" s="660"/>
      <c r="B5" s="671" t="s">
        <v>610</v>
      </c>
      <c r="C5" s="677" t="s">
        <v>611</v>
      </c>
      <c r="D5" s="678" t="s">
        <v>4</v>
      </c>
      <c r="E5" s="678" t="s">
        <v>612</v>
      </c>
      <c r="F5" s="678" t="s">
        <v>4</v>
      </c>
      <c r="G5" s="677" t="s">
        <v>611</v>
      </c>
      <c r="H5" s="678" t="s">
        <v>4</v>
      </c>
      <c r="I5" s="678" t="s">
        <v>612</v>
      </c>
      <c r="J5" s="678" t="s">
        <v>4</v>
      </c>
      <c r="K5" s="679" t="s">
        <v>611</v>
      </c>
      <c r="L5" s="678" t="s">
        <v>4</v>
      </c>
      <c r="M5" s="678" t="s">
        <v>612</v>
      </c>
      <c r="N5" s="678" t="s">
        <v>4</v>
      </c>
      <c r="O5" s="680"/>
      <c r="P5" s="679" t="s">
        <v>611</v>
      </c>
      <c r="Q5" s="678" t="s">
        <v>4</v>
      </c>
      <c r="R5" s="678" t="s">
        <v>612</v>
      </c>
      <c r="S5" s="678" t="s">
        <v>4</v>
      </c>
      <c r="T5" s="681">
        <v>2015</v>
      </c>
      <c r="U5" s="681">
        <v>2014</v>
      </c>
      <c r="V5" s="681">
        <v>2013</v>
      </c>
      <c r="W5" s="662">
        <v>2012</v>
      </c>
      <c r="X5" s="679" t="s">
        <v>4</v>
      </c>
      <c r="Y5" s="682" t="s">
        <v>4</v>
      </c>
      <c r="Z5" s="656"/>
    </row>
    <row r="6" spans="1:31" ht="12.95" customHeight="1" x14ac:dyDescent="0.25">
      <c r="A6" s="660"/>
      <c r="B6" s="683" t="s">
        <v>613</v>
      </c>
      <c r="C6" s="677" t="s">
        <v>614</v>
      </c>
      <c r="D6" s="684"/>
      <c r="E6" s="677"/>
      <c r="F6" s="677"/>
      <c r="G6" s="677" t="s">
        <v>614</v>
      </c>
      <c r="H6" s="677"/>
      <c r="I6" s="677"/>
      <c r="J6" s="684"/>
      <c r="K6" s="679" t="s">
        <v>614</v>
      </c>
      <c r="L6" s="685"/>
      <c r="M6" s="679"/>
      <c r="N6" s="685"/>
      <c r="O6" s="680"/>
      <c r="P6" s="679" t="s">
        <v>614</v>
      </c>
      <c r="Q6" s="679"/>
      <c r="R6" s="679"/>
      <c r="S6" s="679"/>
      <c r="T6" s="686" t="s">
        <v>615</v>
      </c>
      <c r="U6" s="686" t="s">
        <v>615</v>
      </c>
      <c r="V6" s="687" t="s">
        <v>615</v>
      </c>
      <c r="W6" s="687" t="s">
        <v>615</v>
      </c>
      <c r="X6" s="679" t="s">
        <v>616</v>
      </c>
      <c r="Y6" s="688" t="s">
        <v>590</v>
      </c>
      <c r="Z6" s="656"/>
    </row>
    <row r="7" spans="1:31" ht="12.95" customHeight="1" x14ac:dyDescent="0.25">
      <c r="A7" s="689"/>
      <c r="B7" s="690"/>
      <c r="C7" s="691" t="s">
        <v>617</v>
      </c>
      <c r="D7" s="692" t="s">
        <v>618</v>
      </c>
      <c r="E7" s="691" t="s">
        <v>617</v>
      </c>
      <c r="F7" s="692" t="s">
        <v>619</v>
      </c>
      <c r="G7" s="691" t="s">
        <v>620</v>
      </c>
      <c r="H7" s="692" t="s">
        <v>621</v>
      </c>
      <c r="I7" s="691" t="s">
        <v>620</v>
      </c>
      <c r="J7" s="692" t="s">
        <v>622</v>
      </c>
      <c r="K7" s="691" t="s">
        <v>623</v>
      </c>
      <c r="L7" s="692" t="s">
        <v>624</v>
      </c>
      <c r="M7" s="691" t="s">
        <v>623</v>
      </c>
      <c r="N7" s="692" t="s">
        <v>625</v>
      </c>
      <c r="P7" s="691" t="s">
        <v>626</v>
      </c>
      <c r="Q7" s="692" t="s">
        <v>627</v>
      </c>
      <c r="R7" s="691" t="s">
        <v>626</v>
      </c>
      <c r="S7" s="692" t="s">
        <v>628</v>
      </c>
      <c r="T7" s="693" t="s">
        <v>1</v>
      </c>
      <c r="U7" s="693" t="s">
        <v>1</v>
      </c>
      <c r="V7" s="693" t="s">
        <v>1</v>
      </c>
      <c r="W7" s="693" t="s">
        <v>1</v>
      </c>
      <c r="X7" s="694" t="s">
        <v>629</v>
      </c>
      <c r="Y7" s="695" t="s">
        <v>594</v>
      </c>
      <c r="Z7" s="656"/>
    </row>
    <row r="8" spans="1:31" ht="12.95" customHeight="1" x14ac:dyDescent="0.25">
      <c r="A8" s="660"/>
      <c r="B8" s="696" t="s">
        <v>630</v>
      </c>
      <c r="C8" s="697">
        <v>1456</v>
      </c>
      <c r="D8" s="698">
        <f>C8/T8</f>
        <v>6.3011208724628898E-2</v>
      </c>
      <c r="E8" s="699">
        <v>17486</v>
      </c>
      <c r="F8" s="698">
        <f>E8/T8</f>
        <v>0.75674038170251434</v>
      </c>
      <c r="G8" s="700">
        <v>463</v>
      </c>
      <c r="H8" s="698">
        <f>G8/T8</f>
        <v>2.0037218158999438E-2</v>
      </c>
      <c r="I8" s="700">
        <v>1527</v>
      </c>
      <c r="J8" s="698">
        <f>I8/T8</f>
        <v>6.6083870688535939E-2</v>
      </c>
      <c r="K8" s="701">
        <v>895</v>
      </c>
      <c r="L8" s="698">
        <f>K8/T8</f>
        <v>3.8732851516856362E-2</v>
      </c>
      <c r="M8" s="702">
        <v>970</v>
      </c>
      <c r="N8" s="698">
        <f>M8/T8</f>
        <v>4.1978621197039857E-2</v>
      </c>
      <c r="P8" s="702">
        <v>167</v>
      </c>
      <c r="Q8" s="698">
        <f>P8/T8</f>
        <v>7.227247154541914E-3</v>
      </c>
      <c r="R8" s="702">
        <v>143</v>
      </c>
      <c r="S8" s="698">
        <f>R8/T8</f>
        <v>6.1886008568831953E-3</v>
      </c>
      <c r="T8" s="703">
        <f t="shared" ref="T8:T28" si="0">SUM(C8,E8,G8,I8,K8,M8,P8,R8)</f>
        <v>23107</v>
      </c>
      <c r="U8" s="704">
        <v>23615</v>
      </c>
      <c r="V8" s="705">
        <v>24123</v>
      </c>
      <c r="W8" s="706">
        <v>25503</v>
      </c>
      <c r="X8" s="707">
        <f>SUM(T8,-U8)/U8</f>
        <v>-2.1511751005716704E-2</v>
      </c>
      <c r="Y8" s="708">
        <f>SUM(D8,F8)</f>
        <v>0.8197515904271433</v>
      </c>
      <c r="Z8" s="656"/>
      <c r="AB8" s="709"/>
    </row>
    <row r="9" spans="1:31" ht="12.95" customHeight="1" x14ac:dyDescent="0.25">
      <c r="A9" s="660"/>
      <c r="B9" s="696" t="s">
        <v>631</v>
      </c>
      <c r="C9" s="710">
        <v>889</v>
      </c>
      <c r="D9" s="698">
        <f t="shared" ref="D9:D28" si="1">C9/T9</f>
        <v>6.4928425357873215E-2</v>
      </c>
      <c r="E9" s="699">
        <v>10564</v>
      </c>
      <c r="F9" s="698">
        <f t="shared" ref="F9:F27" si="2">E9/T9</f>
        <v>0.77154542798714576</v>
      </c>
      <c r="G9" s="700">
        <v>238</v>
      </c>
      <c r="H9" s="698">
        <f t="shared" ref="H9:H27" si="3">G9/T9</f>
        <v>1.7382413087934562E-2</v>
      </c>
      <c r="I9" s="700">
        <v>1061</v>
      </c>
      <c r="J9" s="698">
        <f t="shared" ref="J9:J27" si="4">I9/T9</f>
        <v>7.7490505404615828E-2</v>
      </c>
      <c r="K9" s="701">
        <v>353</v>
      </c>
      <c r="L9" s="698">
        <f t="shared" ref="L9:L27" si="5">K9/T9</f>
        <v>2.5781478235465966E-2</v>
      </c>
      <c r="M9" s="702">
        <v>464</v>
      </c>
      <c r="N9" s="698">
        <f t="shared" ref="N9:N27" si="6">M9/T9</f>
        <v>3.3888401986561498E-2</v>
      </c>
      <c r="P9" s="702">
        <v>75</v>
      </c>
      <c r="Q9" s="698">
        <f t="shared" ref="Q9:Q27" si="7">P9/T9</f>
        <v>5.4776511831726559E-3</v>
      </c>
      <c r="R9" s="702">
        <v>48</v>
      </c>
      <c r="S9" s="698">
        <f t="shared" ref="S9:S27" si="8">R9/T9</f>
        <v>3.5056967572304996E-3</v>
      </c>
      <c r="T9" s="703">
        <f t="shared" si="0"/>
        <v>13692</v>
      </c>
      <c r="U9" s="704">
        <v>13955</v>
      </c>
      <c r="V9" s="705">
        <v>14342</v>
      </c>
      <c r="W9" s="706">
        <v>15120</v>
      </c>
      <c r="X9" s="707">
        <f t="shared" ref="X9:X27" si="9">SUM(T9,-U9)/U9</f>
        <v>-1.8846291651737727E-2</v>
      </c>
      <c r="Y9" s="708">
        <f t="shared" ref="Y9:Y27" si="10">SUM(D9,F9)</f>
        <v>0.836473853345019</v>
      </c>
      <c r="Z9" s="656"/>
      <c r="AB9" s="709"/>
    </row>
    <row r="10" spans="1:31" ht="12.95" customHeight="1" x14ac:dyDescent="0.25">
      <c r="A10" s="660"/>
      <c r="B10" s="696" t="s">
        <v>632</v>
      </c>
      <c r="C10" s="710">
        <v>818</v>
      </c>
      <c r="D10" s="698">
        <f t="shared" si="1"/>
        <v>7.6128431828757559E-2</v>
      </c>
      <c r="E10" s="710">
        <v>8644</v>
      </c>
      <c r="F10" s="698">
        <f t="shared" si="2"/>
        <v>0.80446719404374123</v>
      </c>
      <c r="G10" s="700">
        <v>212</v>
      </c>
      <c r="H10" s="698">
        <f t="shared" si="3"/>
        <v>1.9730107026523964E-2</v>
      </c>
      <c r="I10" s="700">
        <v>491</v>
      </c>
      <c r="J10" s="698">
        <f t="shared" si="4"/>
        <v>4.5695672405770126E-2</v>
      </c>
      <c r="K10" s="701">
        <v>296</v>
      </c>
      <c r="L10" s="698">
        <f t="shared" si="5"/>
        <v>2.7547696603071197E-2</v>
      </c>
      <c r="M10" s="702">
        <v>232</v>
      </c>
      <c r="N10" s="698">
        <f t="shared" si="6"/>
        <v>2.159143787808283E-2</v>
      </c>
      <c r="P10" s="702">
        <v>36</v>
      </c>
      <c r="Q10" s="698">
        <f t="shared" si="7"/>
        <v>3.3503955328059564E-3</v>
      </c>
      <c r="R10" s="702">
        <v>16</v>
      </c>
      <c r="S10" s="698">
        <f t="shared" si="8"/>
        <v>1.4890646812470917E-3</v>
      </c>
      <c r="T10" s="703">
        <f t="shared" si="0"/>
        <v>10745</v>
      </c>
      <c r="U10" s="704">
        <v>11205</v>
      </c>
      <c r="V10" s="705">
        <v>10775</v>
      </c>
      <c r="W10" s="706">
        <v>11059</v>
      </c>
      <c r="X10" s="707">
        <f t="shared" si="9"/>
        <v>-4.1053101294065149E-2</v>
      </c>
      <c r="Y10" s="708">
        <f t="shared" si="10"/>
        <v>0.88059562587249873</v>
      </c>
      <c r="Z10" s="656"/>
      <c r="AB10" s="709"/>
    </row>
    <row r="11" spans="1:31" ht="12.95" customHeight="1" x14ac:dyDescent="0.25">
      <c r="A11" s="660"/>
      <c r="B11" s="696" t="s">
        <v>633</v>
      </c>
      <c r="C11" s="710">
        <v>701</v>
      </c>
      <c r="D11" s="698">
        <f t="shared" si="1"/>
        <v>7.3380090024076208E-2</v>
      </c>
      <c r="E11" s="710">
        <v>7272</v>
      </c>
      <c r="F11" s="698">
        <f t="shared" si="2"/>
        <v>0.76122683973620853</v>
      </c>
      <c r="G11" s="700">
        <v>160</v>
      </c>
      <c r="H11" s="698">
        <f t="shared" si="3"/>
        <v>1.6748665340730662E-2</v>
      </c>
      <c r="I11" s="700">
        <v>708</v>
      </c>
      <c r="J11" s="698">
        <f t="shared" si="4"/>
        <v>7.4112844132733169E-2</v>
      </c>
      <c r="K11" s="701">
        <v>240</v>
      </c>
      <c r="L11" s="698">
        <f t="shared" si="5"/>
        <v>2.5122998011095989E-2</v>
      </c>
      <c r="M11" s="702">
        <v>280</v>
      </c>
      <c r="N11" s="698">
        <f t="shared" si="6"/>
        <v>2.9310164346278655E-2</v>
      </c>
      <c r="P11" s="702">
        <v>121</v>
      </c>
      <c r="Q11" s="698">
        <f t="shared" si="7"/>
        <v>1.2666178163927563E-2</v>
      </c>
      <c r="R11" s="702">
        <v>71</v>
      </c>
      <c r="S11" s="698">
        <f t="shared" si="8"/>
        <v>7.4322202449492308E-3</v>
      </c>
      <c r="T11" s="703">
        <f t="shared" si="0"/>
        <v>9553</v>
      </c>
      <c r="U11" s="704">
        <v>9721</v>
      </c>
      <c r="V11" s="705">
        <v>9715</v>
      </c>
      <c r="W11" s="706">
        <v>10219</v>
      </c>
      <c r="X11" s="707">
        <f t="shared" si="9"/>
        <v>-1.7282172615986011E-2</v>
      </c>
      <c r="Y11" s="708">
        <f t="shared" si="10"/>
        <v>0.83460692976028472</v>
      </c>
      <c r="Z11" s="656"/>
      <c r="AB11" s="709"/>
    </row>
    <row r="12" spans="1:31" ht="12.95" customHeight="1" x14ac:dyDescent="0.25">
      <c r="A12" s="660"/>
      <c r="B12" s="696" t="s">
        <v>634</v>
      </c>
      <c r="C12" s="710">
        <v>710</v>
      </c>
      <c r="D12" s="698">
        <f t="shared" si="1"/>
        <v>8.006314839873703E-2</v>
      </c>
      <c r="E12" s="710">
        <v>6752</v>
      </c>
      <c r="F12" s="698">
        <f t="shared" si="2"/>
        <v>0.76138926477221469</v>
      </c>
      <c r="G12" s="700">
        <v>165</v>
      </c>
      <c r="H12" s="698">
        <f t="shared" si="3"/>
        <v>1.8606224627875506E-2</v>
      </c>
      <c r="I12" s="700">
        <v>571</v>
      </c>
      <c r="J12" s="698">
        <f t="shared" si="4"/>
        <v>6.4388813712223728E-2</v>
      </c>
      <c r="K12" s="701">
        <v>245</v>
      </c>
      <c r="L12" s="698">
        <f t="shared" si="5"/>
        <v>2.7627424447451511E-2</v>
      </c>
      <c r="M12" s="702">
        <v>176</v>
      </c>
      <c r="N12" s="698">
        <f t="shared" si="6"/>
        <v>1.9846639603067207E-2</v>
      </c>
      <c r="P12" s="702">
        <v>225</v>
      </c>
      <c r="Q12" s="698">
        <f t="shared" si="7"/>
        <v>2.5372124492557512E-2</v>
      </c>
      <c r="R12" s="702">
        <v>24</v>
      </c>
      <c r="S12" s="698">
        <f t="shared" si="8"/>
        <v>2.7063599458728013E-3</v>
      </c>
      <c r="T12" s="703">
        <f t="shared" si="0"/>
        <v>8868</v>
      </c>
      <c r="U12" s="704">
        <v>8574</v>
      </c>
      <c r="V12" s="705">
        <v>8920</v>
      </c>
      <c r="W12" s="706">
        <v>9815</v>
      </c>
      <c r="X12" s="711">
        <f t="shared" si="9"/>
        <v>3.4289713086074175E-2</v>
      </c>
      <c r="Y12" s="708">
        <f t="shared" si="10"/>
        <v>0.84145241317095176</v>
      </c>
      <c r="Z12" s="656"/>
      <c r="AB12" s="709"/>
    </row>
    <row r="13" spans="1:31" ht="12.95" customHeight="1" x14ac:dyDescent="0.25">
      <c r="A13" s="660"/>
      <c r="B13" s="696" t="s">
        <v>635</v>
      </c>
      <c r="C13" s="710">
        <v>660</v>
      </c>
      <c r="D13" s="698">
        <f t="shared" si="1"/>
        <v>0.10894684714427204</v>
      </c>
      <c r="E13" s="710">
        <v>4708</v>
      </c>
      <c r="F13" s="698">
        <f t="shared" si="2"/>
        <v>0.77715417629580719</v>
      </c>
      <c r="G13" s="700">
        <v>107</v>
      </c>
      <c r="H13" s="698">
        <f t="shared" si="3"/>
        <v>1.76625949158138E-2</v>
      </c>
      <c r="I13" s="700">
        <v>340</v>
      </c>
      <c r="J13" s="698">
        <f t="shared" si="4"/>
        <v>5.612413337735226E-2</v>
      </c>
      <c r="K13" s="701">
        <v>121</v>
      </c>
      <c r="L13" s="698">
        <f t="shared" si="5"/>
        <v>1.997358864311654E-2</v>
      </c>
      <c r="M13" s="702">
        <v>107</v>
      </c>
      <c r="N13" s="698">
        <f t="shared" si="6"/>
        <v>1.76625949158138E-2</v>
      </c>
      <c r="P13" s="702">
        <v>7</v>
      </c>
      <c r="Q13" s="698">
        <f t="shared" si="7"/>
        <v>1.15549686365137E-3</v>
      </c>
      <c r="R13" s="702">
        <v>8</v>
      </c>
      <c r="S13" s="698">
        <f t="shared" si="8"/>
        <v>1.3205678441729944E-3</v>
      </c>
      <c r="T13" s="703">
        <f t="shared" si="0"/>
        <v>6058</v>
      </c>
      <c r="U13" s="704">
        <v>6431</v>
      </c>
      <c r="V13" s="705">
        <v>6651</v>
      </c>
      <c r="W13" s="706">
        <v>6834</v>
      </c>
      <c r="X13" s="707">
        <f t="shared" si="9"/>
        <v>-5.8000310993624633E-2</v>
      </c>
      <c r="Y13" s="708">
        <f t="shared" si="10"/>
        <v>0.88610102344007924</v>
      </c>
      <c r="Z13" s="656"/>
      <c r="AB13" s="709"/>
      <c r="AE13" s="306"/>
    </row>
    <row r="14" spans="1:31" ht="12.95" customHeight="1" x14ac:dyDescent="0.25">
      <c r="A14" s="660"/>
      <c r="B14" s="696" t="s">
        <v>636</v>
      </c>
      <c r="C14" s="710">
        <v>181</v>
      </c>
      <c r="D14" s="698">
        <f t="shared" si="1"/>
        <v>4.7345017002354176E-2</v>
      </c>
      <c r="E14" s="710">
        <v>2846</v>
      </c>
      <c r="F14" s="698">
        <f t="shared" si="2"/>
        <v>0.74444153805911584</v>
      </c>
      <c r="G14" s="700">
        <v>67</v>
      </c>
      <c r="H14" s="698">
        <f t="shared" si="3"/>
        <v>1.7525503531258174E-2</v>
      </c>
      <c r="I14" s="700">
        <v>264</v>
      </c>
      <c r="J14" s="698">
        <f t="shared" si="4"/>
        <v>6.9055715406748625E-2</v>
      </c>
      <c r="K14" s="701">
        <v>182</v>
      </c>
      <c r="L14" s="698">
        <f t="shared" si="5"/>
        <v>4.7606591681925187E-2</v>
      </c>
      <c r="M14" s="702">
        <v>223</v>
      </c>
      <c r="N14" s="698">
        <f t="shared" si="6"/>
        <v>5.8331153544336906E-2</v>
      </c>
      <c r="P14" s="702">
        <v>33</v>
      </c>
      <c r="Q14" s="698">
        <f t="shared" si="7"/>
        <v>8.6319644258435781E-3</v>
      </c>
      <c r="R14" s="702">
        <v>27</v>
      </c>
      <c r="S14" s="698">
        <f t="shared" si="8"/>
        <v>7.0625163484174733E-3</v>
      </c>
      <c r="T14" s="703">
        <f t="shared" si="0"/>
        <v>3823</v>
      </c>
      <c r="U14" s="704">
        <v>3884</v>
      </c>
      <c r="V14" s="705">
        <v>3979</v>
      </c>
      <c r="W14" s="706">
        <v>4204</v>
      </c>
      <c r="X14" s="707">
        <f t="shared" si="9"/>
        <v>-1.5705458290422244E-2</v>
      </c>
      <c r="Y14" s="708">
        <f t="shared" si="10"/>
        <v>0.79178655506147</v>
      </c>
      <c r="Z14" s="656"/>
      <c r="AB14" s="709"/>
    </row>
    <row r="15" spans="1:31" ht="12.95" customHeight="1" x14ac:dyDescent="0.25">
      <c r="A15" s="660"/>
      <c r="B15" s="696" t="s">
        <v>637</v>
      </c>
      <c r="C15" s="710">
        <v>382</v>
      </c>
      <c r="D15" s="698">
        <f t="shared" si="1"/>
        <v>0.10923648841864456</v>
      </c>
      <c r="E15" s="710">
        <v>2604</v>
      </c>
      <c r="F15" s="698">
        <f t="shared" si="2"/>
        <v>0.74463826136688593</v>
      </c>
      <c r="G15" s="700">
        <v>89</v>
      </c>
      <c r="H15" s="698">
        <f t="shared" si="3"/>
        <v>2.5450386045181583E-2</v>
      </c>
      <c r="I15" s="700">
        <v>269</v>
      </c>
      <c r="J15" s="698">
        <f t="shared" si="4"/>
        <v>7.6923076923076927E-2</v>
      </c>
      <c r="K15" s="701">
        <v>86</v>
      </c>
      <c r="L15" s="698">
        <f t="shared" si="5"/>
        <v>2.4592507863883329E-2</v>
      </c>
      <c r="M15" s="702">
        <v>51</v>
      </c>
      <c r="N15" s="698">
        <f t="shared" si="6"/>
        <v>1.4583929082070346E-2</v>
      </c>
      <c r="P15" s="702">
        <v>14</v>
      </c>
      <c r="Q15" s="698">
        <f t="shared" si="7"/>
        <v>4.003431512725193E-3</v>
      </c>
      <c r="R15" s="702">
        <v>2</v>
      </c>
      <c r="S15" s="698">
        <f t="shared" si="8"/>
        <v>5.7191878753217048E-4</v>
      </c>
      <c r="T15" s="712">
        <f t="shared" si="0"/>
        <v>3497</v>
      </c>
      <c r="U15" s="704">
        <v>3553</v>
      </c>
      <c r="V15" s="705">
        <v>3504</v>
      </c>
      <c r="W15" s="706">
        <v>3667</v>
      </c>
      <c r="X15" s="707">
        <f t="shared" si="9"/>
        <v>-1.5761328454826907E-2</v>
      </c>
      <c r="Y15" s="708">
        <f t="shared" si="10"/>
        <v>0.85387474978553046</v>
      </c>
      <c r="Z15" s="656"/>
      <c r="AB15" s="709"/>
    </row>
    <row r="16" spans="1:31" ht="12.95" customHeight="1" x14ac:dyDescent="0.25">
      <c r="A16" s="660"/>
      <c r="B16" s="713" t="s">
        <v>638</v>
      </c>
      <c r="C16" s="710">
        <v>224</v>
      </c>
      <c r="D16" s="698">
        <f t="shared" si="1"/>
        <v>9.2067406494040285E-2</v>
      </c>
      <c r="E16" s="710">
        <v>1890</v>
      </c>
      <c r="F16" s="698">
        <f t="shared" si="2"/>
        <v>0.77681874229346481</v>
      </c>
      <c r="G16" s="700">
        <v>23</v>
      </c>
      <c r="H16" s="698">
        <f t="shared" si="3"/>
        <v>9.4533497739416363E-3</v>
      </c>
      <c r="I16" s="700">
        <v>79</v>
      </c>
      <c r="J16" s="698">
        <f t="shared" si="4"/>
        <v>3.2470201397451708E-2</v>
      </c>
      <c r="K16" s="701">
        <v>65</v>
      </c>
      <c r="L16" s="698">
        <f t="shared" si="5"/>
        <v>2.6715988491574187E-2</v>
      </c>
      <c r="M16" s="702">
        <v>119</v>
      </c>
      <c r="N16" s="698">
        <f t="shared" si="6"/>
        <v>4.8910809699958896E-2</v>
      </c>
      <c r="P16" s="702">
        <v>14</v>
      </c>
      <c r="Q16" s="698">
        <f t="shared" si="7"/>
        <v>5.7542129058775178E-3</v>
      </c>
      <c r="R16" s="702">
        <v>19</v>
      </c>
      <c r="S16" s="698">
        <f t="shared" si="8"/>
        <v>7.8092889436909164E-3</v>
      </c>
      <c r="T16" s="712">
        <f t="shared" si="0"/>
        <v>2433</v>
      </c>
      <c r="U16" s="704">
        <v>2541</v>
      </c>
      <c r="V16" s="705">
        <v>2535</v>
      </c>
      <c r="W16" s="706">
        <v>2450</v>
      </c>
      <c r="X16" s="707">
        <f t="shared" si="9"/>
        <v>-4.2502951593860687E-2</v>
      </c>
      <c r="Y16" s="708">
        <f t="shared" si="10"/>
        <v>0.86888614878750514</v>
      </c>
      <c r="Z16" s="656"/>
      <c r="AB16" s="709"/>
    </row>
    <row r="17" spans="1:28" ht="12.95" customHeight="1" x14ac:dyDescent="0.25">
      <c r="A17" s="660"/>
      <c r="B17" s="713" t="s">
        <v>639</v>
      </c>
      <c r="C17" s="710">
        <v>163</v>
      </c>
      <c r="D17" s="698">
        <f t="shared" si="1"/>
        <v>8.2489878542510123E-2</v>
      </c>
      <c r="E17" s="710">
        <v>1505</v>
      </c>
      <c r="F17" s="698">
        <f t="shared" si="2"/>
        <v>0.76163967611336036</v>
      </c>
      <c r="G17" s="700">
        <v>36</v>
      </c>
      <c r="H17" s="698">
        <f t="shared" si="3"/>
        <v>1.8218623481781375E-2</v>
      </c>
      <c r="I17" s="700">
        <v>145</v>
      </c>
      <c r="J17" s="698">
        <f t="shared" si="4"/>
        <v>7.3380566801619432E-2</v>
      </c>
      <c r="K17" s="701">
        <v>52</v>
      </c>
      <c r="L17" s="698">
        <f t="shared" si="5"/>
        <v>2.6315789473684209E-2</v>
      </c>
      <c r="M17" s="702">
        <v>68</v>
      </c>
      <c r="N17" s="698">
        <f t="shared" si="6"/>
        <v>3.4412955465587043E-2</v>
      </c>
      <c r="P17" s="702">
        <v>4</v>
      </c>
      <c r="Q17" s="698">
        <f t="shared" si="7"/>
        <v>2.0242914979757085E-3</v>
      </c>
      <c r="R17" s="702">
        <v>3</v>
      </c>
      <c r="S17" s="698">
        <f t="shared" si="8"/>
        <v>1.5182186234817814E-3</v>
      </c>
      <c r="T17" s="712">
        <f t="shared" si="0"/>
        <v>1976</v>
      </c>
      <c r="U17" s="704">
        <v>1790</v>
      </c>
      <c r="V17" s="705">
        <v>1997</v>
      </c>
      <c r="W17" s="706">
        <v>2051</v>
      </c>
      <c r="X17" s="711">
        <f t="shared" si="9"/>
        <v>0.10391061452513967</v>
      </c>
      <c r="Y17" s="708">
        <f t="shared" si="10"/>
        <v>0.84412955465587047</v>
      </c>
      <c r="Z17" s="656"/>
      <c r="AB17" s="709"/>
    </row>
    <row r="18" spans="1:28" ht="12.95" customHeight="1" x14ac:dyDescent="0.25">
      <c r="A18" s="660"/>
      <c r="B18" s="713" t="s">
        <v>640</v>
      </c>
      <c r="C18" s="710">
        <v>61</v>
      </c>
      <c r="D18" s="698">
        <f t="shared" si="1"/>
        <v>6.0515873015873016E-2</v>
      </c>
      <c r="E18" s="710">
        <v>796</v>
      </c>
      <c r="F18" s="698">
        <f t="shared" si="2"/>
        <v>0.78968253968253965</v>
      </c>
      <c r="G18" s="700">
        <v>4</v>
      </c>
      <c r="H18" s="698">
        <f t="shared" si="3"/>
        <v>3.968253968253968E-3</v>
      </c>
      <c r="I18" s="700">
        <v>39</v>
      </c>
      <c r="J18" s="698">
        <f t="shared" si="4"/>
        <v>3.8690476190476192E-2</v>
      </c>
      <c r="K18" s="701">
        <v>39</v>
      </c>
      <c r="L18" s="698">
        <f t="shared" si="5"/>
        <v>3.8690476190476192E-2</v>
      </c>
      <c r="M18" s="702">
        <v>52</v>
      </c>
      <c r="N18" s="698">
        <f t="shared" si="6"/>
        <v>5.1587301587301584E-2</v>
      </c>
      <c r="P18" s="702">
        <v>6</v>
      </c>
      <c r="Q18" s="698">
        <f t="shared" si="7"/>
        <v>5.9523809523809521E-3</v>
      </c>
      <c r="R18" s="702">
        <v>11</v>
      </c>
      <c r="S18" s="698">
        <f t="shared" si="8"/>
        <v>1.0912698412698412E-2</v>
      </c>
      <c r="T18" s="712">
        <f t="shared" si="0"/>
        <v>1008</v>
      </c>
      <c r="U18" s="704">
        <v>1107</v>
      </c>
      <c r="V18" s="705">
        <v>1078</v>
      </c>
      <c r="W18" s="706">
        <v>1086</v>
      </c>
      <c r="X18" s="707">
        <f t="shared" si="9"/>
        <v>-8.943089430894309E-2</v>
      </c>
      <c r="Y18" s="708">
        <f t="shared" si="10"/>
        <v>0.85019841269841268</v>
      </c>
      <c r="Z18" s="656"/>
      <c r="AB18" s="709"/>
    </row>
    <row r="19" spans="1:28" ht="12.95" customHeight="1" x14ac:dyDescent="0.25">
      <c r="A19" s="660"/>
      <c r="B19" s="713" t="s">
        <v>641</v>
      </c>
      <c r="C19" s="710">
        <v>43</v>
      </c>
      <c r="D19" s="698">
        <f t="shared" si="1"/>
        <v>4.7671840354767181E-2</v>
      </c>
      <c r="E19" s="710">
        <v>688</v>
      </c>
      <c r="F19" s="698">
        <f t="shared" si="2"/>
        <v>0.7627494456762749</v>
      </c>
      <c r="G19" s="700">
        <v>21</v>
      </c>
      <c r="H19" s="698">
        <f t="shared" si="3"/>
        <v>2.3281596452328159E-2</v>
      </c>
      <c r="I19" s="700">
        <v>88</v>
      </c>
      <c r="J19" s="698">
        <f t="shared" si="4"/>
        <v>9.7560975609756101E-2</v>
      </c>
      <c r="K19" s="701">
        <v>26</v>
      </c>
      <c r="L19" s="698">
        <f t="shared" si="5"/>
        <v>2.8824833702882482E-2</v>
      </c>
      <c r="M19" s="702">
        <v>18</v>
      </c>
      <c r="N19" s="698">
        <f t="shared" si="6"/>
        <v>1.9955654101995565E-2</v>
      </c>
      <c r="P19" s="702">
        <v>18</v>
      </c>
      <c r="Q19" s="698">
        <f t="shared" si="7"/>
        <v>1.9955654101995565E-2</v>
      </c>
      <c r="R19" s="702">
        <v>0</v>
      </c>
      <c r="S19" s="698">
        <f t="shared" si="8"/>
        <v>0</v>
      </c>
      <c r="T19" s="712">
        <f t="shared" si="0"/>
        <v>902</v>
      </c>
      <c r="U19" s="704">
        <v>981</v>
      </c>
      <c r="V19" s="705">
        <v>973</v>
      </c>
      <c r="W19" s="706">
        <v>1022</v>
      </c>
      <c r="X19" s="707">
        <f t="shared" si="9"/>
        <v>-8.0530071355759431E-2</v>
      </c>
      <c r="Y19" s="708">
        <f t="shared" si="10"/>
        <v>0.81042128603104202</v>
      </c>
      <c r="Z19" s="656"/>
      <c r="AB19" s="709"/>
    </row>
    <row r="20" spans="1:28" ht="12.95" customHeight="1" x14ac:dyDescent="0.25">
      <c r="A20" s="660"/>
      <c r="B20" s="713" t="s">
        <v>642</v>
      </c>
      <c r="C20" s="710">
        <v>64</v>
      </c>
      <c r="D20" s="698">
        <f t="shared" si="1"/>
        <v>8.8520055325034583E-2</v>
      </c>
      <c r="E20" s="710">
        <v>601</v>
      </c>
      <c r="F20" s="698">
        <f t="shared" si="2"/>
        <v>0.83125864453665288</v>
      </c>
      <c r="G20" s="700">
        <v>6</v>
      </c>
      <c r="H20" s="698">
        <f t="shared" si="3"/>
        <v>8.2987551867219917E-3</v>
      </c>
      <c r="I20" s="700">
        <v>27</v>
      </c>
      <c r="J20" s="698">
        <f t="shared" si="4"/>
        <v>3.7344398340248962E-2</v>
      </c>
      <c r="K20" s="701">
        <v>6</v>
      </c>
      <c r="L20" s="698">
        <f t="shared" si="5"/>
        <v>8.2987551867219917E-3</v>
      </c>
      <c r="M20" s="702">
        <v>9</v>
      </c>
      <c r="N20" s="698">
        <f t="shared" si="6"/>
        <v>1.2448132780082987E-2</v>
      </c>
      <c r="P20" s="702">
        <v>9</v>
      </c>
      <c r="Q20" s="698">
        <f t="shared" si="7"/>
        <v>1.2448132780082987E-2</v>
      </c>
      <c r="R20" s="702">
        <v>1</v>
      </c>
      <c r="S20" s="698">
        <f t="shared" si="8"/>
        <v>1.3831258644536654E-3</v>
      </c>
      <c r="T20" s="712">
        <f t="shared" si="0"/>
        <v>723</v>
      </c>
      <c r="U20" s="704">
        <v>762</v>
      </c>
      <c r="V20" s="705">
        <v>789</v>
      </c>
      <c r="W20" s="706">
        <v>772</v>
      </c>
      <c r="X20" s="707">
        <f t="shared" si="9"/>
        <v>-5.1181102362204724E-2</v>
      </c>
      <c r="Y20" s="708">
        <f t="shared" si="10"/>
        <v>0.91977869986168748</v>
      </c>
      <c r="Z20" s="656"/>
      <c r="AB20" s="709"/>
    </row>
    <row r="21" spans="1:28" ht="12.95" customHeight="1" x14ac:dyDescent="0.25">
      <c r="A21" s="660"/>
      <c r="B21" s="713" t="s">
        <v>643</v>
      </c>
      <c r="C21" s="710">
        <v>36</v>
      </c>
      <c r="D21" s="698">
        <f t="shared" si="1"/>
        <v>5.1724137931034482E-2</v>
      </c>
      <c r="E21" s="710">
        <v>443</v>
      </c>
      <c r="F21" s="698">
        <f t="shared" si="2"/>
        <v>0.6364942528735632</v>
      </c>
      <c r="G21" s="700">
        <v>18</v>
      </c>
      <c r="H21" s="698">
        <f t="shared" si="3"/>
        <v>2.5862068965517241E-2</v>
      </c>
      <c r="I21" s="700">
        <v>78</v>
      </c>
      <c r="J21" s="698">
        <f t="shared" si="4"/>
        <v>0.11206896551724138</v>
      </c>
      <c r="K21" s="701">
        <v>39</v>
      </c>
      <c r="L21" s="698">
        <f t="shared" si="5"/>
        <v>5.6034482758620691E-2</v>
      </c>
      <c r="M21" s="702">
        <v>61</v>
      </c>
      <c r="N21" s="698">
        <f t="shared" si="6"/>
        <v>8.7643678160919544E-2</v>
      </c>
      <c r="P21" s="702">
        <v>15</v>
      </c>
      <c r="Q21" s="698">
        <f t="shared" si="7"/>
        <v>2.1551724137931036E-2</v>
      </c>
      <c r="R21" s="702">
        <v>6</v>
      </c>
      <c r="S21" s="698">
        <f t="shared" si="8"/>
        <v>8.6206896551724137E-3</v>
      </c>
      <c r="T21" s="712">
        <f t="shared" si="0"/>
        <v>696</v>
      </c>
      <c r="U21" s="704">
        <v>928</v>
      </c>
      <c r="V21" s="705">
        <v>919</v>
      </c>
      <c r="W21" s="706">
        <v>862</v>
      </c>
      <c r="X21" s="707">
        <f t="shared" si="9"/>
        <v>-0.25</v>
      </c>
      <c r="Y21" s="708">
        <f t="shared" si="10"/>
        <v>0.68821839080459768</v>
      </c>
      <c r="Z21" s="656"/>
      <c r="AB21" s="709"/>
    </row>
    <row r="22" spans="1:28" ht="12.95" customHeight="1" x14ac:dyDescent="0.25">
      <c r="A22" s="660"/>
      <c r="B22" s="713" t="s">
        <v>644</v>
      </c>
      <c r="C22" s="710">
        <v>49</v>
      </c>
      <c r="D22" s="698">
        <f t="shared" si="1"/>
        <v>7.2164948453608241E-2</v>
      </c>
      <c r="E22" s="710">
        <v>494</v>
      </c>
      <c r="F22" s="698">
        <f t="shared" si="2"/>
        <v>0.72754050073637699</v>
      </c>
      <c r="G22" s="700">
        <v>7</v>
      </c>
      <c r="H22" s="698">
        <f t="shared" si="3"/>
        <v>1.0309278350515464E-2</v>
      </c>
      <c r="I22" s="700">
        <v>56</v>
      </c>
      <c r="J22" s="698">
        <f t="shared" si="4"/>
        <v>8.247422680412371E-2</v>
      </c>
      <c r="K22" s="701">
        <v>52</v>
      </c>
      <c r="L22" s="698">
        <f t="shared" si="5"/>
        <v>7.6583210603829166E-2</v>
      </c>
      <c r="M22" s="702">
        <v>18</v>
      </c>
      <c r="N22" s="698">
        <f t="shared" si="6"/>
        <v>2.6509572901325478E-2</v>
      </c>
      <c r="P22" s="702">
        <v>3</v>
      </c>
      <c r="Q22" s="698">
        <f t="shared" si="7"/>
        <v>4.418262150220913E-3</v>
      </c>
      <c r="R22" s="702">
        <v>0</v>
      </c>
      <c r="S22" s="698">
        <f t="shared" si="8"/>
        <v>0</v>
      </c>
      <c r="T22" s="712">
        <f t="shared" si="0"/>
        <v>679</v>
      </c>
      <c r="U22" s="704">
        <v>722</v>
      </c>
      <c r="V22" s="705">
        <v>612</v>
      </c>
      <c r="W22" s="706">
        <v>728</v>
      </c>
      <c r="X22" s="707">
        <f t="shared" si="9"/>
        <v>-5.9556786703601108E-2</v>
      </c>
      <c r="Y22" s="708">
        <f t="shared" si="10"/>
        <v>0.79970544918998521</v>
      </c>
      <c r="Z22" s="656"/>
      <c r="AB22" s="709"/>
    </row>
    <row r="23" spans="1:28" ht="12.95" customHeight="1" x14ac:dyDescent="0.25">
      <c r="A23" s="660"/>
      <c r="B23" s="713" t="s">
        <v>645</v>
      </c>
      <c r="C23" s="710">
        <v>25</v>
      </c>
      <c r="D23" s="698">
        <f t="shared" si="1"/>
        <v>6.7204301075268813E-2</v>
      </c>
      <c r="E23" s="710">
        <v>278</v>
      </c>
      <c r="F23" s="698">
        <f t="shared" si="2"/>
        <v>0.74731182795698925</v>
      </c>
      <c r="G23" s="700">
        <v>4</v>
      </c>
      <c r="H23" s="698">
        <f t="shared" si="3"/>
        <v>1.0752688172043012E-2</v>
      </c>
      <c r="I23" s="700">
        <v>8</v>
      </c>
      <c r="J23" s="698">
        <f t="shared" si="4"/>
        <v>2.1505376344086023E-2</v>
      </c>
      <c r="K23" s="701">
        <v>18</v>
      </c>
      <c r="L23" s="698">
        <f t="shared" si="5"/>
        <v>4.8387096774193547E-2</v>
      </c>
      <c r="M23" s="702">
        <v>31</v>
      </c>
      <c r="N23" s="698">
        <f t="shared" si="6"/>
        <v>8.3333333333333329E-2</v>
      </c>
      <c r="P23" s="702">
        <v>2</v>
      </c>
      <c r="Q23" s="698">
        <f t="shared" si="7"/>
        <v>5.3763440860215058E-3</v>
      </c>
      <c r="R23" s="702">
        <v>6</v>
      </c>
      <c r="S23" s="698">
        <f t="shared" si="8"/>
        <v>1.6129032258064516E-2</v>
      </c>
      <c r="T23" s="712">
        <f t="shared" si="0"/>
        <v>372</v>
      </c>
      <c r="U23" s="704">
        <v>385</v>
      </c>
      <c r="V23" s="705">
        <v>529</v>
      </c>
      <c r="W23" s="706">
        <v>564</v>
      </c>
      <c r="X23" s="707">
        <f t="shared" si="9"/>
        <v>-3.3766233766233764E-2</v>
      </c>
      <c r="Y23" s="708">
        <f t="shared" si="10"/>
        <v>0.81451612903225801</v>
      </c>
      <c r="Z23" s="656"/>
      <c r="AB23" s="709"/>
    </row>
    <row r="24" spans="1:28" ht="12.95" customHeight="1" x14ac:dyDescent="0.25">
      <c r="A24" s="660"/>
      <c r="B24" s="713" t="s">
        <v>646</v>
      </c>
      <c r="C24" s="710">
        <v>58</v>
      </c>
      <c r="D24" s="698">
        <f t="shared" si="1"/>
        <v>8.7745839636913764E-2</v>
      </c>
      <c r="E24" s="710">
        <v>383</v>
      </c>
      <c r="F24" s="698">
        <f t="shared" si="2"/>
        <v>0.57942511346444781</v>
      </c>
      <c r="G24" s="700">
        <v>12</v>
      </c>
      <c r="H24" s="698">
        <f t="shared" si="3"/>
        <v>1.8154311649016642E-2</v>
      </c>
      <c r="I24" s="700">
        <v>23</v>
      </c>
      <c r="J24" s="698">
        <f t="shared" si="4"/>
        <v>3.4795763993948563E-2</v>
      </c>
      <c r="K24" s="701">
        <v>76</v>
      </c>
      <c r="L24" s="698">
        <f t="shared" si="5"/>
        <v>0.11497730711043873</v>
      </c>
      <c r="M24" s="702">
        <v>73</v>
      </c>
      <c r="N24" s="698">
        <f t="shared" si="6"/>
        <v>0.11043872919818457</v>
      </c>
      <c r="P24" s="702">
        <v>15</v>
      </c>
      <c r="Q24" s="698">
        <f t="shared" si="7"/>
        <v>2.2692889561270801E-2</v>
      </c>
      <c r="R24" s="702">
        <v>21</v>
      </c>
      <c r="S24" s="698">
        <f t="shared" si="8"/>
        <v>3.1770045385779121E-2</v>
      </c>
      <c r="T24" s="712">
        <f t="shared" si="0"/>
        <v>661</v>
      </c>
      <c r="U24" s="704">
        <v>590</v>
      </c>
      <c r="V24" s="705">
        <v>492</v>
      </c>
      <c r="W24" s="706">
        <v>459</v>
      </c>
      <c r="X24" s="711">
        <f t="shared" si="9"/>
        <v>0.12033898305084746</v>
      </c>
      <c r="Y24" s="708">
        <f t="shared" si="10"/>
        <v>0.66717095310136154</v>
      </c>
      <c r="Z24" s="656"/>
      <c r="AB24" s="709"/>
    </row>
    <row r="25" spans="1:28" ht="12.95" customHeight="1" x14ac:dyDescent="0.25">
      <c r="A25" s="660"/>
      <c r="B25" s="713" t="s">
        <v>647</v>
      </c>
      <c r="C25" s="710">
        <v>12</v>
      </c>
      <c r="D25" s="698">
        <f t="shared" si="1"/>
        <v>6.5934065934065936E-2</v>
      </c>
      <c r="E25" s="710">
        <v>116</v>
      </c>
      <c r="F25" s="698">
        <f t="shared" si="2"/>
        <v>0.63736263736263732</v>
      </c>
      <c r="G25" s="700">
        <v>1</v>
      </c>
      <c r="H25" s="698">
        <f t="shared" si="3"/>
        <v>5.4945054945054949E-3</v>
      </c>
      <c r="I25" s="700">
        <v>6</v>
      </c>
      <c r="J25" s="698">
        <f t="shared" si="4"/>
        <v>3.2967032967032968E-2</v>
      </c>
      <c r="K25" s="701">
        <v>16</v>
      </c>
      <c r="L25" s="698">
        <f t="shared" si="5"/>
        <v>8.7912087912087919E-2</v>
      </c>
      <c r="M25" s="702">
        <v>19</v>
      </c>
      <c r="N25" s="698">
        <f t="shared" si="6"/>
        <v>0.1043956043956044</v>
      </c>
      <c r="P25" s="702">
        <v>3</v>
      </c>
      <c r="Q25" s="698">
        <f t="shared" si="7"/>
        <v>1.6483516483516484E-2</v>
      </c>
      <c r="R25" s="702">
        <v>9</v>
      </c>
      <c r="S25" s="698">
        <f t="shared" si="8"/>
        <v>4.9450549450549448E-2</v>
      </c>
      <c r="T25" s="712">
        <f t="shared" si="0"/>
        <v>182</v>
      </c>
      <c r="U25" s="704">
        <v>194</v>
      </c>
      <c r="V25" s="705">
        <v>208</v>
      </c>
      <c r="W25" s="706">
        <v>201</v>
      </c>
      <c r="X25" s="707">
        <f t="shared" si="9"/>
        <v>-6.1855670103092786E-2</v>
      </c>
      <c r="Y25" s="708">
        <f t="shared" si="10"/>
        <v>0.70329670329670324</v>
      </c>
      <c r="Z25" s="656"/>
      <c r="AB25" s="709"/>
    </row>
    <row r="26" spans="1:28" ht="12.95" customHeight="1" x14ac:dyDescent="0.25">
      <c r="A26" s="660"/>
      <c r="B26" s="713" t="s">
        <v>648</v>
      </c>
      <c r="C26" s="710">
        <v>22</v>
      </c>
      <c r="D26" s="698">
        <f t="shared" si="1"/>
        <v>0.26829268292682928</v>
      </c>
      <c r="E26" s="710">
        <v>49</v>
      </c>
      <c r="F26" s="698">
        <f t="shared" si="2"/>
        <v>0.59756097560975607</v>
      </c>
      <c r="G26" s="700">
        <v>5</v>
      </c>
      <c r="H26" s="698">
        <f t="shared" si="3"/>
        <v>6.097560975609756E-2</v>
      </c>
      <c r="I26" s="700">
        <v>1</v>
      </c>
      <c r="J26" s="698">
        <f t="shared" si="4"/>
        <v>1.2195121951219513E-2</v>
      </c>
      <c r="K26" s="701">
        <v>2</v>
      </c>
      <c r="L26" s="698">
        <f t="shared" si="5"/>
        <v>2.4390243902439025E-2</v>
      </c>
      <c r="M26" s="702">
        <v>2</v>
      </c>
      <c r="N26" s="698">
        <f t="shared" si="6"/>
        <v>2.4390243902439025E-2</v>
      </c>
      <c r="P26" s="702">
        <v>1</v>
      </c>
      <c r="Q26" s="698">
        <f t="shared" si="7"/>
        <v>1.2195121951219513E-2</v>
      </c>
      <c r="R26" s="702">
        <v>0</v>
      </c>
      <c r="S26" s="698">
        <f t="shared" si="8"/>
        <v>0</v>
      </c>
      <c r="T26" s="712">
        <f t="shared" si="0"/>
        <v>82</v>
      </c>
      <c r="U26" s="704">
        <v>53</v>
      </c>
      <c r="V26" s="705">
        <v>72</v>
      </c>
      <c r="W26" s="706">
        <v>90</v>
      </c>
      <c r="X26" s="711">
        <f t="shared" si="9"/>
        <v>0.54716981132075471</v>
      </c>
      <c r="Y26" s="708">
        <f t="shared" si="10"/>
        <v>0.86585365853658536</v>
      </c>
      <c r="Z26" s="656"/>
      <c r="AB26" s="709"/>
    </row>
    <row r="27" spans="1:28" ht="12.95" customHeight="1" x14ac:dyDescent="0.25">
      <c r="A27" s="660"/>
      <c r="B27" s="713" t="s">
        <v>649</v>
      </c>
      <c r="C27" s="710">
        <v>13</v>
      </c>
      <c r="D27" s="698">
        <f t="shared" si="1"/>
        <v>8.6092715231788075E-2</v>
      </c>
      <c r="E27" s="710">
        <v>100</v>
      </c>
      <c r="F27" s="698">
        <f t="shared" si="2"/>
        <v>0.66225165562913912</v>
      </c>
      <c r="G27" s="700">
        <v>1</v>
      </c>
      <c r="H27" s="698">
        <f t="shared" si="3"/>
        <v>6.6225165562913907E-3</v>
      </c>
      <c r="I27" s="700">
        <v>4</v>
      </c>
      <c r="J27" s="698">
        <f t="shared" si="4"/>
        <v>2.6490066225165563E-2</v>
      </c>
      <c r="K27" s="701">
        <v>4</v>
      </c>
      <c r="L27" s="698">
        <f t="shared" si="5"/>
        <v>2.6490066225165563E-2</v>
      </c>
      <c r="M27" s="702">
        <v>14</v>
      </c>
      <c r="N27" s="698">
        <f t="shared" si="6"/>
        <v>9.2715231788079472E-2</v>
      </c>
      <c r="P27" s="702">
        <v>11</v>
      </c>
      <c r="Q27" s="698">
        <f t="shared" si="7"/>
        <v>7.2847682119205295E-2</v>
      </c>
      <c r="R27" s="702">
        <v>4</v>
      </c>
      <c r="S27" s="698">
        <f t="shared" si="8"/>
        <v>2.6490066225165563E-2</v>
      </c>
      <c r="T27" s="712">
        <f t="shared" si="0"/>
        <v>151</v>
      </c>
      <c r="U27" s="704">
        <v>0</v>
      </c>
      <c r="V27" s="705">
        <v>0</v>
      </c>
      <c r="W27" s="706">
        <v>0</v>
      </c>
      <c r="X27" s="711" t="e">
        <f t="shared" si="9"/>
        <v>#DIV/0!</v>
      </c>
      <c r="Y27" s="708">
        <f t="shared" si="10"/>
        <v>0.7483443708609272</v>
      </c>
      <c r="Z27" s="656"/>
      <c r="AB27" s="709"/>
    </row>
    <row r="28" spans="1:28" ht="12.95" customHeight="1" x14ac:dyDescent="0.25">
      <c r="A28" s="660"/>
      <c r="B28" s="714" t="s">
        <v>607</v>
      </c>
      <c r="C28" s="715">
        <f>SUM(C8:C27)</f>
        <v>6567</v>
      </c>
      <c r="D28" s="698">
        <f t="shared" si="1"/>
        <v>7.3614474038202857E-2</v>
      </c>
      <c r="E28" s="716">
        <f>SUM(E8:E27)</f>
        <v>68219</v>
      </c>
      <c r="F28" s="717">
        <f t="shared" ref="F28" si="11">E28/U28</f>
        <v>0.74973349012539703</v>
      </c>
      <c r="G28" s="715">
        <f>SUM(G8:G27)</f>
        <v>1639</v>
      </c>
      <c r="H28" s="717">
        <f t="shared" ref="H28" si="12">G28/U28</f>
        <v>1.80127704937851E-2</v>
      </c>
      <c r="I28" s="715">
        <f>SUM(I8:I27)</f>
        <v>5785</v>
      </c>
      <c r="J28" s="717">
        <f t="shared" ref="J28" si="13">I28/U28</f>
        <v>6.3577716477453819E-2</v>
      </c>
      <c r="K28" s="715">
        <f>SUM(K8:K27)</f>
        <v>2813</v>
      </c>
      <c r="L28" s="717">
        <f t="shared" ref="L28" si="14">K28/U28</f>
        <v>3.0915145453945993E-2</v>
      </c>
      <c r="M28" s="715">
        <f>SUM(M8:M27)</f>
        <v>2987</v>
      </c>
      <c r="N28" s="717">
        <f t="shared" ref="N28" si="15">M28/U28</f>
        <v>3.2827422492334404E-2</v>
      </c>
      <c r="P28" s="715">
        <f>SUM(P8:P27)</f>
        <v>779</v>
      </c>
      <c r="Q28" s="717">
        <f t="shared" ref="Q28" si="16">P28/U28</f>
        <v>8.5612862810607645E-3</v>
      </c>
      <c r="R28" s="715">
        <f>SUM(R8:R27)</f>
        <v>419</v>
      </c>
      <c r="S28" s="717">
        <f t="shared" ref="S28" si="17">R28/U28</f>
        <v>4.6048510292226704E-3</v>
      </c>
      <c r="T28" s="473">
        <f t="shared" si="0"/>
        <v>89208</v>
      </c>
      <c r="U28" s="718">
        <f>SUM(U8:U27)</f>
        <v>90991</v>
      </c>
      <c r="V28" s="719">
        <f>SUM(V8:V27)</f>
        <v>92213</v>
      </c>
      <c r="W28" s="720">
        <f>SUM(W8:W27)</f>
        <v>96706</v>
      </c>
      <c r="X28" s="721">
        <f>SUM(T28,-U28)/U28</f>
        <v>-1.9595344594520336E-2</v>
      </c>
      <c r="Y28" s="722">
        <f>SUM(D28,F28)</f>
        <v>0.8233479641635999</v>
      </c>
      <c r="Z28" s="656"/>
      <c r="AB28" s="723"/>
    </row>
    <row r="29" spans="1:28" ht="12.95" customHeight="1" x14ac:dyDescent="0.25">
      <c r="A29" s="724"/>
      <c r="B29" s="725"/>
      <c r="C29" s="726">
        <f>C28/D29</f>
        <v>8.7810552777257772E-2</v>
      </c>
      <c r="D29" s="727">
        <f>SUM(C28,E28)</f>
        <v>74786</v>
      </c>
      <c r="E29" s="726">
        <f>E28/D29</f>
        <v>0.9121894472227422</v>
      </c>
      <c r="F29" s="728"/>
      <c r="G29" s="726">
        <f>G28/H29</f>
        <v>0.22077047413793102</v>
      </c>
      <c r="H29" s="729">
        <f>SUM(G28,I28)</f>
        <v>7424</v>
      </c>
      <c r="I29" s="726">
        <f>I28/H29</f>
        <v>0.77922952586206895</v>
      </c>
      <c r="J29" s="728"/>
      <c r="K29" s="726">
        <f>K28/L29</f>
        <v>0.48499999999999999</v>
      </c>
      <c r="L29" s="729">
        <f>SUM(K28,M28)</f>
        <v>5800</v>
      </c>
      <c r="M29" s="726">
        <f>M28/L29</f>
        <v>0.51500000000000001</v>
      </c>
      <c r="N29" s="728"/>
      <c r="P29" s="726">
        <f>P28/Q29</f>
        <v>0.65025041736227041</v>
      </c>
      <c r="Q29" s="729">
        <f>SUM(P28,R28)</f>
        <v>1198</v>
      </c>
      <c r="R29" s="726">
        <f>R28/Q29</f>
        <v>0.34974958263772954</v>
      </c>
      <c r="S29" s="730"/>
      <c r="T29" s="731"/>
      <c r="U29" s="731"/>
      <c r="V29" s="732"/>
      <c r="W29" s="730"/>
      <c r="X29" s="728"/>
      <c r="Y29" s="733"/>
      <c r="Z29" s="656"/>
    </row>
    <row r="30" spans="1:28" ht="12.95" customHeight="1" x14ac:dyDescent="0.25">
      <c r="A30" s="660"/>
      <c r="B30" s="714" t="s">
        <v>650</v>
      </c>
      <c r="C30" s="730"/>
      <c r="D30" s="734">
        <f>D29/$T$28</f>
        <v>0.83833288494305447</v>
      </c>
      <c r="E30" s="730"/>
      <c r="F30" s="728"/>
      <c r="G30" s="730"/>
      <c r="H30" s="734">
        <f>H29/$T$28</f>
        <v>8.3221235763608639E-2</v>
      </c>
      <c r="I30" s="730"/>
      <c r="J30" s="730"/>
      <c r="K30" s="730"/>
      <c r="L30" s="734">
        <f>L29/$T$28</f>
        <v>6.5016590440319252E-2</v>
      </c>
      <c r="M30" s="730"/>
      <c r="N30" s="730"/>
      <c r="P30" s="730"/>
      <c r="Q30" s="734">
        <f>Q29/$T$28</f>
        <v>1.3429288853017666E-2</v>
      </c>
      <c r="R30" s="730"/>
      <c r="S30" s="735">
        <v>1</v>
      </c>
      <c r="T30" s="736"/>
      <c r="U30" s="737"/>
      <c r="V30" s="738"/>
      <c r="W30" s="737"/>
      <c r="X30" s="739">
        <f>T32/$U$28</f>
        <v>0.85074348012440792</v>
      </c>
      <c r="Y30" s="733" t="s">
        <v>612</v>
      </c>
      <c r="Z30" s="656"/>
    </row>
    <row r="31" spans="1:28" ht="12.95" customHeight="1" x14ac:dyDescent="0.25">
      <c r="A31" s="660"/>
      <c r="B31" s="725"/>
      <c r="C31" s="691" t="s">
        <v>617</v>
      </c>
      <c r="D31" s="692" t="s">
        <v>618</v>
      </c>
      <c r="E31" s="691" t="s">
        <v>617</v>
      </c>
      <c r="F31" s="692" t="s">
        <v>619</v>
      </c>
      <c r="G31" s="691" t="s">
        <v>620</v>
      </c>
      <c r="H31" s="692" t="s">
        <v>621</v>
      </c>
      <c r="I31" s="691" t="s">
        <v>620</v>
      </c>
      <c r="J31" s="692" t="s">
        <v>622</v>
      </c>
      <c r="K31" s="691" t="s">
        <v>623</v>
      </c>
      <c r="L31" s="692" t="s">
        <v>624</v>
      </c>
      <c r="M31" s="691" t="s">
        <v>623</v>
      </c>
      <c r="N31" s="692" t="s">
        <v>625</v>
      </c>
      <c r="P31" s="691" t="s">
        <v>626</v>
      </c>
      <c r="Q31" s="692" t="s">
        <v>627</v>
      </c>
      <c r="R31" s="691" t="s">
        <v>626</v>
      </c>
      <c r="S31" s="692" t="s">
        <v>628</v>
      </c>
      <c r="T31" s="693"/>
      <c r="U31" s="693"/>
      <c r="V31" s="693"/>
      <c r="W31" s="693"/>
      <c r="X31" s="740" t="s">
        <v>651</v>
      </c>
      <c r="Z31" s="656"/>
    </row>
    <row r="32" spans="1:28" ht="12" customHeight="1" x14ac:dyDescent="0.25">
      <c r="A32" s="660"/>
      <c r="B32" s="741" t="s">
        <v>652</v>
      </c>
      <c r="C32" s="725"/>
      <c r="D32" s="742"/>
      <c r="E32" s="716">
        <f>E28</f>
        <v>68219</v>
      </c>
      <c r="F32" s="743">
        <f>E32/$T$28</f>
        <v>0.7647184109048516</v>
      </c>
      <c r="G32" s="744"/>
      <c r="H32" s="745"/>
      <c r="I32" s="716">
        <f>I28</f>
        <v>5785</v>
      </c>
      <c r="J32" s="743">
        <f>I32/$T$28</f>
        <v>6.4848444085732218E-2</v>
      </c>
      <c r="K32" s="744"/>
      <c r="L32" s="745"/>
      <c r="M32" s="716">
        <f>M28</f>
        <v>2987</v>
      </c>
      <c r="N32" s="743">
        <f>M32/$T$28</f>
        <v>3.3483544076764418E-2</v>
      </c>
      <c r="O32" s="725"/>
      <c r="P32" s="744"/>
      <c r="Q32" s="745"/>
      <c r="R32" s="716">
        <f>R28</f>
        <v>419</v>
      </c>
      <c r="S32" s="743">
        <f>R32/$T$28</f>
        <v>4.6968881714644422E-3</v>
      </c>
      <c r="T32" s="746">
        <f>SUM(E32,I32,M32,R32)</f>
        <v>77410</v>
      </c>
      <c r="X32" s="747">
        <f>T32/$T$28</f>
        <v>0.86774728723881267</v>
      </c>
      <c r="Z32" s="656"/>
    </row>
    <row r="33" spans="1:28" ht="12" customHeight="1" x14ac:dyDescent="0.25">
      <c r="A33" s="660"/>
      <c r="B33" s="741" t="s">
        <v>653</v>
      </c>
      <c r="C33" s="748">
        <f>C28</f>
        <v>6567</v>
      </c>
      <c r="D33" s="743">
        <f>C33/$U$28</f>
        <v>7.2171973052279889E-2</v>
      </c>
      <c r="E33" s="749"/>
      <c r="F33" s="743"/>
      <c r="G33" s="748">
        <f>G28</f>
        <v>1639</v>
      </c>
      <c r="H33" s="743">
        <f>G33/$U$28</f>
        <v>1.80127704937851E-2</v>
      </c>
      <c r="I33" s="750"/>
      <c r="J33" s="743"/>
      <c r="K33" s="748">
        <f>K28</f>
        <v>2813</v>
      </c>
      <c r="L33" s="743">
        <f>K33/$U$28</f>
        <v>3.0915145453945993E-2</v>
      </c>
      <c r="M33" s="749"/>
      <c r="N33" s="743"/>
      <c r="O33" s="725"/>
      <c r="P33" s="748">
        <f>P28</f>
        <v>779</v>
      </c>
      <c r="Q33" s="743">
        <f>P33/$U$28</f>
        <v>8.5612862810607645E-3</v>
      </c>
      <c r="R33" s="749"/>
      <c r="S33" s="743"/>
      <c r="T33" s="746">
        <f>SUM(C33,G33,K33,P33)</f>
        <v>11798</v>
      </c>
      <c r="W33" s="751"/>
      <c r="X33" s="747">
        <f>T33/$T$28</f>
        <v>0.13225271276118733</v>
      </c>
      <c r="Z33" s="656"/>
      <c r="AB33"/>
    </row>
    <row r="34" spans="1:28" ht="12" customHeight="1" x14ac:dyDescent="0.25">
      <c r="A34" s="660"/>
      <c r="B34" s="752" t="s">
        <v>654</v>
      </c>
      <c r="C34" s="725"/>
      <c r="D34" s="730"/>
      <c r="E34" s="728"/>
      <c r="F34" s="728"/>
      <c r="G34" s="728"/>
      <c r="H34" s="728"/>
      <c r="I34" s="730"/>
      <c r="J34" s="728"/>
      <c r="K34" s="730"/>
      <c r="L34" s="730"/>
      <c r="M34" s="730"/>
      <c r="N34" s="730"/>
      <c r="O34" s="725"/>
      <c r="P34" s="730"/>
      <c r="Q34" s="753"/>
      <c r="R34" s="730"/>
      <c r="S34" s="730"/>
      <c r="T34" s="659">
        <v>654</v>
      </c>
      <c r="U34" s="754">
        <v>664</v>
      </c>
      <c r="V34" s="754" t="s">
        <v>52</v>
      </c>
      <c r="W34" s="755" t="s">
        <v>52</v>
      </c>
      <c r="X34" s="756"/>
      <c r="Z34" s="656"/>
      <c r="AB34"/>
    </row>
    <row r="35" spans="1:28" ht="12" customHeight="1" x14ac:dyDescent="0.25">
      <c r="A35" s="660"/>
      <c r="B35" s="757" t="s">
        <v>655</v>
      </c>
      <c r="C35" s="725"/>
      <c r="D35" s="730"/>
      <c r="E35" s="728"/>
      <c r="F35" s="728"/>
      <c r="G35" s="728"/>
      <c r="H35" s="728"/>
      <c r="I35" s="730"/>
      <c r="J35" s="728"/>
      <c r="K35" s="730"/>
      <c r="L35" s="730"/>
      <c r="M35" s="730"/>
      <c r="N35" s="730"/>
      <c r="O35" s="725"/>
      <c r="P35" s="730"/>
      <c r="Q35" s="753"/>
      <c r="R35" s="730"/>
      <c r="S35" s="730"/>
      <c r="T35" s="754">
        <v>165</v>
      </c>
      <c r="U35" s="754">
        <v>58</v>
      </c>
      <c r="V35" s="754" t="s">
        <v>52</v>
      </c>
      <c r="W35" s="755" t="s">
        <v>52</v>
      </c>
      <c r="X35" s="666"/>
      <c r="Z35" s="656"/>
      <c r="AB35"/>
    </row>
    <row r="36" spans="1:28" ht="12" customHeight="1" x14ac:dyDescent="0.25">
      <c r="A36" s="660"/>
      <c r="B36" s="758" t="s">
        <v>656</v>
      </c>
      <c r="C36" s="725"/>
      <c r="D36" s="725"/>
      <c r="E36" s="725"/>
      <c r="F36" s="725"/>
      <c r="G36" s="725"/>
      <c r="H36" s="725"/>
      <c r="I36" s="725"/>
      <c r="J36" s="725"/>
      <c r="K36" s="725"/>
      <c r="L36" s="725"/>
      <c r="M36" s="725"/>
      <c r="N36" s="725"/>
      <c r="O36" s="725"/>
      <c r="P36" s="725"/>
      <c r="Q36" s="725"/>
      <c r="R36" s="725"/>
      <c r="S36" s="725"/>
      <c r="T36" s="759">
        <f>SUM(T28,T34,T35)</f>
        <v>90027</v>
      </c>
      <c r="U36" s="760">
        <f>SUM(U28,U34,U35)</f>
        <v>91713</v>
      </c>
      <c r="V36" s="760">
        <v>93129</v>
      </c>
      <c r="W36" s="760">
        <v>98824</v>
      </c>
      <c r="X36" s="761"/>
      <c r="Y36" s="762" t="s">
        <v>594</v>
      </c>
      <c r="Z36" s="656"/>
      <c r="AB36"/>
    </row>
    <row r="37" spans="1:28" ht="12.95" customHeight="1" x14ac:dyDescent="0.25">
      <c r="A37" s="660"/>
      <c r="B37" s="683" t="s">
        <v>613</v>
      </c>
      <c r="C37" s="679" t="s">
        <v>614</v>
      </c>
      <c r="D37" s="685"/>
      <c r="E37" s="679"/>
      <c r="F37" s="679"/>
      <c r="G37" s="679" t="s">
        <v>614</v>
      </c>
      <c r="H37" s="679"/>
      <c r="I37" s="679"/>
      <c r="J37" s="685"/>
      <c r="K37" s="679" t="s">
        <v>614</v>
      </c>
      <c r="L37" s="685"/>
      <c r="M37" s="679"/>
      <c r="N37" s="685"/>
      <c r="O37" s="680"/>
      <c r="P37" s="679" t="s">
        <v>614</v>
      </c>
      <c r="Q37" s="763"/>
      <c r="R37" s="679"/>
      <c r="S37" s="763"/>
      <c r="T37" s="686" t="s">
        <v>615</v>
      </c>
      <c r="U37" s="686" t="s">
        <v>615</v>
      </c>
      <c r="V37" s="764" t="s">
        <v>615</v>
      </c>
      <c r="W37" s="687" t="s">
        <v>615</v>
      </c>
      <c r="X37" s="679" t="s">
        <v>616</v>
      </c>
      <c r="Y37" s="688" t="s">
        <v>590</v>
      </c>
      <c r="Z37" s="656"/>
      <c r="AB37"/>
    </row>
    <row r="38" spans="1:28" ht="12.95" customHeight="1" x14ac:dyDescent="0.25">
      <c r="A38" s="660"/>
      <c r="B38" s="671" t="s">
        <v>610</v>
      </c>
      <c r="C38" s="679" t="s">
        <v>611</v>
      </c>
      <c r="D38" s="678" t="s">
        <v>4</v>
      </c>
      <c r="E38" s="678" t="s">
        <v>612</v>
      </c>
      <c r="F38" s="678" t="s">
        <v>4</v>
      </c>
      <c r="G38" s="679" t="s">
        <v>611</v>
      </c>
      <c r="H38" s="678" t="s">
        <v>4</v>
      </c>
      <c r="I38" s="678" t="s">
        <v>612</v>
      </c>
      <c r="J38" s="678" t="s">
        <v>4</v>
      </c>
      <c r="K38" s="679" t="s">
        <v>611</v>
      </c>
      <c r="L38" s="678" t="s">
        <v>4</v>
      </c>
      <c r="M38" s="678" t="s">
        <v>612</v>
      </c>
      <c r="N38" s="678" t="s">
        <v>4</v>
      </c>
      <c r="O38" s="680"/>
      <c r="P38" s="679" t="s">
        <v>611</v>
      </c>
      <c r="Q38" s="678" t="s">
        <v>4</v>
      </c>
      <c r="R38" s="678" t="s">
        <v>612</v>
      </c>
      <c r="S38" s="678" t="s">
        <v>4</v>
      </c>
      <c r="T38" s="681">
        <v>2015</v>
      </c>
      <c r="U38" s="681">
        <v>2014</v>
      </c>
      <c r="V38" s="681">
        <v>2013</v>
      </c>
      <c r="W38" s="662">
        <v>2012</v>
      </c>
      <c r="X38" s="763" t="s">
        <v>4</v>
      </c>
      <c r="Y38" s="688" t="s">
        <v>4</v>
      </c>
      <c r="Z38" s="656"/>
      <c r="AB38"/>
    </row>
    <row r="39" spans="1:28" ht="12.95" customHeight="1" x14ac:dyDescent="0.25">
      <c r="A39" s="651"/>
      <c r="B39" s="671" t="s">
        <v>597</v>
      </c>
      <c r="C39" s="672"/>
      <c r="D39" s="673"/>
      <c r="E39" s="673"/>
      <c r="F39" s="674" t="s">
        <v>598</v>
      </c>
      <c r="G39" s="674" t="s">
        <v>599</v>
      </c>
      <c r="H39" s="674" t="s">
        <v>600</v>
      </c>
      <c r="I39" s="674"/>
      <c r="J39" s="674" t="s">
        <v>601</v>
      </c>
      <c r="K39" s="674" t="s">
        <v>602</v>
      </c>
      <c r="L39" s="674" t="s">
        <v>603</v>
      </c>
      <c r="M39" s="674" t="s">
        <v>604</v>
      </c>
      <c r="N39" s="674" t="s">
        <v>605</v>
      </c>
      <c r="O39" s="674" t="s">
        <v>606</v>
      </c>
      <c r="P39" s="674" t="s">
        <v>606</v>
      </c>
      <c r="Q39" s="673"/>
      <c r="R39" s="673"/>
      <c r="S39" s="667"/>
      <c r="T39" s="675" t="s">
        <v>607</v>
      </c>
      <c r="U39" s="675" t="s">
        <v>607</v>
      </c>
      <c r="V39" s="765" t="s">
        <v>607</v>
      </c>
      <c r="W39" s="765" t="s">
        <v>607</v>
      </c>
      <c r="X39" s="676" t="s">
        <v>608</v>
      </c>
      <c r="Y39" s="675" t="s">
        <v>609</v>
      </c>
      <c r="Z39" s="656"/>
      <c r="AB39"/>
    </row>
    <row r="40" spans="1:28" ht="9.9499999999999993" customHeight="1" x14ac:dyDescent="0.25">
      <c r="A40" s="766"/>
      <c r="B40" s="690"/>
      <c r="C40" s="767">
        <v>1</v>
      </c>
      <c r="D40" s="767">
        <v>2</v>
      </c>
      <c r="E40" s="767">
        <v>3</v>
      </c>
      <c r="F40" s="767">
        <v>4</v>
      </c>
      <c r="G40" s="767">
        <v>5</v>
      </c>
      <c r="H40" s="767">
        <v>6</v>
      </c>
      <c r="I40" s="767">
        <v>7</v>
      </c>
      <c r="J40" s="767">
        <v>8</v>
      </c>
      <c r="K40" s="767">
        <v>9</v>
      </c>
      <c r="L40" s="767">
        <v>10</v>
      </c>
      <c r="M40" s="767">
        <v>11</v>
      </c>
      <c r="N40" s="767">
        <v>12</v>
      </c>
      <c r="O40" s="768"/>
      <c r="P40" s="767">
        <v>13</v>
      </c>
      <c r="Q40" s="767">
        <v>14</v>
      </c>
      <c r="R40" s="767">
        <v>15</v>
      </c>
      <c r="S40" s="767">
        <v>16</v>
      </c>
      <c r="T40" s="767">
        <v>17</v>
      </c>
      <c r="U40" s="767">
        <v>18</v>
      </c>
      <c r="V40" s="767">
        <v>19</v>
      </c>
      <c r="W40" s="767">
        <v>20</v>
      </c>
      <c r="X40" s="767">
        <v>21</v>
      </c>
      <c r="Y40" s="767">
        <v>22</v>
      </c>
      <c r="Z40" s="656"/>
      <c r="AB40"/>
    </row>
    <row r="41" spans="1:28" ht="9.9499999999999993" customHeight="1" x14ac:dyDescent="0.25">
      <c r="A41" s="766"/>
      <c r="B41" s="652" t="s">
        <v>587</v>
      </c>
      <c r="C41" s="653" t="s">
        <v>588</v>
      </c>
      <c r="D41" s="653" t="s">
        <v>589</v>
      </c>
      <c r="E41" s="653" t="s">
        <v>590</v>
      </c>
      <c r="F41" s="653"/>
      <c r="G41" s="653" t="s">
        <v>591</v>
      </c>
      <c r="H41" s="653" t="s">
        <v>592</v>
      </c>
      <c r="I41" s="654" t="s">
        <v>590</v>
      </c>
      <c r="J41" s="653"/>
      <c r="K41" s="654" t="s">
        <v>593</v>
      </c>
      <c r="L41" s="654" t="s">
        <v>594</v>
      </c>
      <c r="M41" s="654" t="s">
        <v>595</v>
      </c>
      <c r="N41" s="653"/>
      <c r="O41" s="655"/>
      <c r="P41" s="654" t="s">
        <v>596</v>
      </c>
      <c r="Q41" s="653" t="s">
        <v>592</v>
      </c>
      <c r="R41" s="654" t="s">
        <v>595</v>
      </c>
      <c r="S41" s="769"/>
      <c r="T41" s="770"/>
      <c r="U41" s="770"/>
      <c r="V41" s="770"/>
      <c r="W41" s="771"/>
      <c r="X41" s="772"/>
      <c r="Y41" s="189"/>
      <c r="Z41" s="656"/>
      <c r="AB41"/>
    </row>
    <row r="42" spans="1:28" ht="15.75" hidden="1" x14ac:dyDescent="0.25">
      <c r="A42" s="664"/>
      <c r="B42" s="773"/>
      <c r="C42" s="774"/>
      <c r="D42" s="774"/>
      <c r="E42" s="774"/>
      <c r="F42" s="774"/>
      <c r="G42" s="774"/>
      <c r="H42" s="774"/>
      <c r="I42" s="774"/>
      <c r="J42" s="774"/>
      <c r="K42" s="774"/>
      <c r="L42" s="774"/>
      <c r="M42" s="774"/>
      <c r="N42" s="774"/>
      <c r="O42" s="774"/>
      <c r="P42" s="774"/>
      <c r="Q42" s="774"/>
      <c r="R42" s="774"/>
      <c r="S42" s="725"/>
      <c r="T42" s="725"/>
      <c r="U42" s="725"/>
      <c r="V42" s="725"/>
      <c r="W42" s="725"/>
      <c r="X42" s="725"/>
      <c r="Z42" s="775"/>
      <c r="AB42"/>
    </row>
    <row r="43" spans="1:28" hidden="1" x14ac:dyDescent="0.25">
      <c r="A43" s="664"/>
      <c r="B43" s="776"/>
      <c r="C43" s="777"/>
      <c r="D43" s="778"/>
      <c r="E43" s="779"/>
      <c r="F43" s="780"/>
      <c r="G43" s="781"/>
      <c r="H43" s="782"/>
      <c r="I43" s="723"/>
      <c r="J43" s="780"/>
      <c r="K43" s="781"/>
      <c r="L43" s="782"/>
      <c r="M43" s="723"/>
      <c r="N43" s="780"/>
      <c r="O43" s="777"/>
      <c r="P43" s="781"/>
      <c r="Q43" s="782"/>
      <c r="R43" s="723"/>
      <c r="S43" s="783"/>
      <c r="T43" s="105"/>
      <c r="U43" s="784"/>
      <c r="V43" s="785"/>
      <c r="W43" s="786"/>
      <c r="X43" s="725"/>
      <c r="Z43" s="775"/>
      <c r="AB43"/>
    </row>
    <row r="44" spans="1:28" ht="12" customHeight="1" x14ac:dyDescent="0.25">
      <c r="A44" s="787"/>
      <c r="B44" s="652" t="s">
        <v>587</v>
      </c>
      <c r="C44" s="653" t="s">
        <v>588</v>
      </c>
      <c r="D44" s="653" t="s">
        <v>589</v>
      </c>
      <c r="E44" s="653" t="s">
        <v>590</v>
      </c>
      <c r="F44" s="653"/>
      <c r="G44" s="653" t="s">
        <v>591</v>
      </c>
      <c r="H44" s="653" t="s">
        <v>592</v>
      </c>
      <c r="I44" s="654" t="s">
        <v>590</v>
      </c>
      <c r="J44" s="653"/>
      <c r="K44" s="654" t="s">
        <v>593</v>
      </c>
      <c r="L44" s="654" t="s">
        <v>594</v>
      </c>
      <c r="M44" s="654" t="s">
        <v>595</v>
      </c>
      <c r="N44" s="653"/>
      <c r="O44" s="655"/>
      <c r="P44" s="654" t="s">
        <v>596</v>
      </c>
      <c r="Q44" s="653" t="s">
        <v>592</v>
      </c>
      <c r="R44" s="654" t="s">
        <v>595</v>
      </c>
      <c r="S44" s="660"/>
      <c r="T44" s="660"/>
      <c r="U44" s="660"/>
      <c r="V44" s="660"/>
      <c r="W44" s="660"/>
      <c r="X44" s="660"/>
      <c r="Y44" s="189"/>
      <c r="Z44" s="656"/>
      <c r="AB44"/>
    </row>
    <row r="45" spans="1:28" ht="12" customHeight="1" x14ac:dyDescent="0.25">
      <c r="A45" s="787"/>
      <c r="B45" s="661"/>
      <c r="C45" s="767">
        <v>1</v>
      </c>
      <c r="D45" s="767">
        <v>2</v>
      </c>
      <c r="E45" s="767">
        <v>3</v>
      </c>
      <c r="F45" s="767">
        <v>4</v>
      </c>
      <c r="G45" s="767">
        <v>5</v>
      </c>
      <c r="H45" s="767">
        <v>6</v>
      </c>
      <c r="I45" s="767">
        <v>7</v>
      </c>
      <c r="J45" s="767">
        <v>8</v>
      </c>
      <c r="K45" s="767">
        <v>9</v>
      </c>
      <c r="L45" s="767">
        <v>10</v>
      </c>
      <c r="M45" s="767">
        <v>11</v>
      </c>
      <c r="N45" s="767">
        <v>12</v>
      </c>
      <c r="O45" s="788"/>
      <c r="P45" s="767">
        <v>13</v>
      </c>
      <c r="Q45" s="767">
        <v>14</v>
      </c>
      <c r="R45" s="767">
        <v>15</v>
      </c>
      <c r="S45" s="767">
        <v>16</v>
      </c>
      <c r="T45" s="767">
        <v>17</v>
      </c>
      <c r="U45" s="767">
        <v>18</v>
      </c>
      <c r="V45" s="767">
        <v>19</v>
      </c>
      <c r="W45" s="767">
        <v>20</v>
      </c>
      <c r="X45" s="767">
        <v>21</v>
      </c>
      <c r="Y45" s="789">
        <v>22</v>
      </c>
      <c r="Z45" s="656"/>
      <c r="AB45"/>
    </row>
    <row r="46" spans="1:28" hidden="1" x14ac:dyDescent="0.25">
      <c r="A46" s="660"/>
      <c r="B46" s="664"/>
      <c r="C46" s="665"/>
      <c r="D46" s="666"/>
      <c r="E46" s="666"/>
      <c r="F46" s="666"/>
      <c r="G46" s="666"/>
      <c r="H46" s="666"/>
      <c r="I46" s="665"/>
      <c r="J46" s="666"/>
      <c r="K46" s="667"/>
      <c r="L46" s="667"/>
      <c r="M46" s="667"/>
      <c r="N46" s="667"/>
      <c r="O46" s="725"/>
      <c r="P46" s="667"/>
      <c r="Q46" s="666"/>
      <c r="R46" s="667"/>
      <c r="S46" s="666"/>
      <c r="T46" s="668"/>
      <c r="U46" s="669"/>
      <c r="V46" s="670"/>
      <c r="W46" s="667"/>
      <c r="X46" s="666"/>
      <c r="Y46" s="659" t="s">
        <v>4</v>
      </c>
      <c r="Z46" s="656"/>
      <c r="AB46"/>
    </row>
    <row r="47" spans="1:28" ht="12" customHeight="1" x14ac:dyDescent="0.25">
      <c r="A47" s="660"/>
      <c r="B47" s="671" t="s">
        <v>597</v>
      </c>
      <c r="C47" s="672"/>
      <c r="D47" s="790" t="s">
        <v>598</v>
      </c>
      <c r="E47" s="790" t="s">
        <v>599</v>
      </c>
      <c r="F47" s="790" t="s">
        <v>600</v>
      </c>
      <c r="G47" s="790"/>
      <c r="H47" s="790" t="s">
        <v>601</v>
      </c>
      <c r="I47" s="790" t="s">
        <v>602</v>
      </c>
      <c r="J47" s="790" t="s">
        <v>603</v>
      </c>
      <c r="K47" s="790" t="s">
        <v>604</v>
      </c>
      <c r="L47" s="790" t="s">
        <v>605</v>
      </c>
      <c r="M47" s="790" t="s">
        <v>606</v>
      </c>
      <c r="N47" s="790"/>
      <c r="O47" s="790"/>
      <c r="P47" s="790" t="s">
        <v>657</v>
      </c>
      <c r="Q47" s="790" t="s">
        <v>658</v>
      </c>
      <c r="R47" s="790" t="s">
        <v>659</v>
      </c>
      <c r="S47" s="693"/>
      <c r="T47" s="675" t="s">
        <v>607</v>
      </c>
      <c r="U47" s="675" t="s">
        <v>607</v>
      </c>
      <c r="V47" s="675" t="s">
        <v>607</v>
      </c>
      <c r="W47" s="675" t="s">
        <v>607</v>
      </c>
      <c r="X47" s="676" t="s">
        <v>608</v>
      </c>
      <c r="Y47" s="762" t="s">
        <v>660</v>
      </c>
      <c r="Z47" s="656"/>
      <c r="AB47"/>
    </row>
    <row r="48" spans="1:28" ht="12" customHeight="1" x14ac:dyDescent="0.25">
      <c r="A48" s="660"/>
      <c r="B48" s="671" t="s">
        <v>610</v>
      </c>
      <c r="C48" s="677" t="s">
        <v>611</v>
      </c>
      <c r="D48" s="678" t="s">
        <v>4</v>
      </c>
      <c r="E48" s="678" t="s">
        <v>612</v>
      </c>
      <c r="F48" s="678" t="s">
        <v>4</v>
      </c>
      <c r="G48" s="677" t="s">
        <v>611</v>
      </c>
      <c r="H48" s="678" t="s">
        <v>4</v>
      </c>
      <c r="I48" s="678" t="s">
        <v>612</v>
      </c>
      <c r="J48" s="678" t="s">
        <v>4</v>
      </c>
      <c r="K48" s="679" t="s">
        <v>611</v>
      </c>
      <c r="L48" s="678" t="s">
        <v>4</v>
      </c>
      <c r="M48" s="678" t="s">
        <v>612</v>
      </c>
      <c r="N48" s="678" t="s">
        <v>4</v>
      </c>
      <c r="O48" s="690"/>
      <c r="P48" s="679" t="s">
        <v>611</v>
      </c>
      <c r="Q48" s="678" t="s">
        <v>4</v>
      </c>
      <c r="R48" s="678" t="s">
        <v>612</v>
      </c>
      <c r="S48" s="678" t="s">
        <v>4</v>
      </c>
      <c r="T48" s="681">
        <v>2015</v>
      </c>
      <c r="U48" s="681">
        <v>2014</v>
      </c>
      <c r="V48" s="681">
        <v>2013</v>
      </c>
      <c r="W48" s="662">
        <v>2012</v>
      </c>
      <c r="X48" s="763" t="s">
        <v>4</v>
      </c>
      <c r="Y48" s="762" t="s">
        <v>4</v>
      </c>
      <c r="Z48" s="656"/>
      <c r="AB48"/>
    </row>
    <row r="49" spans="1:28" ht="12" customHeight="1" x14ac:dyDescent="0.25">
      <c r="A49" s="660"/>
      <c r="B49" s="791" t="s">
        <v>613</v>
      </c>
      <c r="C49" s="677" t="s">
        <v>614</v>
      </c>
      <c r="D49" s="684"/>
      <c r="E49" s="677"/>
      <c r="F49" s="677"/>
      <c r="G49" s="677" t="s">
        <v>614</v>
      </c>
      <c r="H49" s="677"/>
      <c r="I49" s="677"/>
      <c r="J49" s="684"/>
      <c r="K49" s="679" t="s">
        <v>614</v>
      </c>
      <c r="L49" s="685"/>
      <c r="M49" s="679"/>
      <c r="N49" s="685"/>
      <c r="O49" s="690"/>
      <c r="P49" s="679" t="s">
        <v>614</v>
      </c>
      <c r="Q49" s="679"/>
      <c r="R49" s="679"/>
      <c r="S49" s="679"/>
      <c r="T49" s="686" t="s">
        <v>615</v>
      </c>
      <c r="U49" s="686" t="s">
        <v>615</v>
      </c>
      <c r="V49" s="764" t="s">
        <v>615</v>
      </c>
      <c r="W49" s="687" t="s">
        <v>615</v>
      </c>
      <c r="X49" s="679" t="s">
        <v>616</v>
      </c>
      <c r="Y49" s="762" t="s">
        <v>590</v>
      </c>
      <c r="Z49" s="656"/>
      <c r="AB49"/>
    </row>
    <row r="50" spans="1:28" ht="12" customHeight="1" x14ac:dyDescent="0.25">
      <c r="A50" s="660"/>
      <c r="B50" s="680"/>
      <c r="C50" s="691" t="s">
        <v>617</v>
      </c>
      <c r="D50" s="692" t="s">
        <v>618</v>
      </c>
      <c r="E50" s="691" t="s">
        <v>617</v>
      </c>
      <c r="F50" s="692" t="s">
        <v>619</v>
      </c>
      <c r="G50" s="691" t="s">
        <v>620</v>
      </c>
      <c r="H50" s="692" t="s">
        <v>621</v>
      </c>
      <c r="I50" s="691" t="s">
        <v>620</v>
      </c>
      <c r="J50" s="692" t="s">
        <v>622</v>
      </c>
      <c r="K50" s="691" t="s">
        <v>623</v>
      </c>
      <c r="L50" s="692" t="s">
        <v>624</v>
      </c>
      <c r="M50" s="691" t="s">
        <v>623</v>
      </c>
      <c r="N50" s="692" t="s">
        <v>625</v>
      </c>
      <c r="O50" s="725"/>
      <c r="P50" s="691" t="s">
        <v>626</v>
      </c>
      <c r="Q50" s="692" t="s">
        <v>627</v>
      </c>
      <c r="R50" s="691" t="s">
        <v>626</v>
      </c>
      <c r="S50" s="692" t="s">
        <v>628</v>
      </c>
      <c r="T50" s="693" t="s">
        <v>1</v>
      </c>
      <c r="U50" s="693" t="s">
        <v>1</v>
      </c>
      <c r="V50" s="693" t="s">
        <v>1</v>
      </c>
      <c r="W50" s="693" t="s">
        <v>1</v>
      </c>
      <c r="X50" s="694" t="s">
        <v>629</v>
      </c>
      <c r="Y50" s="695" t="s">
        <v>594</v>
      </c>
      <c r="Z50" s="656"/>
      <c r="AB50"/>
    </row>
    <row r="51" spans="1:28" ht="12.95" customHeight="1" x14ac:dyDescent="0.25">
      <c r="A51" s="660"/>
      <c r="B51" s="713" t="s">
        <v>630</v>
      </c>
      <c r="C51" s="792">
        <v>926</v>
      </c>
      <c r="D51" s="698">
        <f>C51/T51</f>
        <v>5.0315148880678111E-2</v>
      </c>
      <c r="E51" s="792">
        <v>14117</v>
      </c>
      <c r="F51" s="698">
        <f>E51/T51</f>
        <v>0.76706150836774611</v>
      </c>
      <c r="G51" s="792">
        <v>384</v>
      </c>
      <c r="H51" s="698">
        <f>G51/T51</f>
        <v>2.0865029341447513E-2</v>
      </c>
      <c r="I51" s="793">
        <v>1392</v>
      </c>
      <c r="J51" s="698">
        <f>I51/T51</f>
        <v>7.5635731362747233E-2</v>
      </c>
      <c r="K51" s="794">
        <v>648</v>
      </c>
      <c r="L51" s="698">
        <f>K51/T51</f>
        <v>3.5209737013692677E-2</v>
      </c>
      <c r="M51" s="795">
        <v>697</v>
      </c>
      <c r="N51" s="698">
        <f>M51/T51</f>
        <v>3.7872201695283637E-2</v>
      </c>
      <c r="O51" s="725"/>
      <c r="P51" s="794">
        <v>123</v>
      </c>
      <c r="Q51" s="698">
        <f>P51/T51</f>
        <v>6.6833297109324058E-3</v>
      </c>
      <c r="R51" s="794">
        <v>117</v>
      </c>
      <c r="S51" s="698">
        <f>R51/T51</f>
        <v>6.3573136274722884E-3</v>
      </c>
      <c r="T51" s="712">
        <f t="shared" ref="T51:T71" si="18">SUM(C51,E51,G51,I51,K51,M51,P51,R51)</f>
        <v>18404</v>
      </c>
      <c r="U51" s="704">
        <v>18398</v>
      </c>
      <c r="V51" s="705">
        <v>19040</v>
      </c>
      <c r="W51" s="796"/>
      <c r="X51" s="711">
        <f>SUM(T51,-U51)/U51</f>
        <v>3.2612240460919666E-4</v>
      </c>
      <c r="Y51" s="708">
        <f>SUM(D51,F51)</f>
        <v>0.81737665724842423</v>
      </c>
      <c r="Z51" s="656"/>
      <c r="AB51"/>
    </row>
    <row r="52" spans="1:28" ht="12.95" customHeight="1" x14ac:dyDescent="0.25">
      <c r="A52" s="660"/>
      <c r="B52" s="713" t="s">
        <v>631</v>
      </c>
      <c r="C52" s="792">
        <v>664</v>
      </c>
      <c r="D52" s="698">
        <f t="shared" ref="D52:D70" si="19">C52/T52</f>
        <v>5.7275942379021824E-2</v>
      </c>
      <c r="E52" s="792">
        <v>9109</v>
      </c>
      <c r="F52" s="698">
        <f t="shared" ref="F52:F70" si="20">E52/T52</f>
        <v>0.78573276977486417</v>
      </c>
      <c r="G52" s="792">
        <v>192</v>
      </c>
      <c r="H52" s="698">
        <f t="shared" ref="H52:H70" si="21">G52/T52</f>
        <v>1.6561718278271371E-2</v>
      </c>
      <c r="I52" s="793">
        <v>953</v>
      </c>
      <c r="J52" s="698">
        <f t="shared" ref="J52:J70" si="22">I52/T52</f>
        <v>8.2204778745794876E-2</v>
      </c>
      <c r="K52" s="794">
        <v>256</v>
      </c>
      <c r="L52" s="698">
        <f t="shared" ref="L52:L70" si="23">K52/T52</f>
        <v>2.208229103769516E-2</v>
      </c>
      <c r="M52" s="795">
        <v>324</v>
      </c>
      <c r="N52" s="698">
        <f t="shared" ref="N52:N70" si="24">M52/T52</f>
        <v>2.7947899594582937E-2</v>
      </c>
      <c r="O52" s="725"/>
      <c r="P52" s="794">
        <v>53</v>
      </c>
      <c r="Q52" s="698">
        <f t="shared" ref="Q52:Q70" si="25">P52/T52</f>
        <v>4.5717243163978264E-3</v>
      </c>
      <c r="R52" s="794">
        <v>42</v>
      </c>
      <c r="S52" s="698">
        <f t="shared" ref="S52:S70" si="26">R52/T52</f>
        <v>3.6228758733718625E-3</v>
      </c>
      <c r="T52" s="712">
        <f t="shared" si="18"/>
        <v>11593</v>
      </c>
      <c r="U52" s="704">
        <v>11565</v>
      </c>
      <c r="V52" s="705">
        <v>11895</v>
      </c>
      <c r="W52" s="796"/>
      <c r="X52" s="711">
        <f t="shared" ref="X52:X70" si="27">SUM(T52,-U52)/U52</f>
        <v>2.421098140942499E-3</v>
      </c>
      <c r="Y52" s="708">
        <f t="shared" ref="Y52:Y70" si="28">SUM(D52,F52)</f>
        <v>0.84300871215388595</v>
      </c>
      <c r="Z52" s="656"/>
      <c r="AB52"/>
    </row>
    <row r="53" spans="1:28" ht="12.95" customHeight="1" x14ac:dyDescent="0.25">
      <c r="A53" s="660"/>
      <c r="B53" s="713" t="s">
        <v>632</v>
      </c>
      <c r="C53" s="792">
        <v>646</v>
      </c>
      <c r="D53" s="698">
        <f t="shared" si="19"/>
        <v>6.6618541817056828E-2</v>
      </c>
      <c r="E53" s="792">
        <v>7879</v>
      </c>
      <c r="F53" s="698">
        <f t="shared" si="20"/>
        <v>0.81251933587707537</v>
      </c>
      <c r="G53" s="792">
        <v>191</v>
      </c>
      <c r="H53" s="698">
        <f t="shared" si="21"/>
        <v>1.9696813447457977E-2</v>
      </c>
      <c r="I53" s="793">
        <v>453</v>
      </c>
      <c r="J53" s="698">
        <f t="shared" si="22"/>
        <v>4.6715479014128078E-2</v>
      </c>
      <c r="K53" s="794">
        <v>273</v>
      </c>
      <c r="L53" s="698">
        <f t="shared" si="23"/>
        <v>2.8153037021759308E-2</v>
      </c>
      <c r="M53" s="795">
        <v>205</v>
      </c>
      <c r="N53" s="698">
        <f t="shared" si="24"/>
        <v>2.1140558935753326E-2</v>
      </c>
      <c r="O53" s="725"/>
      <c r="P53" s="794">
        <v>36</v>
      </c>
      <c r="Q53" s="698">
        <f t="shared" si="25"/>
        <v>3.7124883984737548E-3</v>
      </c>
      <c r="R53" s="794">
        <v>14</v>
      </c>
      <c r="S53" s="698">
        <f t="shared" si="26"/>
        <v>1.443745488295349E-3</v>
      </c>
      <c r="T53" s="712">
        <f t="shared" si="18"/>
        <v>9697</v>
      </c>
      <c r="U53" s="704">
        <v>9657</v>
      </c>
      <c r="V53" s="705">
        <v>9358</v>
      </c>
      <c r="W53" s="796"/>
      <c r="X53" s="711">
        <f t="shared" si="27"/>
        <v>4.1420731075903485E-3</v>
      </c>
      <c r="Y53" s="708">
        <f t="shared" si="28"/>
        <v>0.87913787769413221</v>
      </c>
      <c r="Z53" s="656"/>
      <c r="AB53"/>
    </row>
    <row r="54" spans="1:28" ht="12.95" customHeight="1" x14ac:dyDescent="0.25">
      <c r="A54" s="660"/>
      <c r="B54" s="713" t="s">
        <v>633</v>
      </c>
      <c r="C54" s="792">
        <v>521</v>
      </c>
      <c r="D54" s="698">
        <f t="shared" si="19"/>
        <v>6.224611708482676E-2</v>
      </c>
      <c r="E54" s="792">
        <v>6474</v>
      </c>
      <c r="F54" s="698">
        <f t="shared" si="20"/>
        <v>0.77347670250896061</v>
      </c>
      <c r="G54" s="792">
        <v>133</v>
      </c>
      <c r="H54" s="698">
        <f t="shared" si="21"/>
        <v>1.5890083632019117E-2</v>
      </c>
      <c r="I54" s="793">
        <v>656</v>
      </c>
      <c r="J54" s="698">
        <f t="shared" si="22"/>
        <v>7.8375149342891276E-2</v>
      </c>
      <c r="K54" s="794">
        <v>200</v>
      </c>
      <c r="L54" s="698">
        <f t="shared" si="23"/>
        <v>2.3894862604540025E-2</v>
      </c>
      <c r="M54" s="795">
        <v>246</v>
      </c>
      <c r="N54" s="698">
        <f t="shared" si="24"/>
        <v>2.9390681003584228E-2</v>
      </c>
      <c r="O54" s="725"/>
      <c r="P54" s="794">
        <v>80</v>
      </c>
      <c r="Q54" s="698">
        <f t="shared" si="25"/>
        <v>9.557945041816009E-3</v>
      </c>
      <c r="R54" s="794">
        <v>60</v>
      </c>
      <c r="S54" s="698">
        <f t="shared" si="26"/>
        <v>7.1684587813620072E-3</v>
      </c>
      <c r="T54" s="712">
        <f t="shared" si="18"/>
        <v>8370</v>
      </c>
      <c r="U54" s="704">
        <v>8632</v>
      </c>
      <c r="V54" s="705">
        <v>8521</v>
      </c>
      <c r="W54" s="796"/>
      <c r="X54" s="707">
        <f t="shared" si="27"/>
        <v>-3.0352177942539388E-2</v>
      </c>
      <c r="Y54" s="708">
        <f t="shared" si="28"/>
        <v>0.83572281959378736</v>
      </c>
      <c r="Z54" s="656"/>
      <c r="AB54"/>
    </row>
    <row r="55" spans="1:28" ht="12.95" customHeight="1" x14ac:dyDescent="0.25">
      <c r="A55" s="660"/>
      <c r="B55" s="713" t="s">
        <v>634</v>
      </c>
      <c r="C55" s="792">
        <v>475</v>
      </c>
      <c r="D55" s="698">
        <f t="shared" si="19"/>
        <v>6.4661040021780566E-2</v>
      </c>
      <c r="E55" s="792">
        <v>5902</v>
      </c>
      <c r="F55" s="698">
        <f t="shared" si="20"/>
        <v>0.80343043833378713</v>
      </c>
      <c r="G55" s="792">
        <v>133</v>
      </c>
      <c r="H55" s="698">
        <f t="shared" si="21"/>
        <v>1.8105091206098559E-2</v>
      </c>
      <c r="I55" s="793">
        <v>509</v>
      </c>
      <c r="J55" s="698">
        <f t="shared" si="22"/>
        <v>6.9289409202286961E-2</v>
      </c>
      <c r="K55" s="794">
        <v>137</v>
      </c>
      <c r="L55" s="698">
        <f t="shared" si="23"/>
        <v>1.8649605227334602E-2</v>
      </c>
      <c r="M55" s="795">
        <v>117</v>
      </c>
      <c r="N55" s="698">
        <f t="shared" si="24"/>
        <v>1.592703512115437E-2</v>
      </c>
      <c r="O55" s="725"/>
      <c r="P55" s="794">
        <v>54</v>
      </c>
      <c r="Q55" s="698">
        <f t="shared" si="25"/>
        <v>7.3509392866866318E-3</v>
      </c>
      <c r="R55" s="794">
        <v>19</v>
      </c>
      <c r="S55" s="698">
        <f t="shared" si="26"/>
        <v>2.5864416008712222E-3</v>
      </c>
      <c r="T55" s="712">
        <f t="shared" si="18"/>
        <v>7346</v>
      </c>
      <c r="U55" s="704">
        <v>7264</v>
      </c>
      <c r="V55" s="705">
        <v>7732</v>
      </c>
      <c r="W55" s="796"/>
      <c r="X55" s="711">
        <f t="shared" si="27"/>
        <v>1.1288546255506607E-2</v>
      </c>
      <c r="Y55" s="708">
        <f t="shared" si="28"/>
        <v>0.86809147835556766</v>
      </c>
      <c r="Z55" s="656"/>
      <c r="AB55"/>
    </row>
    <row r="56" spans="1:28" ht="12.95" customHeight="1" x14ac:dyDescent="0.25">
      <c r="A56" s="660"/>
      <c r="B56" s="713" t="s">
        <v>635</v>
      </c>
      <c r="C56" s="792">
        <v>344</v>
      </c>
      <c r="D56" s="698">
        <f t="shared" si="19"/>
        <v>7.7390326209223842E-2</v>
      </c>
      <c r="E56" s="792">
        <v>3578</v>
      </c>
      <c r="F56" s="698">
        <f t="shared" si="20"/>
        <v>0.80494938132733407</v>
      </c>
      <c r="G56" s="792">
        <v>72</v>
      </c>
      <c r="H56" s="698">
        <f t="shared" si="21"/>
        <v>1.6197975253093362E-2</v>
      </c>
      <c r="I56" s="793">
        <v>276</v>
      </c>
      <c r="J56" s="698">
        <f t="shared" si="22"/>
        <v>6.2092238470191227E-2</v>
      </c>
      <c r="K56" s="794">
        <v>86</v>
      </c>
      <c r="L56" s="698">
        <f t="shared" si="23"/>
        <v>1.934758155230596E-2</v>
      </c>
      <c r="M56" s="795">
        <v>80</v>
      </c>
      <c r="N56" s="698">
        <f t="shared" si="24"/>
        <v>1.799775028121485E-2</v>
      </c>
      <c r="O56" s="725"/>
      <c r="P56" s="794">
        <v>3</v>
      </c>
      <c r="Q56" s="698">
        <f t="shared" si="25"/>
        <v>6.7491563554555683E-4</v>
      </c>
      <c r="R56" s="794">
        <v>6</v>
      </c>
      <c r="S56" s="698">
        <f t="shared" si="26"/>
        <v>1.3498312710911137E-3</v>
      </c>
      <c r="T56" s="712">
        <f t="shared" si="18"/>
        <v>4445</v>
      </c>
      <c r="U56" s="704">
        <v>4712</v>
      </c>
      <c r="V56" s="705">
        <v>4894</v>
      </c>
      <c r="W56" s="796"/>
      <c r="X56" s="707">
        <f t="shared" si="27"/>
        <v>-5.6663837011884551E-2</v>
      </c>
      <c r="Y56" s="708">
        <f t="shared" si="28"/>
        <v>0.88233970753655788</v>
      </c>
      <c r="Z56" s="656"/>
      <c r="AB56"/>
    </row>
    <row r="57" spans="1:28" ht="12.95" customHeight="1" x14ac:dyDescent="0.25">
      <c r="A57" s="660"/>
      <c r="B57" s="713" t="s">
        <v>636</v>
      </c>
      <c r="C57" s="792">
        <v>105</v>
      </c>
      <c r="D57" s="698">
        <f t="shared" si="19"/>
        <v>3.6070079010649264E-2</v>
      </c>
      <c r="E57" s="792">
        <v>2120</v>
      </c>
      <c r="F57" s="698">
        <f t="shared" si="20"/>
        <v>0.7282720714531089</v>
      </c>
      <c r="G57" s="792">
        <v>60</v>
      </c>
      <c r="H57" s="698">
        <f t="shared" si="21"/>
        <v>2.0611473720371008E-2</v>
      </c>
      <c r="I57" s="793">
        <v>241</v>
      </c>
      <c r="J57" s="698">
        <f t="shared" si="22"/>
        <v>8.2789419443490206E-2</v>
      </c>
      <c r="K57" s="794">
        <v>146</v>
      </c>
      <c r="L57" s="698">
        <f t="shared" si="23"/>
        <v>5.015458605290278E-2</v>
      </c>
      <c r="M57" s="795">
        <v>192</v>
      </c>
      <c r="N57" s="698">
        <f t="shared" si="24"/>
        <v>6.5956715905187216E-2</v>
      </c>
      <c r="O57" s="725"/>
      <c r="P57" s="794">
        <v>31</v>
      </c>
      <c r="Q57" s="698">
        <f t="shared" si="25"/>
        <v>1.0649261422191686E-2</v>
      </c>
      <c r="R57" s="794">
        <v>16</v>
      </c>
      <c r="S57" s="698">
        <f t="shared" si="26"/>
        <v>5.4963929920989352E-3</v>
      </c>
      <c r="T57" s="712">
        <f t="shared" si="18"/>
        <v>2911</v>
      </c>
      <c r="U57" s="704">
        <v>2903</v>
      </c>
      <c r="V57" s="705">
        <v>2912</v>
      </c>
      <c r="W57" s="796"/>
      <c r="X57" s="711">
        <f t="shared" si="27"/>
        <v>2.7557698932139168E-3</v>
      </c>
      <c r="Y57" s="708">
        <f t="shared" si="28"/>
        <v>0.7643421504637582</v>
      </c>
      <c r="Z57" s="656"/>
      <c r="AB57"/>
    </row>
    <row r="58" spans="1:28" ht="12.95" customHeight="1" x14ac:dyDescent="0.25">
      <c r="A58" s="660"/>
      <c r="B58" s="713" t="s">
        <v>637</v>
      </c>
      <c r="C58" s="792">
        <v>207</v>
      </c>
      <c r="D58" s="698">
        <f t="shared" si="19"/>
        <v>8.6502298370246547E-2</v>
      </c>
      <c r="E58" s="792">
        <v>1789</v>
      </c>
      <c r="F58" s="698">
        <f t="shared" si="20"/>
        <v>0.7475971583786043</v>
      </c>
      <c r="G58" s="792">
        <v>59</v>
      </c>
      <c r="H58" s="698">
        <f t="shared" si="21"/>
        <v>2.4655244463017135E-2</v>
      </c>
      <c r="I58" s="793">
        <v>214</v>
      </c>
      <c r="J58" s="698">
        <f t="shared" si="22"/>
        <v>8.9427496865858755E-2</v>
      </c>
      <c r="K58" s="794">
        <v>63</v>
      </c>
      <c r="L58" s="698">
        <f t="shared" si="23"/>
        <v>2.6326786460509819E-2</v>
      </c>
      <c r="M58" s="795">
        <v>46</v>
      </c>
      <c r="N58" s="698">
        <f t="shared" si="24"/>
        <v>1.92227329711659E-2</v>
      </c>
      <c r="O58" s="725"/>
      <c r="P58" s="794">
        <v>13</v>
      </c>
      <c r="Q58" s="698">
        <f t="shared" si="25"/>
        <v>5.4325114918512326E-3</v>
      </c>
      <c r="R58" s="794">
        <v>2</v>
      </c>
      <c r="S58" s="698">
        <f t="shared" si="26"/>
        <v>8.3577099874634355E-4</v>
      </c>
      <c r="T58" s="712">
        <f t="shared" si="18"/>
        <v>2393</v>
      </c>
      <c r="U58" s="704">
        <v>2033</v>
      </c>
      <c r="V58" s="705">
        <v>2048</v>
      </c>
      <c r="W58" s="796"/>
      <c r="X58" s="711">
        <f t="shared" si="27"/>
        <v>0.17707820954254797</v>
      </c>
      <c r="Y58" s="708">
        <f t="shared" si="28"/>
        <v>0.83409945674885089</v>
      </c>
      <c r="Z58" s="656"/>
      <c r="AB58"/>
    </row>
    <row r="59" spans="1:28" ht="12.95" customHeight="1" x14ac:dyDescent="0.25">
      <c r="A59" s="660"/>
      <c r="B59" s="713" t="s">
        <v>638</v>
      </c>
      <c r="C59" s="792">
        <v>14</v>
      </c>
      <c r="D59" s="698">
        <f t="shared" si="19"/>
        <v>3.5443037974683546E-2</v>
      </c>
      <c r="E59" s="792">
        <v>300</v>
      </c>
      <c r="F59" s="698">
        <f t="shared" si="20"/>
        <v>0.759493670886076</v>
      </c>
      <c r="G59" s="792">
        <v>14</v>
      </c>
      <c r="H59" s="698">
        <f t="shared" si="21"/>
        <v>3.5443037974683546E-2</v>
      </c>
      <c r="I59" s="793">
        <v>36</v>
      </c>
      <c r="J59" s="698">
        <f t="shared" si="22"/>
        <v>9.1139240506329114E-2</v>
      </c>
      <c r="K59" s="794">
        <v>11</v>
      </c>
      <c r="L59" s="698">
        <f t="shared" si="23"/>
        <v>2.7848101265822784E-2</v>
      </c>
      <c r="M59" s="795">
        <v>20</v>
      </c>
      <c r="N59" s="698">
        <f t="shared" si="24"/>
        <v>5.0632911392405063E-2</v>
      </c>
      <c r="O59" s="725"/>
      <c r="P59" s="794">
        <v>0</v>
      </c>
      <c r="Q59" s="698">
        <f t="shared" si="25"/>
        <v>0</v>
      </c>
      <c r="R59" s="794">
        <v>0</v>
      </c>
      <c r="S59" s="698">
        <f t="shared" si="26"/>
        <v>0</v>
      </c>
      <c r="T59" s="712">
        <f t="shared" si="18"/>
        <v>395</v>
      </c>
      <c r="U59" s="704">
        <v>383</v>
      </c>
      <c r="V59" s="705">
        <v>390</v>
      </c>
      <c r="W59" s="796"/>
      <c r="X59" s="711">
        <f t="shared" si="27"/>
        <v>3.1331592689295036E-2</v>
      </c>
      <c r="Y59" s="708">
        <f t="shared" si="28"/>
        <v>0.79493670886075951</v>
      </c>
      <c r="Z59" s="656"/>
      <c r="AB59"/>
    </row>
    <row r="60" spans="1:28" ht="12.95" customHeight="1" x14ac:dyDescent="0.25">
      <c r="A60" s="660"/>
      <c r="B60" s="713" t="s">
        <v>639</v>
      </c>
      <c r="C60" s="792">
        <v>109</v>
      </c>
      <c r="D60" s="698">
        <f t="shared" si="19"/>
        <v>7.5276243093922654E-2</v>
      </c>
      <c r="E60" s="792">
        <v>1066</v>
      </c>
      <c r="F60" s="698">
        <f t="shared" si="20"/>
        <v>0.73618784530386738</v>
      </c>
      <c r="G60" s="792">
        <v>32</v>
      </c>
      <c r="H60" s="698">
        <f t="shared" si="21"/>
        <v>2.2099447513812154E-2</v>
      </c>
      <c r="I60" s="793">
        <v>139</v>
      </c>
      <c r="J60" s="698">
        <f t="shared" si="22"/>
        <v>9.5994475138121552E-2</v>
      </c>
      <c r="K60" s="794">
        <v>48</v>
      </c>
      <c r="L60" s="698">
        <f t="shared" si="23"/>
        <v>3.3149171270718231E-2</v>
      </c>
      <c r="M60" s="795">
        <v>48</v>
      </c>
      <c r="N60" s="698">
        <f t="shared" si="24"/>
        <v>3.3149171270718231E-2</v>
      </c>
      <c r="O60" s="725"/>
      <c r="P60" s="794">
        <v>3</v>
      </c>
      <c r="Q60" s="698">
        <f t="shared" si="25"/>
        <v>2.0718232044198894E-3</v>
      </c>
      <c r="R60" s="794">
        <v>3</v>
      </c>
      <c r="S60" s="698">
        <f t="shared" si="26"/>
        <v>2.0718232044198894E-3</v>
      </c>
      <c r="T60" s="712">
        <f t="shared" si="18"/>
        <v>1448</v>
      </c>
      <c r="U60" s="704">
        <v>1530</v>
      </c>
      <c r="V60" s="705">
        <v>1655</v>
      </c>
      <c r="W60" s="796"/>
      <c r="X60" s="707">
        <f t="shared" si="27"/>
        <v>-5.3594771241830062E-2</v>
      </c>
      <c r="Y60" s="708">
        <f t="shared" si="28"/>
        <v>0.81146408839779005</v>
      </c>
      <c r="Z60" s="656"/>
      <c r="AB60"/>
    </row>
    <row r="61" spans="1:28" ht="12.95" customHeight="1" x14ac:dyDescent="0.25">
      <c r="A61" s="660"/>
      <c r="B61" s="713" t="s">
        <v>640</v>
      </c>
      <c r="C61" s="792">
        <v>34</v>
      </c>
      <c r="D61" s="698">
        <f t="shared" si="19"/>
        <v>4.5092838196286469E-2</v>
      </c>
      <c r="E61" s="792">
        <v>613</v>
      </c>
      <c r="F61" s="698">
        <f t="shared" si="20"/>
        <v>0.8129973474801061</v>
      </c>
      <c r="G61" s="792">
        <v>4</v>
      </c>
      <c r="H61" s="698">
        <f t="shared" si="21"/>
        <v>5.3050397877984082E-3</v>
      </c>
      <c r="I61" s="793">
        <v>32</v>
      </c>
      <c r="J61" s="698">
        <f t="shared" si="22"/>
        <v>4.2440318302387266E-2</v>
      </c>
      <c r="K61" s="794">
        <v>26</v>
      </c>
      <c r="L61" s="698">
        <f t="shared" si="23"/>
        <v>3.4482758620689655E-2</v>
      </c>
      <c r="M61" s="795">
        <v>32</v>
      </c>
      <c r="N61" s="698">
        <f t="shared" si="24"/>
        <v>4.2440318302387266E-2</v>
      </c>
      <c r="O61" s="725"/>
      <c r="P61" s="794">
        <v>8</v>
      </c>
      <c r="Q61" s="698">
        <f t="shared" si="25"/>
        <v>1.0610079575596816E-2</v>
      </c>
      <c r="R61" s="794">
        <v>5</v>
      </c>
      <c r="S61" s="698">
        <f t="shared" si="26"/>
        <v>6.6312997347480109E-3</v>
      </c>
      <c r="T61" s="712">
        <f t="shared" si="18"/>
        <v>754</v>
      </c>
      <c r="U61" s="704">
        <v>853</v>
      </c>
      <c r="V61" s="705">
        <v>840</v>
      </c>
      <c r="W61" s="796"/>
      <c r="X61" s="707">
        <f t="shared" si="27"/>
        <v>-0.1160609613130129</v>
      </c>
      <c r="Y61" s="708">
        <f t="shared" si="28"/>
        <v>0.85809018567639261</v>
      </c>
      <c r="Z61" s="656"/>
      <c r="AB61"/>
    </row>
    <row r="62" spans="1:28" ht="12.95" customHeight="1" x14ac:dyDescent="0.25">
      <c r="A62" s="660"/>
      <c r="B62" s="713" t="s">
        <v>641</v>
      </c>
      <c r="C62" s="792">
        <v>39</v>
      </c>
      <c r="D62" s="698">
        <f t="shared" si="19"/>
        <v>5.0322580645161291E-2</v>
      </c>
      <c r="E62" s="792">
        <v>580</v>
      </c>
      <c r="F62" s="698">
        <f t="shared" si="20"/>
        <v>0.74838709677419357</v>
      </c>
      <c r="G62" s="792">
        <v>19</v>
      </c>
      <c r="H62" s="698">
        <f t="shared" si="21"/>
        <v>2.4516129032258065E-2</v>
      </c>
      <c r="I62" s="793">
        <v>82</v>
      </c>
      <c r="J62" s="698">
        <f t="shared" si="22"/>
        <v>0.10580645161290322</v>
      </c>
      <c r="K62" s="794">
        <v>21</v>
      </c>
      <c r="L62" s="698">
        <f t="shared" si="23"/>
        <v>2.7096774193548386E-2</v>
      </c>
      <c r="M62" s="795">
        <v>16</v>
      </c>
      <c r="N62" s="698">
        <f t="shared" si="24"/>
        <v>2.0645161290322581E-2</v>
      </c>
      <c r="O62" s="725"/>
      <c r="P62" s="794">
        <v>18</v>
      </c>
      <c r="Q62" s="698">
        <f t="shared" si="25"/>
        <v>2.3225806451612905E-2</v>
      </c>
      <c r="R62" s="794">
        <v>0</v>
      </c>
      <c r="S62" s="698">
        <f t="shared" si="26"/>
        <v>0</v>
      </c>
      <c r="T62" s="712">
        <f t="shared" si="18"/>
        <v>775</v>
      </c>
      <c r="U62" s="704">
        <v>837</v>
      </c>
      <c r="V62" s="705">
        <v>814</v>
      </c>
      <c r="W62" s="796"/>
      <c r="X62" s="707">
        <f t="shared" si="27"/>
        <v>-7.407407407407407E-2</v>
      </c>
      <c r="Y62" s="708">
        <f t="shared" si="28"/>
        <v>0.79870967741935484</v>
      </c>
      <c r="Z62" s="656"/>
      <c r="AB62"/>
    </row>
    <row r="63" spans="1:28" ht="12.95" customHeight="1" x14ac:dyDescent="0.25">
      <c r="A63" s="660"/>
      <c r="B63" s="713" t="s">
        <v>642</v>
      </c>
      <c r="C63" s="792">
        <v>34</v>
      </c>
      <c r="D63" s="698">
        <f t="shared" si="19"/>
        <v>8.076009501187649E-2</v>
      </c>
      <c r="E63" s="792">
        <v>345</v>
      </c>
      <c r="F63" s="698">
        <f t="shared" si="20"/>
        <v>0.81947743467933487</v>
      </c>
      <c r="G63" s="792">
        <v>2</v>
      </c>
      <c r="H63" s="698">
        <f t="shared" si="21"/>
        <v>4.7505938242280287E-3</v>
      </c>
      <c r="I63" s="793">
        <v>23</v>
      </c>
      <c r="J63" s="698">
        <f t="shared" si="22"/>
        <v>5.4631828978622329E-2</v>
      </c>
      <c r="K63" s="794">
        <v>5</v>
      </c>
      <c r="L63" s="698">
        <f t="shared" si="23"/>
        <v>1.1876484560570071E-2</v>
      </c>
      <c r="M63" s="795">
        <v>7</v>
      </c>
      <c r="N63" s="698">
        <f t="shared" si="24"/>
        <v>1.66270783847981E-2</v>
      </c>
      <c r="O63" s="725"/>
      <c r="P63" s="794">
        <v>4</v>
      </c>
      <c r="Q63" s="698">
        <f t="shared" si="25"/>
        <v>9.5011876484560574E-3</v>
      </c>
      <c r="R63" s="794">
        <v>1</v>
      </c>
      <c r="S63" s="698">
        <f t="shared" si="26"/>
        <v>2.3752969121140144E-3</v>
      </c>
      <c r="T63" s="712">
        <f t="shared" si="18"/>
        <v>421</v>
      </c>
      <c r="U63" s="704">
        <v>455</v>
      </c>
      <c r="V63" s="705">
        <v>505</v>
      </c>
      <c r="W63" s="796"/>
      <c r="X63" s="707">
        <f t="shared" si="27"/>
        <v>-7.4725274725274723E-2</v>
      </c>
      <c r="Y63" s="708">
        <f t="shared" si="28"/>
        <v>0.9002375296912114</v>
      </c>
      <c r="Z63" s="656"/>
      <c r="AB63"/>
    </row>
    <row r="64" spans="1:28" ht="12.95" customHeight="1" x14ac:dyDescent="0.25">
      <c r="A64" s="660"/>
      <c r="B64" s="713" t="s">
        <v>643</v>
      </c>
      <c r="C64" s="792">
        <v>29</v>
      </c>
      <c r="D64" s="698">
        <f t="shared" si="19"/>
        <v>5.0434782608695654E-2</v>
      </c>
      <c r="E64" s="792">
        <v>362</v>
      </c>
      <c r="F64" s="698">
        <f t="shared" si="20"/>
        <v>0.62956521739130433</v>
      </c>
      <c r="G64" s="792">
        <v>18</v>
      </c>
      <c r="H64" s="698">
        <f t="shared" si="21"/>
        <v>3.1304347826086959E-2</v>
      </c>
      <c r="I64" s="793">
        <v>68</v>
      </c>
      <c r="J64" s="698">
        <f t="shared" si="22"/>
        <v>0.11826086956521739</v>
      </c>
      <c r="K64" s="794">
        <v>29</v>
      </c>
      <c r="L64" s="698">
        <f t="shared" si="23"/>
        <v>5.0434782608695654E-2</v>
      </c>
      <c r="M64" s="795">
        <v>50</v>
      </c>
      <c r="N64" s="698">
        <f t="shared" si="24"/>
        <v>8.6956521739130432E-2</v>
      </c>
      <c r="O64" s="725"/>
      <c r="P64" s="794">
        <v>14</v>
      </c>
      <c r="Q64" s="698">
        <f t="shared" si="25"/>
        <v>2.4347826086956521E-2</v>
      </c>
      <c r="R64" s="794">
        <v>5</v>
      </c>
      <c r="S64" s="698">
        <f t="shared" si="26"/>
        <v>8.6956521739130436E-3</v>
      </c>
      <c r="T64" s="712">
        <f t="shared" si="18"/>
        <v>575</v>
      </c>
      <c r="U64" s="704">
        <v>757</v>
      </c>
      <c r="V64" s="705">
        <v>736</v>
      </c>
      <c r="W64" s="796"/>
      <c r="X64" s="707">
        <f t="shared" si="27"/>
        <v>-0.2404227212681638</v>
      </c>
      <c r="Y64" s="708">
        <f t="shared" si="28"/>
        <v>0.67999999999999994</v>
      </c>
      <c r="Z64" s="656"/>
      <c r="AB64"/>
    </row>
    <row r="65" spans="1:29" ht="12.95" customHeight="1" x14ac:dyDescent="0.25">
      <c r="A65" s="660"/>
      <c r="B65" s="713" t="s">
        <v>644</v>
      </c>
      <c r="C65" s="792">
        <v>25</v>
      </c>
      <c r="D65" s="698">
        <f t="shared" si="19"/>
        <v>5.1229508196721313E-2</v>
      </c>
      <c r="E65" s="792">
        <v>341</v>
      </c>
      <c r="F65" s="698">
        <f t="shared" si="20"/>
        <v>0.69877049180327866</v>
      </c>
      <c r="G65" s="792">
        <v>5</v>
      </c>
      <c r="H65" s="698">
        <f t="shared" si="21"/>
        <v>1.0245901639344262E-2</v>
      </c>
      <c r="I65" s="793">
        <v>47</v>
      </c>
      <c r="J65" s="698">
        <f t="shared" si="22"/>
        <v>9.6311475409836061E-2</v>
      </c>
      <c r="K65" s="794">
        <v>51</v>
      </c>
      <c r="L65" s="698">
        <f t="shared" si="23"/>
        <v>0.10450819672131148</v>
      </c>
      <c r="M65" s="795">
        <v>16</v>
      </c>
      <c r="N65" s="698">
        <f t="shared" si="24"/>
        <v>3.2786885245901641E-2</v>
      </c>
      <c r="O65" s="725"/>
      <c r="P65" s="794">
        <v>3</v>
      </c>
      <c r="Q65" s="698">
        <f t="shared" si="25"/>
        <v>6.1475409836065573E-3</v>
      </c>
      <c r="R65" s="794">
        <v>0</v>
      </c>
      <c r="S65" s="698">
        <f t="shared" si="26"/>
        <v>0</v>
      </c>
      <c r="T65" s="712">
        <f t="shared" si="18"/>
        <v>488</v>
      </c>
      <c r="U65" s="704">
        <v>523</v>
      </c>
      <c r="V65" s="705">
        <v>452</v>
      </c>
      <c r="W65" s="796"/>
      <c r="X65" s="707">
        <f t="shared" si="27"/>
        <v>-6.6921606118546847E-2</v>
      </c>
      <c r="Y65" s="708">
        <f t="shared" si="28"/>
        <v>0.75</v>
      </c>
      <c r="Z65" s="656"/>
    </row>
    <row r="66" spans="1:29" ht="12.95" customHeight="1" x14ac:dyDescent="0.25">
      <c r="A66" s="660"/>
      <c r="B66" s="713" t="s">
        <v>645</v>
      </c>
      <c r="C66" s="792">
        <v>10</v>
      </c>
      <c r="D66" s="698">
        <f t="shared" si="19"/>
        <v>3.5211267605633804E-2</v>
      </c>
      <c r="E66" s="792">
        <v>206</v>
      </c>
      <c r="F66" s="698">
        <f t="shared" si="20"/>
        <v>0.72535211267605637</v>
      </c>
      <c r="G66" s="792">
        <v>4</v>
      </c>
      <c r="H66" s="698">
        <f t="shared" si="21"/>
        <v>1.4084507042253521E-2</v>
      </c>
      <c r="I66" s="793">
        <v>7</v>
      </c>
      <c r="J66" s="698">
        <f t="shared" si="22"/>
        <v>2.464788732394366E-2</v>
      </c>
      <c r="K66" s="794">
        <v>18</v>
      </c>
      <c r="L66" s="698">
        <f t="shared" si="23"/>
        <v>6.3380281690140844E-2</v>
      </c>
      <c r="M66" s="795">
        <v>31</v>
      </c>
      <c r="N66" s="698">
        <f t="shared" si="24"/>
        <v>0.10915492957746478</v>
      </c>
      <c r="O66" s="725"/>
      <c r="P66" s="794">
        <v>2</v>
      </c>
      <c r="Q66" s="698">
        <f t="shared" si="25"/>
        <v>7.0422535211267607E-3</v>
      </c>
      <c r="R66" s="794">
        <v>6</v>
      </c>
      <c r="S66" s="698">
        <f t="shared" si="26"/>
        <v>2.1126760563380281E-2</v>
      </c>
      <c r="T66" s="712">
        <f t="shared" si="18"/>
        <v>284</v>
      </c>
      <c r="U66" s="704">
        <v>304</v>
      </c>
      <c r="V66" s="705">
        <v>405</v>
      </c>
      <c r="W66" s="796"/>
      <c r="X66" s="707">
        <f t="shared" si="27"/>
        <v>-6.5789473684210523E-2</v>
      </c>
      <c r="Y66" s="708">
        <f t="shared" si="28"/>
        <v>0.76056338028169013</v>
      </c>
      <c r="Z66" s="656"/>
    </row>
    <row r="67" spans="1:29" ht="12.95" customHeight="1" x14ac:dyDescent="0.25">
      <c r="A67" s="660"/>
      <c r="B67" s="713" t="s">
        <v>646</v>
      </c>
      <c r="C67" s="792">
        <v>56</v>
      </c>
      <c r="D67" s="698">
        <f t="shared" si="19"/>
        <v>8.7912087912087919E-2</v>
      </c>
      <c r="E67" s="792">
        <v>361</v>
      </c>
      <c r="F67" s="698">
        <f t="shared" si="20"/>
        <v>0.56671899529042391</v>
      </c>
      <c r="G67" s="792">
        <v>12</v>
      </c>
      <c r="H67" s="698">
        <f t="shared" si="21"/>
        <v>1.8838304552590265E-2</v>
      </c>
      <c r="I67" s="793">
        <v>23</v>
      </c>
      <c r="J67" s="698">
        <f t="shared" si="22"/>
        <v>3.6106750392464679E-2</v>
      </c>
      <c r="K67" s="794">
        <v>76</v>
      </c>
      <c r="L67" s="698">
        <f t="shared" si="23"/>
        <v>0.11930926216640503</v>
      </c>
      <c r="M67" s="795">
        <v>73</v>
      </c>
      <c r="N67" s="698">
        <f t="shared" si="24"/>
        <v>0.11459968602825746</v>
      </c>
      <c r="O67" s="725"/>
      <c r="P67" s="794">
        <v>15</v>
      </c>
      <c r="Q67" s="698">
        <f t="shared" si="25"/>
        <v>2.3547880690737835E-2</v>
      </c>
      <c r="R67" s="794">
        <v>21</v>
      </c>
      <c r="S67" s="698">
        <f t="shared" si="26"/>
        <v>3.2967032967032968E-2</v>
      </c>
      <c r="T67" s="712">
        <f t="shared" si="18"/>
        <v>637</v>
      </c>
      <c r="U67" s="704">
        <v>566</v>
      </c>
      <c r="V67" s="705">
        <v>462</v>
      </c>
      <c r="W67" s="796"/>
      <c r="X67" s="711">
        <f t="shared" si="27"/>
        <v>0.12544169611307421</v>
      </c>
      <c r="Y67" s="708">
        <f t="shared" si="28"/>
        <v>0.65463108320251184</v>
      </c>
      <c r="Z67" s="656"/>
    </row>
    <row r="68" spans="1:29" ht="12.95" customHeight="1" x14ac:dyDescent="0.25">
      <c r="A68" s="660"/>
      <c r="B68" s="713" t="s">
        <v>647</v>
      </c>
      <c r="C68" s="792">
        <v>12</v>
      </c>
      <c r="D68" s="698">
        <f t="shared" si="19"/>
        <v>6.8181818181818177E-2</v>
      </c>
      <c r="E68" s="792">
        <v>110</v>
      </c>
      <c r="F68" s="698">
        <f t="shared" si="20"/>
        <v>0.625</v>
      </c>
      <c r="G68" s="792">
        <v>1</v>
      </c>
      <c r="H68" s="698">
        <f t="shared" si="21"/>
        <v>5.681818181818182E-3</v>
      </c>
      <c r="I68" s="793">
        <v>6</v>
      </c>
      <c r="J68" s="698">
        <f t="shared" si="22"/>
        <v>3.4090909090909088E-2</v>
      </c>
      <c r="K68" s="795">
        <v>16</v>
      </c>
      <c r="L68" s="698">
        <f t="shared" si="23"/>
        <v>9.0909090909090912E-2</v>
      </c>
      <c r="M68" s="795">
        <v>19</v>
      </c>
      <c r="N68" s="698">
        <f t="shared" si="24"/>
        <v>0.10795454545454546</v>
      </c>
      <c r="O68" s="725"/>
      <c r="P68" s="794">
        <v>3</v>
      </c>
      <c r="Q68" s="698">
        <f t="shared" si="25"/>
        <v>1.7045454545454544E-2</v>
      </c>
      <c r="R68" s="794">
        <v>9</v>
      </c>
      <c r="S68" s="698">
        <f t="shared" si="26"/>
        <v>5.113636363636364E-2</v>
      </c>
      <c r="T68" s="712">
        <f t="shared" si="18"/>
        <v>176</v>
      </c>
      <c r="U68" s="704">
        <v>188</v>
      </c>
      <c r="V68" s="705">
        <v>200</v>
      </c>
      <c r="W68" s="796"/>
      <c r="X68" s="707">
        <f t="shared" si="27"/>
        <v>-6.3829787234042548E-2</v>
      </c>
      <c r="Y68" s="708">
        <f t="shared" si="28"/>
        <v>0.69318181818181812</v>
      </c>
      <c r="Z68" s="656"/>
    </row>
    <row r="69" spans="1:29" ht="12.95" customHeight="1" x14ac:dyDescent="0.25">
      <c r="A69" s="660"/>
      <c r="B69" s="713" t="s">
        <v>648</v>
      </c>
      <c r="C69" s="792">
        <v>0</v>
      </c>
      <c r="D69" s="698" t="e">
        <f t="shared" si="19"/>
        <v>#DIV/0!</v>
      </c>
      <c r="E69" s="792">
        <v>0</v>
      </c>
      <c r="F69" s="698" t="e">
        <f t="shared" si="20"/>
        <v>#DIV/0!</v>
      </c>
      <c r="G69" s="792">
        <v>0</v>
      </c>
      <c r="H69" s="698" t="e">
        <f t="shared" si="21"/>
        <v>#DIV/0!</v>
      </c>
      <c r="I69" s="797">
        <v>0</v>
      </c>
      <c r="J69" s="698" t="e">
        <f t="shared" si="22"/>
        <v>#DIV/0!</v>
      </c>
      <c r="K69" s="795">
        <v>0</v>
      </c>
      <c r="L69" s="698" t="e">
        <f t="shared" si="23"/>
        <v>#DIV/0!</v>
      </c>
      <c r="M69" s="795">
        <v>0</v>
      </c>
      <c r="N69" s="698" t="e">
        <f t="shared" si="24"/>
        <v>#DIV/0!</v>
      </c>
      <c r="O69" s="725"/>
      <c r="P69" s="794">
        <v>0</v>
      </c>
      <c r="Q69" s="698" t="e">
        <f t="shared" si="25"/>
        <v>#DIV/0!</v>
      </c>
      <c r="R69" s="794">
        <v>0</v>
      </c>
      <c r="S69" s="698" t="e">
        <f t="shared" si="26"/>
        <v>#DIV/0!</v>
      </c>
      <c r="T69" s="712">
        <f t="shared" si="18"/>
        <v>0</v>
      </c>
      <c r="U69" s="704">
        <v>0</v>
      </c>
      <c r="V69" s="705">
        <v>0</v>
      </c>
      <c r="W69" s="796"/>
      <c r="X69" s="707" t="e">
        <f t="shared" si="27"/>
        <v>#DIV/0!</v>
      </c>
      <c r="Y69" s="708" t="e">
        <f t="shared" si="28"/>
        <v>#DIV/0!</v>
      </c>
      <c r="Z69" s="656"/>
    </row>
    <row r="70" spans="1:29" ht="12.95" customHeight="1" x14ac:dyDescent="0.25">
      <c r="A70" s="660"/>
      <c r="B70" s="713" t="s">
        <v>649</v>
      </c>
      <c r="C70" s="792">
        <v>13</v>
      </c>
      <c r="D70" s="698">
        <f t="shared" si="19"/>
        <v>8.6092715231788075E-2</v>
      </c>
      <c r="E70" s="792">
        <v>100</v>
      </c>
      <c r="F70" s="698">
        <f t="shared" si="20"/>
        <v>0.66225165562913912</v>
      </c>
      <c r="G70" s="792">
        <v>1</v>
      </c>
      <c r="H70" s="698">
        <f t="shared" si="21"/>
        <v>6.6225165562913907E-3</v>
      </c>
      <c r="I70" s="797">
        <v>4</v>
      </c>
      <c r="J70" s="698">
        <f t="shared" si="22"/>
        <v>2.6490066225165563E-2</v>
      </c>
      <c r="K70" s="795">
        <v>4</v>
      </c>
      <c r="L70" s="698">
        <f t="shared" si="23"/>
        <v>2.6490066225165563E-2</v>
      </c>
      <c r="M70" s="795">
        <v>14</v>
      </c>
      <c r="N70" s="698">
        <f t="shared" si="24"/>
        <v>9.2715231788079472E-2</v>
      </c>
      <c r="O70" s="725"/>
      <c r="P70" s="794">
        <v>11</v>
      </c>
      <c r="Q70" s="698">
        <f t="shared" si="25"/>
        <v>7.2847682119205295E-2</v>
      </c>
      <c r="R70" s="794">
        <v>4</v>
      </c>
      <c r="S70" s="698">
        <f t="shared" si="26"/>
        <v>2.6490066225165563E-2</v>
      </c>
      <c r="T70" s="712">
        <f t="shared" si="18"/>
        <v>151</v>
      </c>
      <c r="U70" s="704">
        <v>0</v>
      </c>
      <c r="V70" s="705">
        <v>0</v>
      </c>
      <c r="W70" s="796"/>
      <c r="X70" s="711" t="e">
        <f t="shared" si="27"/>
        <v>#DIV/0!</v>
      </c>
      <c r="Y70" s="708">
        <f t="shared" si="28"/>
        <v>0.7483443708609272</v>
      </c>
      <c r="Z70" s="656"/>
    </row>
    <row r="71" spans="1:29" ht="12.95" customHeight="1" x14ac:dyDescent="0.25">
      <c r="A71" s="660"/>
      <c r="B71" s="757"/>
      <c r="C71" s="716">
        <f>SUM(C51:C70)</f>
        <v>4263</v>
      </c>
      <c r="D71" s="698">
        <f t="shared" ref="D71" si="29">C71/U71</f>
        <v>5.957238680827278E-2</v>
      </c>
      <c r="E71" s="716">
        <f>SUM(E51:E70)</f>
        <v>55352</v>
      </c>
      <c r="F71" s="698">
        <f t="shared" ref="F71" si="30">E71/U71</f>
        <v>0.77350475125768581</v>
      </c>
      <c r="G71" s="716">
        <f>SUM(G51:G70)</f>
        <v>1336</v>
      </c>
      <c r="H71" s="698">
        <f t="shared" ref="H71" si="31">G71/U71</f>
        <v>1.8669647847959756E-2</v>
      </c>
      <c r="I71" s="716">
        <f>SUM(I51:I70)</f>
        <v>5161</v>
      </c>
      <c r="J71" s="698">
        <f t="shared" ref="J71" si="32">I71/U71</f>
        <v>7.2121296813862493E-2</v>
      </c>
      <c r="K71" s="716">
        <f>SUM(K51:K70)</f>
        <v>2114</v>
      </c>
      <c r="L71" s="698">
        <f t="shared" ref="L71" si="33">K71/U71</f>
        <v>2.9541643376187813E-2</v>
      </c>
      <c r="M71" s="716">
        <f>SUM(M51:M70)</f>
        <v>2233</v>
      </c>
      <c r="N71" s="698">
        <f t="shared" ref="N71" si="34">M71/U71</f>
        <v>3.1204583566238123E-2</v>
      </c>
      <c r="O71" s="725"/>
      <c r="P71" s="716">
        <f>SUM(P51:P70)</f>
        <v>474</v>
      </c>
      <c r="Q71" s="698">
        <f t="shared" ref="Q71" si="35">P71/U71</f>
        <v>6.6238121855785358E-3</v>
      </c>
      <c r="R71" s="716">
        <f>SUM(R51:R70)</f>
        <v>330</v>
      </c>
      <c r="S71" s="698">
        <f t="shared" ref="S71" si="36">R71/U71</f>
        <v>4.6115148127445502E-3</v>
      </c>
      <c r="T71" s="473">
        <f t="shared" si="18"/>
        <v>71263</v>
      </c>
      <c r="U71" s="718">
        <f>SUM(U51:U70)</f>
        <v>71560</v>
      </c>
      <c r="V71" s="798">
        <f>SUM(V51:V70)</f>
        <v>72859</v>
      </c>
      <c r="W71" s="799"/>
      <c r="X71" s="721">
        <f>SUM(T71,-U71)/U71</f>
        <v>-4.1503633314700951E-3</v>
      </c>
      <c r="Y71" s="722">
        <f>SUM(D71,F71)</f>
        <v>0.83307713806595862</v>
      </c>
      <c r="Z71" s="656"/>
    </row>
    <row r="72" spans="1:29" ht="12.95" customHeight="1" x14ac:dyDescent="0.25">
      <c r="A72" s="660"/>
      <c r="B72" s="714" t="s">
        <v>661</v>
      </c>
      <c r="C72" s="726">
        <f>C71/D72</f>
        <v>7.1508848444183509E-2</v>
      </c>
      <c r="D72" s="729">
        <f>SUM(C71,E71)</f>
        <v>59615</v>
      </c>
      <c r="E72" s="726">
        <f>E71/D72</f>
        <v>0.92849115155581652</v>
      </c>
      <c r="F72" s="800"/>
      <c r="G72" s="726">
        <f>G71/H72</f>
        <v>0.20563336924734493</v>
      </c>
      <c r="H72" s="729">
        <f>SUM(G71,I71)</f>
        <v>6497</v>
      </c>
      <c r="I72" s="726">
        <f>I71/H72</f>
        <v>0.79436663075265512</v>
      </c>
      <c r="J72" s="800"/>
      <c r="K72" s="726">
        <f>K71/L72</f>
        <v>0.48631239935587761</v>
      </c>
      <c r="L72" s="729">
        <f>SUM(K71,M71)</f>
        <v>4347</v>
      </c>
      <c r="M72" s="726">
        <f>M71/L72</f>
        <v>0.51368760064412233</v>
      </c>
      <c r="N72" s="800"/>
      <c r="O72" s="725"/>
      <c r="P72" s="726">
        <f>P71/Q72</f>
        <v>0.58955223880597019</v>
      </c>
      <c r="Q72" s="801">
        <f>SUM(P71,R71)</f>
        <v>804</v>
      </c>
      <c r="R72" s="726">
        <f>R71/Q72</f>
        <v>0.41044776119402987</v>
      </c>
      <c r="S72" s="730"/>
      <c r="T72" s="723"/>
      <c r="U72" s="731"/>
      <c r="V72" s="732"/>
      <c r="W72" s="730"/>
      <c r="X72" s="728"/>
      <c r="Z72" s="656"/>
    </row>
    <row r="73" spans="1:29" ht="12.95" customHeight="1" x14ac:dyDescent="0.25">
      <c r="A73" s="660"/>
      <c r="B73" s="714" t="s">
        <v>662</v>
      </c>
      <c r="C73" s="728"/>
      <c r="D73" s="734">
        <f>D72/$T$71</f>
        <v>0.83654912086215849</v>
      </c>
      <c r="E73" s="728"/>
      <c r="F73" s="728"/>
      <c r="G73" s="728"/>
      <c r="H73" s="734">
        <f>H72/$T$71</f>
        <v>9.1169330508117818E-2</v>
      </c>
      <c r="I73" s="730"/>
      <c r="J73" s="728"/>
      <c r="K73" s="757"/>
      <c r="L73" s="734">
        <f>L72/$T$71</f>
        <v>6.0999396601321865E-2</v>
      </c>
      <c r="M73" s="757"/>
      <c r="N73" s="730"/>
      <c r="O73" s="725"/>
      <c r="P73" s="730"/>
      <c r="Q73" s="734">
        <f>Q72/$T$71</f>
        <v>1.1282152028401835E-2</v>
      </c>
      <c r="R73" s="730"/>
      <c r="S73" s="735">
        <v>1</v>
      </c>
      <c r="T73" s="736"/>
      <c r="U73" s="737"/>
      <c r="V73" s="738"/>
      <c r="W73" s="737"/>
      <c r="X73" s="739">
        <f>T75/$U$71</f>
        <v>0.88144214645053098</v>
      </c>
      <c r="Y73" s="733" t="s">
        <v>612</v>
      </c>
      <c r="Z73" s="656"/>
    </row>
    <row r="74" spans="1:29" s="58" customFormat="1" ht="12.95" customHeight="1" x14ac:dyDescent="0.2">
      <c r="A74" s="802"/>
      <c r="B74" s="803"/>
      <c r="C74" s="691" t="s">
        <v>617</v>
      </c>
      <c r="D74" s="804" t="s">
        <v>618</v>
      </c>
      <c r="E74" s="691" t="s">
        <v>617</v>
      </c>
      <c r="F74" s="804" t="s">
        <v>619</v>
      </c>
      <c r="G74" s="691" t="s">
        <v>620</v>
      </c>
      <c r="H74" s="804" t="s">
        <v>621</v>
      </c>
      <c r="I74" s="691" t="s">
        <v>620</v>
      </c>
      <c r="J74" s="804" t="s">
        <v>622</v>
      </c>
      <c r="K74" s="691" t="s">
        <v>623</v>
      </c>
      <c r="L74" s="804" t="s">
        <v>624</v>
      </c>
      <c r="M74" s="691" t="s">
        <v>623</v>
      </c>
      <c r="N74" s="804" t="s">
        <v>625</v>
      </c>
      <c r="O74" s="803"/>
      <c r="P74" s="691" t="s">
        <v>626</v>
      </c>
      <c r="Q74" s="804" t="s">
        <v>627</v>
      </c>
      <c r="R74" s="691" t="s">
        <v>626</v>
      </c>
      <c r="S74" s="804" t="s">
        <v>628</v>
      </c>
      <c r="T74" s="805"/>
      <c r="U74" s="805"/>
      <c r="V74" s="751"/>
      <c r="W74" s="751"/>
      <c r="X74" s="806" t="s">
        <v>651</v>
      </c>
      <c r="Z74" s="656"/>
      <c r="AB74" s="88"/>
      <c r="AC74" s="7"/>
    </row>
    <row r="75" spans="1:29" ht="12.95" customHeight="1" x14ac:dyDescent="0.25">
      <c r="A75" s="660"/>
      <c r="B75" s="741" t="s">
        <v>652</v>
      </c>
      <c r="C75" s="665"/>
      <c r="D75" s="667"/>
      <c r="E75" s="807">
        <f>E71</f>
        <v>55352</v>
      </c>
      <c r="F75" s="665"/>
      <c r="G75" s="665"/>
      <c r="H75" s="665"/>
      <c r="I75" s="807">
        <f>I71</f>
        <v>5161</v>
      </c>
      <c r="J75" s="667"/>
      <c r="K75" s="665"/>
      <c r="L75" s="667"/>
      <c r="M75" s="807">
        <f>M71</f>
        <v>2233</v>
      </c>
      <c r="N75" s="667"/>
      <c r="O75" s="786"/>
      <c r="P75" s="665"/>
      <c r="Q75" s="666"/>
      <c r="R75" s="807">
        <f>R71</f>
        <v>330</v>
      </c>
      <c r="S75" s="666"/>
      <c r="T75" s="746">
        <f>SUM(E75,I75,M75,R75)</f>
        <v>63076</v>
      </c>
      <c r="U75" s="808"/>
      <c r="V75" s="809"/>
      <c r="W75" s="667"/>
      <c r="X75" s="747">
        <f>T75/$T$71</f>
        <v>0.88511569818840075</v>
      </c>
      <c r="Z75" s="656"/>
    </row>
    <row r="76" spans="1:29" ht="12.95" customHeight="1" x14ac:dyDescent="0.25">
      <c r="A76" s="660"/>
      <c r="B76" s="741" t="s">
        <v>663</v>
      </c>
      <c r="C76" s="807">
        <f>C71</f>
        <v>4263</v>
      </c>
      <c r="D76" s="810"/>
      <c r="E76" s="810"/>
      <c r="F76" s="810"/>
      <c r="G76" s="807">
        <f>G71</f>
        <v>1336</v>
      </c>
      <c r="H76" s="810"/>
      <c r="I76" s="811"/>
      <c r="J76" s="810"/>
      <c r="K76" s="807">
        <f>K71</f>
        <v>2114</v>
      </c>
      <c r="L76" s="810"/>
      <c r="M76" s="810"/>
      <c r="N76" s="810"/>
      <c r="O76" s="786"/>
      <c r="P76" s="807">
        <f>P71</f>
        <v>474</v>
      </c>
      <c r="Q76" s="810"/>
      <c r="R76" s="810"/>
      <c r="S76" s="810"/>
      <c r="T76" s="746">
        <f>SUM(C76,G76,K76,P76)</f>
        <v>8187</v>
      </c>
      <c r="U76" s="805"/>
      <c r="V76" s="751"/>
      <c r="W76" s="666"/>
      <c r="X76" s="747">
        <f>T76/$T$71</f>
        <v>0.11488430181159928</v>
      </c>
      <c r="Z76" s="656"/>
    </row>
    <row r="77" spans="1:29" ht="12" customHeight="1" x14ac:dyDescent="0.25">
      <c r="A77" s="660"/>
      <c r="B77" s="752"/>
      <c r="C77" s="672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786"/>
      <c r="P77" s="667"/>
      <c r="Q77" s="812"/>
      <c r="R77" s="812"/>
      <c r="S77" s="667"/>
      <c r="T77" s="813"/>
      <c r="U77" s="813"/>
      <c r="V77" s="814"/>
      <c r="W77" s="756"/>
      <c r="X77" s="756"/>
      <c r="Z77" s="656"/>
    </row>
    <row r="78" spans="1:29" ht="12" customHeight="1" x14ac:dyDescent="0.25">
      <c r="A78" s="660"/>
      <c r="B78" s="757"/>
      <c r="C78" s="805"/>
      <c r="D78" s="805"/>
      <c r="E78" s="805"/>
      <c r="F78" s="805"/>
      <c r="G78" s="805"/>
      <c r="H78" s="805"/>
      <c r="I78" s="805"/>
      <c r="J78" s="805"/>
      <c r="K78" s="805"/>
      <c r="L78" s="805"/>
      <c r="M78" s="805"/>
      <c r="N78" s="805"/>
      <c r="O78" s="786"/>
      <c r="P78" s="805"/>
      <c r="Q78" s="805"/>
      <c r="R78" s="805"/>
      <c r="S78" s="805"/>
      <c r="T78" s="805"/>
      <c r="U78" s="815"/>
      <c r="V78" s="816"/>
      <c r="W78" s="817"/>
      <c r="X78" s="666"/>
      <c r="Z78" s="656"/>
    </row>
    <row r="79" spans="1:29" ht="12" customHeight="1" x14ac:dyDescent="0.25">
      <c r="A79" s="660"/>
      <c r="B79" s="762"/>
      <c r="C79" s="818"/>
      <c r="D79" s="730"/>
      <c r="E79" s="779"/>
      <c r="F79" s="819"/>
      <c r="G79" s="818"/>
      <c r="H79" s="818"/>
      <c r="I79" s="779"/>
      <c r="J79" s="819"/>
      <c r="K79" s="820"/>
      <c r="L79" s="820"/>
      <c r="M79" s="779"/>
      <c r="N79" s="819"/>
      <c r="O79" s="821"/>
      <c r="P79" s="820"/>
      <c r="Q79" s="822"/>
      <c r="R79" s="779"/>
      <c r="S79" s="819"/>
      <c r="U79" s="823"/>
      <c r="V79" s="824"/>
      <c r="W79" s="783"/>
      <c r="X79" s="728"/>
      <c r="Y79" s="762" t="s">
        <v>594</v>
      </c>
      <c r="Z79" s="656"/>
    </row>
    <row r="80" spans="1:29" hidden="1" x14ac:dyDescent="0.25"/>
    <row r="81" spans="1:28" hidden="1" x14ac:dyDescent="0.25">
      <c r="A81" s="812"/>
      <c r="B81" s="786"/>
      <c r="C81" s="805"/>
      <c r="D81" s="805"/>
      <c r="E81" s="805"/>
      <c r="F81" s="805"/>
      <c r="G81" s="805"/>
      <c r="H81" s="805"/>
      <c r="I81" s="805"/>
      <c r="J81" s="805"/>
      <c r="K81" s="805"/>
      <c r="L81" s="805"/>
      <c r="M81" s="805"/>
      <c r="N81" s="805"/>
      <c r="O81" s="725"/>
      <c r="P81" s="805"/>
      <c r="Q81" s="725"/>
      <c r="R81" s="725"/>
      <c r="S81" s="805"/>
      <c r="T81" s="815"/>
      <c r="U81" s="815"/>
      <c r="V81" s="816"/>
      <c r="W81" s="817"/>
      <c r="X81" s="666"/>
      <c r="Z81" s="825"/>
      <c r="AB81"/>
    </row>
    <row r="82" spans="1:28" ht="12" customHeight="1" x14ac:dyDescent="0.25">
      <c r="A82" s="766"/>
      <c r="B82" s="683" t="s">
        <v>613</v>
      </c>
      <c r="C82" s="679" t="s">
        <v>614</v>
      </c>
      <c r="D82" s="685"/>
      <c r="E82" s="679"/>
      <c r="F82" s="679"/>
      <c r="G82" s="679" t="s">
        <v>614</v>
      </c>
      <c r="H82" s="679"/>
      <c r="I82" s="679"/>
      <c r="J82" s="685"/>
      <c r="K82" s="679" t="s">
        <v>614</v>
      </c>
      <c r="L82" s="685"/>
      <c r="M82" s="679"/>
      <c r="N82" s="685"/>
      <c r="O82" s="680"/>
      <c r="P82" s="679" t="s">
        <v>614</v>
      </c>
      <c r="Q82" s="763"/>
      <c r="R82" s="679"/>
      <c r="S82" s="763"/>
      <c r="T82" s="686" t="s">
        <v>615</v>
      </c>
      <c r="U82" s="686" t="s">
        <v>615</v>
      </c>
      <c r="V82" s="764" t="s">
        <v>615</v>
      </c>
      <c r="W82" s="687" t="s">
        <v>615</v>
      </c>
      <c r="X82" s="679" t="s">
        <v>616</v>
      </c>
      <c r="Y82" s="688" t="s">
        <v>590</v>
      </c>
      <c r="Z82" s="656"/>
      <c r="AB82"/>
    </row>
    <row r="83" spans="1:28" ht="12" customHeight="1" x14ac:dyDescent="0.25">
      <c r="A83" s="766"/>
      <c r="B83" s="671" t="s">
        <v>610</v>
      </c>
      <c r="C83" s="679" t="s">
        <v>611</v>
      </c>
      <c r="D83" s="678" t="s">
        <v>4</v>
      </c>
      <c r="E83" s="678" t="s">
        <v>612</v>
      </c>
      <c r="F83" s="678" t="s">
        <v>4</v>
      </c>
      <c r="G83" s="679" t="s">
        <v>611</v>
      </c>
      <c r="H83" s="678" t="s">
        <v>4</v>
      </c>
      <c r="I83" s="678" t="s">
        <v>612</v>
      </c>
      <c r="J83" s="678" t="s">
        <v>4</v>
      </c>
      <c r="K83" s="679" t="s">
        <v>611</v>
      </c>
      <c r="L83" s="678" t="s">
        <v>4</v>
      </c>
      <c r="M83" s="678" t="s">
        <v>612</v>
      </c>
      <c r="N83" s="678" t="s">
        <v>4</v>
      </c>
      <c r="O83" s="680"/>
      <c r="P83" s="679" t="s">
        <v>611</v>
      </c>
      <c r="Q83" s="678" t="s">
        <v>4</v>
      </c>
      <c r="R83" s="678" t="s">
        <v>612</v>
      </c>
      <c r="S83" s="678" t="s">
        <v>4</v>
      </c>
      <c r="T83" s="681">
        <v>2015</v>
      </c>
      <c r="U83" s="681">
        <v>2014</v>
      </c>
      <c r="V83" s="681">
        <v>2013</v>
      </c>
      <c r="W83" s="662">
        <v>2012</v>
      </c>
      <c r="X83" s="763" t="s">
        <v>4</v>
      </c>
      <c r="Y83" s="688" t="s">
        <v>4</v>
      </c>
      <c r="Z83" s="656"/>
      <c r="AB83"/>
    </row>
    <row r="84" spans="1:28" ht="12" customHeight="1" x14ac:dyDescent="0.25">
      <c r="A84" s="766"/>
      <c r="B84" s="671" t="s">
        <v>597</v>
      </c>
      <c r="C84" s="672"/>
      <c r="D84" s="674" t="s">
        <v>598</v>
      </c>
      <c r="E84" s="674" t="s">
        <v>599</v>
      </c>
      <c r="F84" s="674" t="s">
        <v>600</v>
      </c>
      <c r="G84" s="674"/>
      <c r="H84" s="674" t="s">
        <v>601</v>
      </c>
      <c r="I84" s="674" t="s">
        <v>602</v>
      </c>
      <c r="J84" s="674" t="s">
        <v>603</v>
      </c>
      <c r="K84" s="674" t="s">
        <v>604</v>
      </c>
      <c r="L84" s="674" t="s">
        <v>605</v>
      </c>
      <c r="M84" s="674" t="s">
        <v>606</v>
      </c>
      <c r="N84" s="674"/>
      <c r="O84" s="674"/>
      <c r="P84" s="674" t="s">
        <v>657</v>
      </c>
      <c r="Q84" s="674" t="s">
        <v>658</v>
      </c>
      <c r="R84" s="674" t="s">
        <v>659</v>
      </c>
      <c r="S84" s="693"/>
      <c r="T84" s="675" t="s">
        <v>607</v>
      </c>
      <c r="U84" s="675" t="s">
        <v>607</v>
      </c>
      <c r="V84" s="675" t="s">
        <v>607</v>
      </c>
      <c r="W84" s="675" t="s">
        <v>607</v>
      </c>
      <c r="X84" s="676" t="s">
        <v>608</v>
      </c>
      <c r="Y84" s="675" t="s">
        <v>609</v>
      </c>
      <c r="Z84" s="656"/>
      <c r="AB84"/>
    </row>
    <row r="85" spans="1:28" ht="12" customHeight="1" x14ac:dyDescent="0.25">
      <c r="A85" s="766"/>
      <c r="B85" s="788"/>
      <c r="C85" s="767">
        <v>1</v>
      </c>
      <c r="D85" s="767">
        <v>2</v>
      </c>
      <c r="E85" s="767">
        <v>3</v>
      </c>
      <c r="F85" s="767">
        <v>4</v>
      </c>
      <c r="G85" s="767">
        <v>5</v>
      </c>
      <c r="H85" s="767">
        <v>6</v>
      </c>
      <c r="I85" s="767">
        <v>7</v>
      </c>
      <c r="J85" s="767">
        <v>8</v>
      </c>
      <c r="K85" s="767">
        <v>9</v>
      </c>
      <c r="L85" s="767">
        <v>10</v>
      </c>
      <c r="M85" s="767">
        <v>11</v>
      </c>
      <c r="N85" s="767">
        <v>12</v>
      </c>
      <c r="O85" s="788"/>
      <c r="P85" s="767">
        <v>13</v>
      </c>
      <c r="Q85" s="767">
        <v>14</v>
      </c>
      <c r="R85" s="767">
        <v>15</v>
      </c>
      <c r="S85" s="767">
        <v>16</v>
      </c>
      <c r="T85" s="767">
        <v>17</v>
      </c>
      <c r="U85" s="767">
        <v>18</v>
      </c>
      <c r="V85" s="767">
        <v>19</v>
      </c>
      <c r="W85" s="767">
        <v>20</v>
      </c>
      <c r="X85" s="767">
        <v>21</v>
      </c>
      <c r="Y85" s="767">
        <v>22</v>
      </c>
      <c r="Z85" s="656"/>
      <c r="AB85"/>
    </row>
    <row r="86" spans="1:28" ht="12" customHeight="1" x14ac:dyDescent="0.25">
      <c r="A86" s="766"/>
      <c r="B86" s="652" t="s">
        <v>587</v>
      </c>
      <c r="C86" s="653" t="s">
        <v>588</v>
      </c>
      <c r="D86" s="653" t="s">
        <v>589</v>
      </c>
      <c r="E86" s="653" t="s">
        <v>590</v>
      </c>
      <c r="F86" s="653"/>
      <c r="G86" s="653" t="s">
        <v>591</v>
      </c>
      <c r="H86" s="653" t="s">
        <v>592</v>
      </c>
      <c r="I86" s="654" t="s">
        <v>590</v>
      </c>
      <c r="J86" s="653"/>
      <c r="K86" s="654" t="s">
        <v>593</v>
      </c>
      <c r="L86" s="654" t="s">
        <v>594</v>
      </c>
      <c r="M86" s="654" t="s">
        <v>595</v>
      </c>
      <c r="N86" s="653"/>
      <c r="O86" s="655"/>
      <c r="P86" s="654" t="s">
        <v>596</v>
      </c>
      <c r="Q86" s="653" t="s">
        <v>592</v>
      </c>
      <c r="R86" s="654" t="s">
        <v>595</v>
      </c>
      <c r="S86" s="656"/>
      <c r="T86" s="189"/>
      <c r="U86" s="189"/>
      <c r="V86" s="189"/>
      <c r="W86" s="189"/>
      <c r="X86" s="189"/>
      <c r="Y86" s="189"/>
      <c r="Z86" s="656"/>
      <c r="AB86"/>
    </row>
    <row r="87" spans="1:28" hidden="1" x14ac:dyDescent="0.25"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AB87"/>
    </row>
    <row r="88" spans="1:28" ht="12" customHeight="1" x14ac:dyDescent="0.25">
      <c r="A88" s="766"/>
      <c r="B88" s="652" t="s">
        <v>587</v>
      </c>
      <c r="C88" s="653" t="s">
        <v>588</v>
      </c>
      <c r="D88" s="653" t="s">
        <v>589</v>
      </c>
      <c r="E88" s="653" t="s">
        <v>590</v>
      </c>
      <c r="F88" s="653"/>
      <c r="G88" s="653" t="s">
        <v>591</v>
      </c>
      <c r="H88" s="653" t="s">
        <v>592</v>
      </c>
      <c r="I88" s="654" t="s">
        <v>590</v>
      </c>
      <c r="J88" s="653"/>
      <c r="K88" s="654" t="s">
        <v>593</v>
      </c>
      <c r="L88" s="654" t="s">
        <v>594</v>
      </c>
      <c r="M88" s="654" t="s">
        <v>595</v>
      </c>
      <c r="N88" s="653"/>
      <c r="O88" s="655"/>
      <c r="P88" s="654" t="s">
        <v>596</v>
      </c>
      <c r="Q88" s="653" t="s">
        <v>592</v>
      </c>
      <c r="R88" s="654" t="s">
        <v>595</v>
      </c>
      <c r="S88" s="826"/>
      <c r="T88" s="827"/>
      <c r="U88" s="827"/>
      <c r="V88" s="770"/>
      <c r="W88" s="828"/>
      <c r="X88" s="829"/>
      <c r="Y88" s="189"/>
      <c r="Z88" s="656"/>
      <c r="AB88"/>
    </row>
    <row r="89" spans="1:28" ht="12" hidden="1" customHeight="1" x14ac:dyDescent="0.25">
      <c r="A89" s="660"/>
      <c r="B89" s="812"/>
      <c r="C89" s="725"/>
      <c r="D89" s="725"/>
      <c r="E89" s="725"/>
      <c r="F89" s="725"/>
      <c r="G89" s="725"/>
      <c r="H89" s="725"/>
      <c r="I89" s="725"/>
      <c r="J89" s="725"/>
      <c r="K89" s="725"/>
      <c r="L89" s="725"/>
      <c r="M89" s="725"/>
      <c r="N89" s="725"/>
      <c r="O89" s="725"/>
      <c r="P89" s="725"/>
      <c r="Q89" s="725"/>
      <c r="R89" s="725"/>
      <c r="S89" s="725"/>
      <c r="T89" s="725"/>
      <c r="U89" s="725"/>
      <c r="V89" s="725"/>
      <c r="W89" s="725"/>
      <c r="X89" s="725"/>
      <c r="Z89" s="656"/>
      <c r="AB89"/>
    </row>
    <row r="90" spans="1:28" ht="12" customHeight="1" x14ac:dyDescent="0.25">
      <c r="A90" s="660"/>
      <c r="B90" s="661"/>
      <c r="C90" s="671">
        <v>1</v>
      </c>
      <c r="D90" s="671">
        <v>2</v>
      </c>
      <c r="E90" s="671">
        <v>3</v>
      </c>
      <c r="F90" s="671">
        <v>4</v>
      </c>
      <c r="G90" s="671">
        <v>5</v>
      </c>
      <c r="H90" s="671">
        <v>6</v>
      </c>
      <c r="I90" s="671">
        <v>7</v>
      </c>
      <c r="J90" s="671">
        <v>8</v>
      </c>
      <c r="K90" s="671">
        <v>9</v>
      </c>
      <c r="L90" s="671">
        <v>10</v>
      </c>
      <c r="M90" s="671">
        <v>11</v>
      </c>
      <c r="N90" s="671">
        <v>12</v>
      </c>
      <c r="O90" s="788"/>
      <c r="P90" s="671">
        <v>13</v>
      </c>
      <c r="Q90" s="671">
        <v>14</v>
      </c>
      <c r="R90" s="671">
        <v>15</v>
      </c>
      <c r="S90" s="671">
        <v>16</v>
      </c>
      <c r="T90" s="671">
        <v>17</v>
      </c>
      <c r="U90" s="671">
        <v>18</v>
      </c>
      <c r="V90" s="671">
        <v>19</v>
      </c>
      <c r="W90" s="671">
        <v>20</v>
      </c>
      <c r="X90" s="671">
        <v>21</v>
      </c>
      <c r="Y90" s="830">
        <v>22</v>
      </c>
      <c r="Z90" s="656"/>
      <c r="AB90"/>
    </row>
    <row r="91" spans="1:28" ht="12" hidden="1" customHeight="1" x14ac:dyDescent="0.25">
      <c r="A91" s="660"/>
      <c r="B91" s="664"/>
      <c r="C91" s="665"/>
      <c r="D91" s="666"/>
      <c r="E91" s="666"/>
      <c r="F91" s="666"/>
      <c r="G91" s="666"/>
      <c r="H91" s="666"/>
      <c r="I91" s="665"/>
      <c r="J91" s="666"/>
      <c r="K91" s="667"/>
      <c r="L91" s="667"/>
      <c r="M91" s="667"/>
      <c r="N91" s="667"/>
      <c r="O91" s="725"/>
      <c r="P91" s="667"/>
      <c r="Q91" s="666"/>
      <c r="R91" s="667"/>
      <c r="S91" s="666"/>
      <c r="T91" s="668"/>
      <c r="U91" s="669"/>
      <c r="V91" s="670"/>
      <c r="W91" s="667"/>
      <c r="X91" s="666"/>
      <c r="Y91" s="659" t="s">
        <v>4</v>
      </c>
      <c r="Z91" s="656"/>
      <c r="AB91"/>
    </row>
    <row r="92" spans="1:28" ht="12.95" customHeight="1" x14ac:dyDescent="0.25">
      <c r="A92" s="660"/>
      <c r="B92" s="671" t="s">
        <v>597</v>
      </c>
      <c r="C92" s="831"/>
      <c r="D92" s="674" t="s">
        <v>598</v>
      </c>
      <c r="E92" s="674" t="s">
        <v>599</v>
      </c>
      <c r="F92" s="674" t="s">
        <v>600</v>
      </c>
      <c r="G92" s="674"/>
      <c r="H92" s="674" t="s">
        <v>601</v>
      </c>
      <c r="I92" s="674" t="s">
        <v>602</v>
      </c>
      <c r="J92" s="674" t="s">
        <v>603</v>
      </c>
      <c r="K92" s="674" t="s">
        <v>604</v>
      </c>
      <c r="L92" s="674" t="s">
        <v>605</v>
      </c>
      <c r="M92" s="674" t="s">
        <v>606</v>
      </c>
      <c r="N92" s="674"/>
      <c r="O92" s="674"/>
      <c r="P92" s="674" t="s">
        <v>664</v>
      </c>
      <c r="Q92" s="674" t="s">
        <v>665</v>
      </c>
      <c r="R92" s="674" t="s">
        <v>659</v>
      </c>
      <c r="S92" s="832"/>
      <c r="T92" s="675" t="s">
        <v>607</v>
      </c>
      <c r="U92" s="675" t="s">
        <v>607</v>
      </c>
      <c r="V92" s="675" t="s">
        <v>607</v>
      </c>
      <c r="W92" s="675" t="s">
        <v>607</v>
      </c>
      <c r="X92" s="676" t="s">
        <v>608</v>
      </c>
      <c r="Y92" s="762" t="s">
        <v>660</v>
      </c>
      <c r="Z92" s="656"/>
      <c r="AB92"/>
    </row>
    <row r="93" spans="1:28" ht="12.95" customHeight="1" x14ac:dyDescent="0.25">
      <c r="A93" s="660"/>
      <c r="B93" s="671" t="s">
        <v>610</v>
      </c>
      <c r="C93" s="677" t="s">
        <v>611</v>
      </c>
      <c r="D93" s="678" t="s">
        <v>4</v>
      </c>
      <c r="E93" s="678" t="s">
        <v>612</v>
      </c>
      <c r="F93" s="678" t="s">
        <v>4</v>
      </c>
      <c r="G93" s="677" t="s">
        <v>611</v>
      </c>
      <c r="H93" s="678" t="s">
        <v>4</v>
      </c>
      <c r="I93" s="678" t="s">
        <v>612</v>
      </c>
      <c r="J93" s="678" t="s">
        <v>4</v>
      </c>
      <c r="K93" s="679" t="s">
        <v>611</v>
      </c>
      <c r="L93" s="678" t="s">
        <v>4</v>
      </c>
      <c r="M93" s="678" t="s">
        <v>612</v>
      </c>
      <c r="N93" s="678" t="s">
        <v>4</v>
      </c>
      <c r="O93" s="690"/>
      <c r="P93" s="679" t="s">
        <v>611</v>
      </c>
      <c r="Q93" s="678" t="s">
        <v>4</v>
      </c>
      <c r="R93" s="678" t="s">
        <v>612</v>
      </c>
      <c r="S93" s="678" t="s">
        <v>4</v>
      </c>
      <c r="T93" s="681">
        <v>2015</v>
      </c>
      <c r="U93" s="681">
        <v>2014</v>
      </c>
      <c r="V93" s="681">
        <v>2013</v>
      </c>
      <c r="W93" s="662">
        <v>2012</v>
      </c>
      <c r="X93" s="763" t="s">
        <v>4</v>
      </c>
      <c r="Y93" s="762" t="s">
        <v>4</v>
      </c>
      <c r="Z93" s="656"/>
      <c r="AB93"/>
    </row>
    <row r="94" spans="1:28" ht="12.95" customHeight="1" x14ac:dyDescent="0.25">
      <c r="A94" s="660"/>
      <c r="B94" s="683" t="s">
        <v>613</v>
      </c>
      <c r="C94" s="677" t="s">
        <v>614</v>
      </c>
      <c r="D94" s="684"/>
      <c r="E94" s="677"/>
      <c r="F94" s="677"/>
      <c r="G94" s="677" t="s">
        <v>614</v>
      </c>
      <c r="H94" s="677"/>
      <c r="I94" s="677"/>
      <c r="J94" s="684"/>
      <c r="K94" s="679" t="s">
        <v>614</v>
      </c>
      <c r="L94" s="685"/>
      <c r="M94" s="679"/>
      <c r="N94" s="685"/>
      <c r="O94" s="690"/>
      <c r="P94" s="679" t="s">
        <v>614</v>
      </c>
      <c r="Q94" s="679"/>
      <c r="R94" s="679"/>
      <c r="S94" s="679"/>
      <c r="T94" s="686" t="s">
        <v>615</v>
      </c>
      <c r="U94" s="686" t="s">
        <v>615</v>
      </c>
      <c r="V94" s="687" t="s">
        <v>615</v>
      </c>
      <c r="W94" s="687" t="s">
        <v>615</v>
      </c>
      <c r="X94" s="679" t="s">
        <v>616</v>
      </c>
      <c r="Y94" s="762" t="s">
        <v>590</v>
      </c>
      <c r="Z94" s="656"/>
      <c r="AB94"/>
    </row>
    <row r="95" spans="1:28" ht="12.95" customHeight="1" x14ac:dyDescent="0.25">
      <c r="A95" s="660"/>
      <c r="B95" s="695"/>
      <c r="C95" s="691" t="s">
        <v>617</v>
      </c>
      <c r="D95" s="692" t="s">
        <v>618</v>
      </c>
      <c r="E95" s="691" t="s">
        <v>617</v>
      </c>
      <c r="F95" s="692" t="s">
        <v>619</v>
      </c>
      <c r="G95" s="691" t="s">
        <v>620</v>
      </c>
      <c r="H95" s="692" t="s">
        <v>621</v>
      </c>
      <c r="I95" s="691" t="s">
        <v>620</v>
      </c>
      <c r="J95" s="692" t="s">
        <v>622</v>
      </c>
      <c r="K95" s="691" t="s">
        <v>623</v>
      </c>
      <c r="L95" s="692" t="s">
        <v>624</v>
      </c>
      <c r="M95" s="691" t="s">
        <v>623</v>
      </c>
      <c r="N95" s="692" t="s">
        <v>625</v>
      </c>
      <c r="O95" s="725"/>
      <c r="P95" s="691" t="s">
        <v>626</v>
      </c>
      <c r="Q95" s="692" t="s">
        <v>627</v>
      </c>
      <c r="R95" s="691" t="s">
        <v>626</v>
      </c>
      <c r="S95" s="692" t="s">
        <v>628</v>
      </c>
      <c r="T95" s="693" t="s">
        <v>1</v>
      </c>
      <c r="U95" s="693" t="s">
        <v>1</v>
      </c>
      <c r="V95" s="693" t="s">
        <v>1</v>
      </c>
      <c r="W95" s="693" t="s">
        <v>1</v>
      </c>
      <c r="X95" s="694" t="s">
        <v>629</v>
      </c>
      <c r="Y95" s="695" t="s">
        <v>594</v>
      </c>
      <c r="Z95" s="656"/>
      <c r="AB95"/>
    </row>
    <row r="96" spans="1:28" ht="12.95" customHeight="1" x14ac:dyDescent="0.25">
      <c r="A96" s="660"/>
      <c r="B96" s="713" t="s">
        <v>630</v>
      </c>
      <c r="C96" s="702">
        <f t="shared" ref="C96:C114" si="37">SUM(C8,-C51)</f>
        <v>530</v>
      </c>
      <c r="D96" s="698">
        <f t="shared" ref="D96:D116" si="38">C96/T96</f>
        <v>0.11269402509036786</v>
      </c>
      <c r="E96" s="702">
        <f t="shared" ref="E96:E114" si="39">SUM(E8,-E51)</f>
        <v>3369</v>
      </c>
      <c r="F96" s="698">
        <f t="shared" ref="F96:F116" si="40">E96/T96</f>
        <v>0.71635126514990433</v>
      </c>
      <c r="G96" s="702">
        <f t="shared" ref="G96:G114" si="41">SUM(G8,-G51)</f>
        <v>79</v>
      </c>
      <c r="H96" s="698">
        <f t="shared" ref="H96:H116" si="42">G96/T96</f>
        <v>1.6797788645545396E-2</v>
      </c>
      <c r="I96" s="702">
        <f t="shared" ref="I96:I114" si="43">SUM(I8,-I51)</f>
        <v>135</v>
      </c>
      <c r="J96" s="698">
        <f t="shared" ref="J96:J116" si="44">I96/T96</f>
        <v>2.8705081862640869E-2</v>
      </c>
      <c r="K96" s="833">
        <f t="shared" ref="K96:K114" si="45">SUM(K8,-K51)</f>
        <v>247</v>
      </c>
      <c r="L96" s="698">
        <f t="shared" ref="L96:L116" si="46">K96/T96</f>
        <v>5.2519668296831808E-2</v>
      </c>
      <c r="M96" s="833">
        <f t="shared" ref="M96:M114" si="47">SUM(M8,-M51)</f>
        <v>273</v>
      </c>
      <c r="N96" s="698">
        <f t="shared" ref="N96:N116" si="48">M96/T96</f>
        <v>5.8048054433340421E-2</v>
      </c>
      <c r="O96" s="725"/>
      <c r="P96" s="833">
        <f t="shared" ref="P96:P114" si="49">SUM(P8,-P51)</f>
        <v>44</v>
      </c>
      <c r="Q96" s="698">
        <f>P96/T96</f>
        <v>9.355730384860728E-3</v>
      </c>
      <c r="R96" s="833">
        <f t="shared" ref="R96:R114" si="50">SUM(R8,-R51)</f>
        <v>26</v>
      </c>
      <c r="S96" s="698">
        <f t="shared" ref="S96:S116" si="51">R96/T96</f>
        <v>5.5283861365086114E-3</v>
      </c>
      <c r="T96" s="703">
        <f t="shared" ref="T96:T116" si="52">SUM(C96,E96,G96,I96,K96,M96,P96,R96)</f>
        <v>4703</v>
      </c>
      <c r="U96" s="704">
        <f t="shared" ref="U96:V111" si="53">SUM(U8,-U51)</f>
        <v>5217</v>
      </c>
      <c r="V96" s="705">
        <f t="shared" si="53"/>
        <v>5083</v>
      </c>
      <c r="W96" s="796"/>
      <c r="X96" s="707">
        <f>SUM(T96,-U96)/U96</f>
        <v>-9.8524055970864485E-2</v>
      </c>
      <c r="Y96" s="708">
        <f>SUM(D96,F96)</f>
        <v>0.82904529024027218</v>
      </c>
      <c r="Z96" s="656"/>
      <c r="AB96"/>
    </row>
    <row r="97" spans="1:28" ht="12.95" customHeight="1" x14ac:dyDescent="0.25">
      <c r="A97" s="660"/>
      <c r="B97" s="713" t="s">
        <v>631</v>
      </c>
      <c r="C97" s="702">
        <f t="shared" si="37"/>
        <v>225</v>
      </c>
      <c r="D97" s="698">
        <f t="shared" si="38"/>
        <v>0.10719390185802763</v>
      </c>
      <c r="E97" s="702">
        <f t="shared" si="39"/>
        <v>1455</v>
      </c>
      <c r="F97" s="698">
        <f t="shared" si="40"/>
        <v>0.69318723201524535</v>
      </c>
      <c r="G97" s="702">
        <f t="shared" si="41"/>
        <v>46</v>
      </c>
      <c r="H97" s="698">
        <f t="shared" si="42"/>
        <v>2.1915197713196759E-2</v>
      </c>
      <c r="I97" s="702">
        <f t="shared" si="43"/>
        <v>108</v>
      </c>
      <c r="J97" s="698">
        <f t="shared" si="44"/>
        <v>5.145307289185326E-2</v>
      </c>
      <c r="K97" s="833">
        <f t="shared" si="45"/>
        <v>97</v>
      </c>
      <c r="L97" s="698">
        <f t="shared" si="46"/>
        <v>4.621248213434969E-2</v>
      </c>
      <c r="M97" s="833">
        <f t="shared" si="47"/>
        <v>140</v>
      </c>
      <c r="N97" s="698">
        <f t="shared" si="48"/>
        <v>6.6698427822772743E-2</v>
      </c>
      <c r="O97" s="725"/>
      <c r="P97" s="833">
        <f t="shared" si="49"/>
        <v>22</v>
      </c>
      <c r="Q97" s="698">
        <f t="shared" ref="Q97:Q116" si="54">P97/T97</f>
        <v>1.0481181515007145E-2</v>
      </c>
      <c r="R97" s="833">
        <f t="shared" si="50"/>
        <v>6</v>
      </c>
      <c r="S97" s="698">
        <f t="shared" si="51"/>
        <v>2.8585040495474035E-3</v>
      </c>
      <c r="T97" s="703">
        <f t="shared" si="52"/>
        <v>2099</v>
      </c>
      <c r="U97" s="704">
        <f t="shared" si="53"/>
        <v>2390</v>
      </c>
      <c r="V97" s="705">
        <f t="shared" si="53"/>
        <v>2447</v>
      </c>
      <c r="W97" s="796"/>
      <c r="X97" s="707">
        <f t="shared" ref="X97:X115" si="55">SUM(T97,-U97)/U97</f>
        <v>-0.12175732217573222</v>
      </c>
      <c r="Y97" s="708">
        <f t="shared" ref="Y97:Y115" si="56">SUM(D97,F97)</f>
        <v>0.80038113387327292</v>
      </c>
      <c r="Z97" s="656"/>
      <c r="AB97"/>
    </row>
    <row r="98" spans="1:28" ht="12.95" customHeight="1" x14ac:dyDescent="0.25">
      <c r="A98" s="660"/>
      <c r="B98" s="713" t="s">
        <v>632</v>
      </c>
      <c r="C98" s="702">
        <f t="shared" si="37"/>
        <v>172</v>
      </c>
      <c r="D98" s="698">
        <f t="shared" si="38"/>
        <v>0.16412213740458015</v>
      </c>
      <c r="E98" s="702">
        <f t="shared" si="39"/>
        <v>765</v>
      </c>
      <c r="F98" s="698">
        <f t="shared" si="40"/>
        <v>0.72996183206106868</v>
      </c>
      <c r="G98" s="702">
        <f t="shared" si="41"/>
        <v>21</v>
      </c>
      <c r="H98" s="698">
        <f t="shared" si="42"/>
        <v>2.0038167938931296E-2</v>
      </c>
      <c r="I98" s="702">
        <f t="shared" si="43"/>
        <v>38</v>
      </c>
      <c r="J98" s="698">
        <f t="shared" si="44"/>
        <v>3.6259541984732822E-2</v>
      </c>
      <c r="K98" s="833">
        <f t="shared" si="45"/>
        <v>23</v>
      </c>
      <c r="L98" s="698">
        <f t="shared" si="46"/>
        <v>2.1946564885496182E-2</v>
      </c>
      <c r="M98" s="833">
        <f t="shared" si="47"/>
        <v>27</v>
      </c>
      <c r="N98" s="698">
        <f t="shared" si="48"/>
        <v>2.5763358778625955E-2</v>
      </c>
      <c r="O98" s="725"/>
      <c r="P98" s="833">
        <f t="shared" si="49"/>
        <v>0</v>
      </c>
      <c r="Q98" s="698">
        <f t="shared" si="54"/>
        <v>0</v>
      </c>
      <c r="R98" s="833">
        <f t="shared" si="50"/>
        <v>2</v>
      </c>
      <c r="S98" s="698">
        <f t="shared" si="51"/>
        <v>1.9083969465648854E-3</v>
      </c>
      <c r="T98" s="703">
        <f t="shared" si="52"/>
        <v>1048</v>
      </c>
      <c r="U98" s="704">
        <f t="shared" si="53"/>
        <v>1548</v>
      </c>
      <c r="V98" s="705">
        <f t="shared" si="53"/>
        <v>1417</v>
      </c>
      <c r="W98" s="796"/>
      <c r="X98" s="707">
        <f t="shared" si="55"/>
        <v>-0.32299741602067183</v>
      </c>
      <c r="Y98" s="708">
        <f t="shared" si="56"/>
        <v>0.89408396946564883</v>
      </c>
      <c r="Z98" s="656"/>
      <c r="AB98"/>
    </row>
    <row r="99" spans="1:28" ht="12.95" customHeight="1" x14ac:dyDescent="0.25">
      <c r="A99" s="660"/>
      <c r="B99" s="713" t="s">
        <v>633</v>
      </c>
      <c r="C99" s="702">
        <f t="shared" si="37"/>
        <v>180</v>
      </c>
      <c r="D99" s="698">
        <f t="shared" si="38"/>
        <v>0.15215553677092139</v>
      </c>
      <c r="E99" s="702">
        <f t="shared" si="39"/>
        <v>798</v>
      </c>
      <c r="F99" s="698">
        <f t="shared" si="40"/>
        <v>0.67455621301775148</v>
      </c>
      <c r="G99" s="702">
        <f t="shared" si="41"/>
        <v>27</v>
      </c>
      <c r="H99" s="698">
        <f t="shared" si="42"/>
        <v>2.2823330515638209E-2</v>
      </c>
      <c r="I99" s="702">
        <f t="shared" si="43"/>
        <v>52</v>
      </c>
      <c r="J99" s="698">
        <f t="shared" si="44"/>
        <v>4.3956043956043959E-2</v>
      </c>
      <c r="K99" s="833">
        <f t="shared" si="45"/>
        <v>40</v>
      </c>
      <c r="L99" s="698">
        <f t="shared" si="46"/>
        <v>3.38123415046492E-2</v>
      </c>
      <c r="M99" s="833">
        <f t="shared" si="47"/>
        <v>34</v>
      </c>
      <c r="N99" s="698">
        <f t="shared" si="48"/>
        <v>2.8740490278951817E-2</v>
      </c>
      <c r="O99" s="725"/>
      <c r="P99" s="833">
        <f t="shared" si="49"/>
        <v>41</v>
      </c>
      <c r="Q99" s="698">
        <f t="shared" si="54"/>
        <v>3.4657650042265425E-2</v>
      </c>
      <c r="R99" s="833">
        <f t="shared" si="50"/>
        <v>11</v>
      </c>
      <c r="S99" s="698">
        <f t="shared" si="51"/>
        <v>9.2983939137785288E-3</v>
      </c>
      <c r="T99" s="703">
        <f t="shared" si="52"/>
        <v>1183</v>
      </c>
      <c r="U99" s="704">
        <f t="shared" si="53"/>
        <v>1089</v>
      </c>
      <c r="V99" s="705">
        <f t="shared" si="53"/>
        <v>1194</v>
      </c>
      <c r="W99" s="796"/>
      <c r="X99" s="711">
        <f t="shared" si="55"/>
        <v>8.6317722681359038E-2</v>
      </c>
      <c r="Y99" s="708">
        <f t="shared" si="56"/>
        <v>0.8267117497886729</v>
      </c>
      <c r="Z99" s="656"/>
      <c r="AB99"/>
    </row>
    <row r="100" spans="1:28" ht="12.95" customHeight="1" x14ac:dyDescent="0.25">
      <c r="A100" s="660"/>
      <c r="B100" s="713" t="s">
        <v>634</v>
      </c>
      <c r="C100" s="702">
        <f t="shared" si="37"/>
        <v>235</v>
      </c>
      <c r="D100" s="698">
        <f t="shared" si="38"/>
        <v>0.15440210249671485</v>
      </c>
      <c r="E100" s="702">
        <f t="shared" si="39"/>
        <v>850</v>
      </c>
      <c r="F100" s="698">
        <f t="shared" si="40"/>
        <v>0.55847568988173457</v>
      </c>
      <c r="G100" s="702">
        <f t="shared" si="41"/>
        <v>32</v>
      </c>
      <c r="H100" s="698">
        <f t="shared" si="42"/>
        <v>2.1024967148488831E-2</v>
      </c>
      <c r="I100" s="702">
        <f t="shared" si="43"/>
        <v>62</v>
      </c>
      <c r="J100" s="698">
        <f t="shared" si="44"/>
        <v>4.0735873850197106E-2</v>
      </c>
      <c r="K100" s="833">
        <f t="shared" si="45"/>
        <v>108</v>
      </c>
      <c r="L100" s="698">
        <f t="shared" si="46"/>
        <v>7.0959264126149807E-2</v>
      </c>
      <c r="M100" s="833">
        <f t="shared" si="47"/>
        <v>59</v>
      </c>
      <c r="N100" s="698">
        <f t="shared" si="48"/>
        <v>3.8764783180026283E-2</v>
      </c>
      <c r="O100" s="725"/>
      <c r="P100" s="833">
        <f t="shared" si="49"/>
        <v>171</v>
      </c>
      <c r="Q100" s="698">
        <f t="shared" si="54"/>
        <v>0.11235216819973719</v>
      </c>
      <c r="R100" s="833">
        <f t="shared" si="50"/>
        <v>5</v>
      </c>
      <c r="S100" s="698">
        <f t="shared" si="51"/>
        <v>3.2851511169513796E-3</v>
      </c>
      <c r="T100" s="703">
        <f t="shared" si="52"/>
        <v>1522</v>
      </c>
      <c r="U100" s="704">
        <f t="shared" si="53"/>
        <v>1310</v>
      </c>
      <c r="V100" s="705">
        <f t="shared" si="53"/>
        <v>1188</v>
      </c>
      <c r="W100" s="796"/>
      <c r="X100" s="711">
        <f t="shared" si="55"/>
        <v>0.16183206106870229</v>
      </c>
      <c r="Y100" s="708">
        <f t="shared" si="56"/>
        <v>0.71287779237844939</v>
      </c>
      <c r="Z100" s="656"/>
      <c r="AB100"/>
    </row>
    <row r="101" spans="1:28" ht="12.95" customHeight="1" x14ac:dyDescent="0.25">
      <c r="A101" s="660"/>
      <c r="B101" s="713" t="s">
        <v>635</v>
      </c>
      <c r="C101" s="702">
        <f t="shared" si="37"/>
        <v>316</v>
      </c>
      <c r="D101" s="698">
        <f t="shared" si="38"/>
        <v>0.1959082455052697</v>
      </c>
      <c r="E101" s="702">
        <f t="shared" si="39"/>
        <v>1130</v>
      </c>
      <c r="F101" s="698">
        <f t="shared" si="40"/>
        <v>0.70055796652200863</v>
      </c>
      <c r="G101" s="702">
        <f t="shared" si="41"/>
        <v>35</v>
      </c>
      <c r="H101" s="698">
        <f t="shared" si="42"/>
        <v>2.1698698078115312E-2</v>
      </c>
      <c r="I101" s="702">
        <f t="shared" si="43"/>
        <v>64</v>
      </c>
      <c r="J101" s="698">
        <f t="shared" si="44"/>
        <v>3.9677619342839428E-2</v>
      </c>
      <c r="K101" s="833">
        <f t="shared" si="45"/>
        <v>35</v>
      </c>
      <c r="L101" s="698">
        <f t="shared" si="46"/>
        <v>2.1698698078115312E-2</v>
      </c>
      <c r="M101" s="833">
        <f t="shared" si="47"/>
        <v>27</v>
      </c>
      <c r="N101" s="698">
        <f t="shared" si="48"/>
        <v>1.6738995660260384E-2</v>
      </c>
      <c r="O101" s="725"/>
      <c r="P101" s="833">
        <f t="shared" si="49"/>
        <v>4</v>
      </c>
      <c r="Q101" s="698">
        <f t="shared" si="54"/>
        <v>2.4798512089274642E-3</v>
      </c>
      <c r="R101" s="833">
        <f t="shared" si="50"/>
        <v>2</v>
      </c>
      <c r="S101" s="698">
        <f t="shared" si="51"/>
        <v>1.2399256044637321E-3</v>
      </c>
      <c r="T101" s="703">
        <f t="shared" si="52"/>
        <v>1613</v>
      </c>
      <c r="U101" s="704">
        <f t="shared" si="53"/>
        <v>1719</v>
      </c>
      <c r="V101" s="705">
        <f t="shared" si="53"/>
        <v>1757</v>
      </c>
      <c r="W101" s="796"/>
      <c r="X101" s="707">
        <f t="shared" si="55"/>
        <v>-6.1663757998836534E-2</v>
      </c>
      <c r="Y101" s="708">
        <f t="shared" si="56"/>
        <v>0.89646621202727839</v>
      </c>
      <c r="Z101" s="656"/>
      <c r="AB101"/>
    </row>
    <row r="102" spans="1:28" ht="12.95" customHeight="1" x14ac:dyDescent="0.25">
      <c r="A102" s="660"/>
      <c r="B102" s="713" t="s">
        <v>636</v>
      </c>
      <c r="C102" s="702">
        <f t="shared" si="37"/>
        <v>76</v>
      </c>
      <c r="D102" s="698">
        <f t="shared" si="38"/>
        <v>8.3333333333333329E-2</v>
      </c>
      <c r="E102" s="702">
        <f t="shared" si="39"/>
        <v>726</v>
      </c>
      <c r="F102" s="698">
        <f t="shared" si="40"/>
        <v>0.79605263157894735</v>
      </c>
      <c r="G102" s="702">
        <f t="shared" si="41"/>
        <v>7</v>
      </c>
      <c r="H102" s="698">
        <f t="shared" si="42"/>
        <v>7.6754385964912276E-3</v>
      </c>
      <c r="I102" s="702">
        <f t="shared" si="43"/>
        <v>23</v>
      </c>
      <c r="J102" s="698">
        <f t="shared" si="44"/>
        <v>2.5219298245614034E-2</v>
      </c>
      <c r="K102" s="833">
        <f t="shared" si="45"/>
        <v>36</v>
      </c>
      <c r="L102" s="698">
        <f t="shared" si="46"/>
        <v>3.9473684210526314E-2</v>
      </c>
      <c r="M102" s="833">
        <f t="shared" si="47"/>
        <v>31</v>
      </c>
      <c r="N102" s="698">
        <f t="shared" si="48"/>
        <v>3.399122807017544E-2</v>
      </c>
      <c r="O102" s="725"/>
      <c r="P102" s="833">
        <f t="shared" si="49"/>
        <v>2</v>
      </c>
      <c r="Q102" s="698">
        <f t="shared" si="54"/>
        <v>2.1929824561403508E-3</v>
      </c>
      <c r="R102" s="833">
        <f t="shared" si="50"/>
        <v>11</v>
      </c>
      <c r="S102" s="698">
        <f t="shared" si="51"/>
        <v>1.2061403508771929E-2</v>
      </c>
      <c r="T102" s="703">
        <f t="shared" si="52"/>
        <v>912</v>
      </c>
      <c r="U102" s="704">
        <f t="shared" si="53"/>
        <v>981</v>
      </c>
      <c r="V102" s="705">
        <f t="shared" si="53"/>
        <v>1067</v>
      </c>
      <c r="W102" s="796"/>
      <c r="X102" s="707">
        <f t="shared" si="55"/>
        <v>-7.0336391437308868E-2</v>
      </c>
      <c r="Y102" s="708">
        <f t="shared" si="56"/>
        <v>0.87938596491228072</v>
      </c>
      <c r="Z102" s="656"/>
      <c r="AB102"/>
    </row>
    <row r="103" spans="1:28" ht="12.95" customHeight="1" x14ac:dyDescent="0.25">
      <c r="A103" s="660"/>
      <c r="B103" s="713" t="s">
        <v>637</v>
      </c>
      <c r="C103" s="702">
        <f t="shared" si="37"/>
        <v>175</v>
      </c>
      <c r="D103" s="698">
        <f t="shared" si="38"/>
        <v>0.1585144927536232</v>
      </c>
      <c r="E103" s="702">
        <f t="shared" si="39"/>
        <v>815</v>
      </c>
      <c r="F103" s="698">
        <f t="shared" si="40"/>
        <v>0.73822463768115942</v>
      </c>
      <c r="G103" s="702">
        <f t="shared" si="41"/>
        <v>30</v>
      </c>
      <c r="H103" s="698">
        <f t="shared" si="42"/>
        <v>2.717391304347826E-2</v>
      </c>
      <c r="I103" s="702">
        <f t="shared" si="43"/>
        <v>55</v>
      </c>
      <c r="J103" s="698">
        <f t="shared" si="44"/>
        <v>4.9818840579710144E-2</v>
      </c>
      <c r="K103" s="833">
        <f t="shared" si="45"/>
        <v>23</v>
      </c>
      <c r="L103" s="698">
        <f t="shared" si="46"/>
        <v>2.0833333333333332E-2</v>
      </c>
      <c r="M103" s="833">
        <f t="shared" si="47"/>
        <v>5</v>
      </c>
      <c r="N103" s="698">
        <f t="shared" si="48"/>
        <v>4.528985507246377E-3</v>
      </c>
      <c r="O103" s="725"/>
      <c r="P103" s="833">
        <f t="shared" si="49"/>
        <v>1</v>
      </c>
      <c r="Q103" s="698">
        <f t="shared" si="54"/>
        <v>9.0579710144927537E-4</v>
      </c>
      <c r="R103" s="833">
        <f t="shared" si="50"/>
        <v>0</v>
      </c>
      <c r="S103" s="698">
        <f t="shared" si="51"/>
        <v>0</v>
      </c>
      <c r="T103" s="703">
        <f t="shared" si="52"/>
        <v>1104</v>
      </c>
      <c r="U103" s="704">
        <f t="shared" si="53"/>
        <v>1520</v>
      </c>
      <c r="V103" s="705">
        <f t="shared" si="53"/>
        <v>1456</v>
      </c>
      <c r="W103" s="796"/>
      <c r="X103" s="707">
        <f t="shared" si="55"/>
        <v>-0.27368421052631581</v>
      </c>
      <c r="Y103" s="708">
        <f t="shared" si="56"/>
        <v>0.89673913043478259</v>
      </c>
      <c r="Z103" s="656"/>
      <c r="AB103"/>
    </row>
    <row r="104" spans="1:28" ht="12.95" customHeight="1" x14ac:dyDescent="0.25">
      <c r="A104" s="660"/>
      <c r="B104" s="713" t="s">
        <v>638</v>
      </c>
      <c r="C104" s="702">
        <f t="shared" si="37"/>
        <v>210</v>
      </c>
      <c r="D104" s="698">
        <f t="shared" si="38"/>
        <v>0.10304219823356231</v>
      </c>
      <c r="E104" s="702">
        <f t="shared" si="39"/>
        <v>1590</v>
      </c>
      <c r="F104" s="698">
        <f t="shared" si="40"/>
        <v>0.78017664376840035</v>
      </c>
      <c r="G104" s="702">
        <f t="shared" si="41"/>
        <v>9</v>
      </c>
      <c r="H104" s="698">
        <f t="shared" si="42"/>
        <v>4.416094210009814E-3</v>
      </c>
      <c r="I104" s="702">
        <f t="shared" si="43"/>
        <v>43</v>
      </c>
      <c r="J104" s="698">
        <f t="shared" si="44"/>
        <v>2.1099116781157997E-2</v>
      </c>
      <c r="K104" s="833">
        <f t="shared" si="45"/>
        <v>54</v>
      </c>
      <c r="L104" s="698">
        <f t="shared" si="46"/>
        <v>2.649656526005888E-2</v>
      </c>
      <c r="M104" s="833">
        <f t="shared" si="47"/>
        <v>99</v>
      </c>
      <c r="N104" s="698">
        <f t="shared" si="48"/>
        <v>4.857703631010795E-2</v>
      </c>
      <c r="O104" s="725"/>
      <c r="P104" s="833">
        <f t="shared" si="49"/>
        <v>14</v>
      </c>
      <c r="Q104" s="698">
        <f t="shared" si="54"/>
        <v>6.8694798822374874E-3</v>
      </c>
      <c r="R104" s="833">
        <f t="shared" si="50"/>
        <v>19</v>
      </c>
      <c r="S104" s="698">
        <f t="shared" si="51"/>
        <v>9.3228655544651626E-3</v>
      </c>
      <c r="T104" s="703">
        <f t="shared" si="52"/>
        <v>2038</v>
      </c>
      <c r="U104" s="704">
        <f t="shared" si="53"/>
        <v>2158</v>
      </c>
      <c r="V104" s="705">
        <f t="shared" si="53"/>
        <v>2145</v>
      </c>
      <c r="W104" s="796"/>
      <c r="X104" s="707">
        <f t="shared" si="55"/>
        <v>-5.5607043558850787E-2</v>
      </c>
      <c r="Y104" s="708">
        <f t="shared" si="56"/>
        <v>0.88321884200196266</v>
      </c>
      <c r="Z104" s="656"/>
      <c r="AB104"/>
    </row>
    <row r="105" spans="1:28" ht="12.95" customHeight="1" x14ac:dyDescent="0.25">
      <c r="A105" s="660"/>
      <c r="B105" s="713" t="s">
        <v>639</v>
      </c>
      <c r="C105" s="702">
        <f t="shared" si="37"/>
        <v>54</v>
      </c>
      <c r="D105" s="698">
        <f t="shared" si="38"/>
        <v>0.10227272727272728</v>
      </c>
      <c r="E105" s="702">
        <f t="shared" si="39"/>
        <v>439</v>
      </c>
      <c r="F105" s="698">
        <f t="shared" si="40"/>
        <v>0.83143939393939392</v>
      </c>
      <c r="G105" s="702">
        <f t="shared" si="41"/>
        <v>4</v>
      </c>
      <c r="H105" s="698">
        <f t="shared" si="42"/>
        <v>7.575757575757576E-3</v>
      </c>
      <c r="I105" s="702">
        <f t="shared" si="43"/>
        <v>6</v>
      </c>
      <c r="J105" s="698">
        <f t="shared" si="44"/>
        <v>1.1363636363636364E-2</v>
      </c>
      <c r="K105" s="833">
        <f t="shared" si="45"/>
        <v>4</v>
      </c>
      <c r="L105" s="698">
        <f t="shared" si="46"/>
        <v>7.575757575757576E-3</v>
      </c>
      <c r="M105" s="833">
        <f t="shared" si="47"/>
        <v>20</v>
      </c>
      <c r="N105" s="698">
        <f t="shared" si="48"/>
        <v>3.787878787878788E-2</v>
      </c>
      <c r="O105" s="725"/>
      <c r="P105" s="833">
        <f t="shared" si="49"/>
        <v>1</v>
      </c>
      <c r="Q105" s="698">
        <f t="shared" si="54"/>
        <v>1.893939393939394E-3</v>
      </c>
      <c r="R105" s="833">
        <f t="shared" si="50"/>
        <v>0</v>
      </c>
      <c r="S105" s="698">
        <f t="shared" si="51"/>
        <v>0</v>
      </c>
      <c r="T105" s="703">
        <f t="shared" si="52"/>
        <v>528</v>
      </c>
      <c r="U105" s="704">
        <f t="shared" si="53"/>
        <v>260</v>
      </c>
      <c r="V105" s="705">
        <f t="shared" si="53"/>
        <v>342</v>
      </c>
      <c r="W105" s="796"/>
      <c r="X105" s="834">
        <f t="shared" si="55"/>
        <v>1.0307692307692307</v>
      </c>
      <c r="Y105" s="708">
        <f t="shared" si="56"/>
        <v>0.93371212121212122</v>
      </c>
      <c r="Z105" s="656"/>
      <c r="AB105"/>
    </row>
    <row r="106" spans="1:28" ht="12.95" customHeight="1" x14ac:dyDescent="0.25">
      <c r="A106" s="660"/>
      <c r="B106" s="713" t="s">
        <v>640</v>
      </c>
      <c r="C106" s="702">
        <f t="shared" si="37"/>
        <v>27</v>
      </c>
      <c r="D106" s="698">
        <f t="shared" si="38"/>
        <v>0.1062992125984252</v>
      </c>
      <c r="E106" s="702">
        <f t="shared" si="39"/>
        <v>183</v>
      </c>
      <c r="F106" s="698">
        <f t="shared" si="40"/>
        <v>0.72047244094488194</v>
      </c>
      <c r="G106" s="702">
        <f t="shared" si="41"/>
        <v>0</v>
      </c>
      <c r="H106" s="698">
        <f t="shared" si="42"/>
        <v>0</v>
      </c>
      <c r="I106" s="702">
        <f t="shared" si="43"/>
        <v>7</v>
      </c>
      <c r="J106" s="698">
        <f t="shared" si="44"/>
        <v>2.7559055118110236E-2</v>
      </c>
      <c r="K106" s="833">
        <f t="shared" si="45"/>
        <v>13</v>
      </c>
      <c r="L106" s="698">
        <f t="shared" si="46"/>
        <v>5.1181102362204724E-2</v>
      </c>
      <c r="M106" s="833">
        <f t="shared" si="47"/>
        <v>20</v>
      </c>
      <c r="N106" s="698">
        <f t="shared" si="48"/>
        <v>7.874015748031496E-2</v>
      </c>
      <c r="O106" s="725"/>
      <c r="P106" s="833">
        <f t="shared" si="49"/>
        <v>-2</v>
      </c>
      <c r="Q106" s="698">
        <f t="shared" si="54"/>
        <v>-7.874015748031496E-3</v>
      </c>
      <c r="R106" s="833">
        <f t="shared" si="50"/>
        <v>6</v>
      </c>
      <c r="S106" s="698">
        <f t="shared" si="51"/>
        <v>2.3622047244094488E-2</v>
      </c>
      <c r="T106" s="703">
        <f t="shared" si="52"/>
        <v>254</v>
      </c>
      <c r="U106" s="704">
        <f t="shared" si="53"/>
        <v>254</v>
      </c>
      <c r="V106" s="705">
        <f t="shared" si="53"/>
        <v>238</v>
      </c>
      <c r="W106" s="796"/>
      <c r="X106" s="711">
        <f t="shared" si="55"/>
        <v>0</v>
      </c>
      <c r="Y106" s="708">
        <f t="shared" si="56"/>
        <v>0.82677165354330717</v>
      </c>
      <c r="Z106" s="656"/>
      <c r="AB106"/>
    </row>
    <row r="107" spans="1:28" ht="12.95" customHeight="1" x14ac:dyDescent="0.25">
      <c r="A107" s="660"/>
      <c r="B107" s="713" t="s">
        <v>641</v>
      </c>
      <c r="C107" s="702">
        <f t="shared" si="37"/>
        <v>4</v>
      </c>
      <c r="D107" s="698">
        <f t="shared" si="38"/>
        <v>3.1496062992125984E-2</v>
      </c>
      <c r="E107" s="702">
        <f t="shared" si="39"/>
        <v>108</v>
      </c>
      <c r="F107" s="698">
        <f t="shared" si="40"/>
        <v>0.85039370078740162</v>
      </c>
      <c r="G107" s="702">
        <f t="shared" si="41"/>
        <v>2</v>
      </c>
      <c r="H107" s="698">
        <f t="shared" si="42"/>
        <v>1.5748031496062992E-2</v>
      </c>
      <c r="I107" s="702">
        <f t="shared" si="43"/>
        <v>6</v>
      </c>
      <c r="J107" s="698">
        <f t="shared" si="44"/>
        <v>4.7244094488188976E-2</v>
      </c>
      <c r="K107" s="833">
        <f t="shared" si="45"/>
        <v>5</v>
      </c>
      <c r="L107" s="698">
        <f t="shared" si="46"/>
        <v>3.937007874015748E-2</v>
      </c>
      <c r="M107" s="833">
        <f t="shared" si="47"/>
        <v>2</v>
      </c>
      <c r="N107" s="698">
        <f t="shared" si="48"/>
        <v>1.5748031496062992E-2</v>
      </c>
      <c r="O107" s="725"/>
      <c r="P107" s="833">
        <f t="shared" si="49"/>
        <v>0</v>
      </c>
      <c r="Q107" s="698">
        <f t="shared" si="54"/>
        <v>0</v>
      </c>
      <c r="R107" s="833">
        <f t="shared" si="50"/>
        <v>0</v>
      </c>
      <c r="S107" s="698">
        <f t="shared" si="51"/>
        <v>0</v>
      </c>
      <c r="T107" s="703">
        <f t="shared" si="52"/>
        <v>127</v>
      </c>
      <c r="U107" s="704">
        <f t="shared" si="53"/>
        <v>144</v>
      </c>
      <c r="V107" s="705">
        <f t="shared" si="53"/>
        <v>159</v>
      </c>
      <c r="W107" s="796"/>
      <c r="X107" s="707">
        <f t="shared" si="55"/>
        <v>-0.11805555555555555</v>
      </c>
      <c r="Y107" s="708">
        <f t="shared" si="56"/>
        <v>0.88188976377952755</v>
      </c>
      <c r="Z107" s="656"/>
      <c r="AB107"/>
    </row>
    <row r="108" spans="1:28" ht="12.95" customHeight="1" x14ac:dyDescent="0.25">
      <c r="A108" s="660"/>
      <c r="B108" s="713" t="s">
        <v>642</v>
      </c>
      <c r="C108" s="702">
        <f t="shared" si="37"/>
        <v>30</v>
      </c>
      <c r="D108" s="698">
        <f t="shared" si="38"/>
        <v>9.9337748344370855E-2</v>
      </c>
      <c r="E108" s="702">
        <f t="shared" si="39"/>
        <v>256</v>
      </c>
      <c r="F108" s="698">
        <f t="shared" si="40"/>
        <v>0.84768211920529801</v>
      </c>
      <c r="G108" s="702">
        <f t="shared" si="41"/>
        <v>4</v>
      </c>
      <c r="H108" s="698">
        <f t="shared" si="42"/>
        <v>1.3245033112582781E-2</v>
      </c>
      <c r="I108" s="702">
        <f t="shared" si="43"/>
        <v>4</v>
      </c>
      <c r="J108" s="698">
        <f t="shared" si="44"/>
        <v>1.3245033112582781E-2</v>
      </c>
      <c r="K108" s="833">
        <f t="shared" si="45"/>
        <v>1</v>
      </c>
      <c r="L108" s="698">
        <f t="shared" si="46"/>
        <v>3.3112582781456954E-3</v>
      </c>
      <c r="M108" s="833">
        <f t="shared" si="47"/>
        <v>2</v>
      </c>
      <c r="N108" s="698">
        <f t="shared" si="48"/>
        <v>6.6225165562913907E-3</v>
      </c>
      <c r="O108" s="725"/>
      <c r="P108" s="833">
        <f t="shared" si="49"/>
        <v>5</v>
      </c>
      <c r="Q108" s="698">
        <f t="shared" si="54"/>
        <v>1.6556291390728478E-2</v>
      </c>
      <c r="R108" s="833">
        <f t="shared" si="50"/>
        <v>0</v>
      </c>
      <c r="S108" s="698">
        <f t="shared" si="51"/>
        <v>0</v>
      </c>
      <c r="T108" s="703">
        <f t="shared" si="52"/>
        <v>302</v>
      </c>
      <c r="U108" s="704">
        <f t="shared" si="53"/>
        <v>307</v>
      </c>
      <c r="V108" s="705">
        <f t="shared" si="53"/>
        <v>284</v>
      </c>
      <c r="W108" s="796"/>
      <c r="X108" s="707">
        <f t="shared" si="55"/>
        <v>-1.6286644951140065E-2</v>
      </c>
      <c r="Y108" s="708">
        <f t="shared" si="56"/>
        <v>0.94701986754966883</v>
      </c>
      <c r="Z108" s="656"/>
      <c r="AB108"/>
    </row>
    <row r="109" spans="1:28" ht="12.95" customHeight="1" x14ac:dyDescent="0.25">
      <c r="A109" s="660"/>
      <c r="B109" s="713" t="s">
        <v>643</v>
      </c>
      <c r="C109" s="702">
        <f t="shared" si="37"/>
        <v>7</v>
      </c>
      <c r="D109" s="698">
        <f t="shared" si="38"/>
        <v>5.7851239669421489E-2</v>
      </c>
      <c r="E109" s="702">
        <f t="shared" si="39"/>
        <v>81</v>
      </c>
      <c r="F109" s="698">
        <f t="shared" si="40"/>
        <v>0.66942148760330578</v>
      </c>
      <c r="G109" s="702">
        <f t="shared" si="41"/>
        <v>0</v>
      </c>
      <c r="H109" s="698">
        <f t="shared" si="42"/>
        <v>0</v>
      </c>
      <c r="I109" s="702">
        <f t="shared" si="43"/>
        <v>10</v>
      </c>
      <c r="J109" s="698">
        <f t="shared" si="44"/>
        <v>8.2644628099173556E-2</v>
      </c>
      <c r="K109" s="833">
        <f t="shared" si="45"/>
        <v>10</v>
      </c>
      <c r="L109" s="698">
        <f t="shared" si="46"/>
        <v>8.2644628099173556E-2</v>
      </c>
      <c r="M109" s="833">
        <f t="shared" si="47"/>
        <v>11</v>
      </c>
      <c r="N109" s="698">
        <f t="shared" si="48"/>
        <v>9.0909090909090912E-2</v>
      </c>
      <c r="O109" s="725"/>
      <c r="P109" s="833">
        <f t="shared" si="49"/>
        <v>1</v>
      </c>
      <c r="Q109" s="698">
        <f t="shared" si="54"/>
        <v>8.2644628099173556E-3</v>
      </c>
      <c r="R109" s="833">
        <f t="shared" si="50"/>
        <v>1</v>
      </c>
      <c r="S109" s="698">
        <f t="shared" si="51"/>
        <v>8.2644628099173556E-3</v>
      </c>
      <c r="T109" s="703">
        <f t="shared" si="52"/>
        <v>121</v>
      </c>
      <c r="U109" s="704">
        <f t="shared" si="53"/>
        <v>171</v>
      </c>
      <c r="V109" s="705">
        <f t="shared" si="53"/>
        <v>183</v>
      </c>
      <c r="W109" s="796"/>
      <c r="X109" s="707">
        <f t="shared" si="55"/>
        <v>-0.29239766081871343</v>
      </c>
      <c r="Y109" s="708">
        <f t="shared" si="56"/>
        <v>0.72727272727272729</v>
      </c>
      <c r="Z109" s="656"/>
      <c r="AB109"/>
    </row>
    <row r="110" spans="1:28" ht="12.95" customHeight="1" x14ac:dyDescent="0.25">
      <c r="A110" s="660"/>
      <c r="B110" s="713" t="s">
        <v>644</v>
      </c>
      <c r="C110" s="702">
        <f t="shared" si="37"/>
        <v>24</v>
      </c>
      <c r="D110" s="698">
        <f t="shared" si="38"/>
        <v>0.1256544502617801</v>
      </c>
      <c r="E110" s="702">
        <f t="shared" si="39"/>
        <v>153</v>
      </c>
      <c r="F110" s="698">
        <f t="shared" si="40"/>
        <v>0.80104712041884818</v>
      </c>
      <c r="G110" s="702">
        <f t="shared" si="41"/>
        <v>2</v>
      </c>
      <c r="H110" s="835">
        <f t="shared" si="42"/>
        <v>1.0471204188481676E-2</v>
      </c>
      <c r="I110" s="702">
        <f t="shared" si="43"/>
        <v>9</v>
      </c>
      <c r="J110" s="698">
        <f t="shared" si="44"/>
        <v>4.712041884816754E-2</v>
      </c>
      <c r="K110" s="833">
        <f t="shared" si="45"/>
        <v>1</v>
      </c>
      <c r="L110" s="698">
        <f t="shared" si="46"/>
        <v>5.235602094240838E-3</v>
      </c>
      <c r="M110" s="833">
        <f t="shared" si="47"/>
        <v>2</v>
      </c>
      <c r="N110" s="698">
        <f t="shared" si="48"/>
        <v>1.0471204188481676E-2</v>
      </c>
      <c r="O110" s="725"/>
      <c r="P110" s="833">
        <f t="shared" si="49"/>
        <v>0</v>
      </c>
      <c r="Q110" s="698">
        <f t="shared" si="54"/>
        <v>0</v>
      </c>
      <c r="R110" s="833">
        <f t="shared" si="50"/>
        <v>0</v>
      </c>
      <c r="S110" s="698">
        <f t="shared" si="51"/>
        <v>0</v>
      </c>
      <c r="T110" s="703">
        <f t="shared" si="52"/>
        <v>191</v>
      </c>
      <c r="U110" s="704">
        <f t="shared" si="53"/>
        <v>199</v>
      </c>
      <c r="V110" s="705">
        <f t="shared" si="53"/>
        <v>160</v>
      </c>
      <c r="W110" s="796"/>
      <c r="X110" s="707">
        <f t="shared" si="55"/>
        <v>-4.0201005025125629E-2</v>
      </c>
      <c r="Y110" s="708">
        <f t="shared" si="56"/>
        <v>0.92670157068062831</v>
      </c>
      <c r="Z110" s="656"/>
      <c r="AB110"/>
    </row>
    <row r="111" spans="1:28" ht="12.95" customHeight="1" x14ac:dyDescent="0.25">
      <c r="A111" s="660"/>
      <c r="B111" s="713" t="s">
        <v>645</v>
      </c>
      <c r="C111" s="702">
        <f t="shared" si="37"/>
        <v>15</v>
      </c>
      <c r="D111" s="698">
        <f t="shared" si="38"/>
        <v>0.17045454545454544</v>
      </c>
      <c r="E111" s="702">
        <f t="shared" si="39"/>
        <v>72</v>
      </c>
      <c r="F111" s="698">
        <f t="shared" si="40"/>
        <v>0.81818181818181823</v>
      </c>
      <c r="G111" s="702">
        <f t="shared" si="41"/>
        <v>0</v>
      </c>
      <c r="H111" s="698">
        <f t="shared" si="42"/>
        <v>0</v>
      </c>
      <c r="I111" s="702">
        <f t="shared" si="43"/>
        <v>1</v>
      </c>
      <c r="J111" s="836">
        <f t="shared" si="44"/>
        <v>1.1363636363636364E-2</v>
      </c>
      <c r="K111" s="833">
        <f t="shared" si="45"/>
        <v>0</v>
      </c>
      <c r="L111" s="698">
        <f t="shared" si="46"/>
        <v>0</v>
      </c>
      <c r="M111" s="833">
        <f t="shared" si="47"/>
        <v>0</v>
      </c>
      <c r="N111" s="698">
        <f t="shared" si="48"/>
        <v>0</v>
      </c>
      <c r="O111" s="725"/>
      <c r="P111" s="833">
        <f t="shared" si="49"/>
        <v>0</v>
      </c>
      <c r="Q111" s="698">
        <f t="shared" si="54"/>
        <v>0</v>
      </c>
      <c r="R111" s="833">
        <f t="shared" si="50"/>
        <v>0</v>
      </c>
      <c r="S111" s="698">
        <f t="shared" si="51"/>
        <v>0</v>
      </c>
      <c r="T111" s="703">
        <f t="shared" si="52"/>
        <v>88</v>
      </c>
      <c r="U111" s="704">
        <f t="shared" si="53"/>
        <v>81</v>
      </c>
      <c r="V111" s="705">
        <f t="shared" si="53"/>
        <v>124</v>
      </c>
      <c r="W111" s="796"/>
      <c r="X111" s="711">
        <f t="shared" si="55"/>
        <v>8.6419753086419748E-2</v>
      </c>
      <c r="Y111" s="708">
        <f t="shared" si="56"/>
        <v>0.98863636363636365</v>
      </c>
      <c r="Z111" s="656"/>
      <c r="AB111"/>
    </row>
    <row r="112" spans="1:28" ht="12.95" customHeight="1" x14ac:dyDescent="0.25">
      <c r="A112" s="660"/>
      <c r="B112" s="713" t="s">
        <v>646</v>
      </c>
      <c r="C112" s="702">
        <f t="shared" si="37"/>
        <v>2</v>
      </c>
      <c r="D112" s="698">
        <f t="shared" si="38"/>
        <v>8.3333333333333329E-2</v>
      </c>
      <c r="E112" s="702">
        <f t="shared" si="39"/>
        <v>22</v>
      </c>
      <c r="F112" s="698">
        <f t="shared" si="40"/>
        <v>0.91666666666666663</v>
      </c>
      <c r="G112" s="702">
        <f t="shared" si="41"/>
        <v>0</v>
      </c>
      <c r="H112" s="698">
        <f t="shared" si="42"/>
        <v>0</v>
      </c>
      <c r="I112" s="702">
        <f t="shared" si="43"/>
        <v>0</v>
      </c>
      <c r="J112" s="698">
        <f t="shared" si="44"/>
        <v>0</v>
      </c>
      <c r="K112" s="833">
        <f t="shared" si="45"/>
        <v>0</v>
      </c>
      <c r="L112" s="698">
        <f t="shared" si="46"/>
        <v>0</v>
      </c>
      <c r="M112" s="833">
        <f t="shared" si="47"/>
        <v>0</v>
      </c>
      <c r="N112" s="698">
        <f t="shared" si="48"/>
        <v>0</v>
      </c>
      <c r="O112" s="725"/>
      <c r="P112" s="833">
        <f t="shared" si="49"/>
        <v>0</v>
      </c>
      <c r="Q112" s="698">
        <f t="shared" si="54"/>
        <v>0</v>
      </c>
      <c r="R112" s="833">
        <f t="shared" si="50"/>
        <v>0</v>
      </c>
      <c r="S112" s="698">
        <f t="shared" si="51"/>
        <v>0</v>
      </c>
      <c r="T112" s="703">
        <f t="shared" si="52"/>
        <v>24</v>
      </c>
      <c r="U112" s="704">
        <f t="shared" ref="U112:V114" si="57">SUM(U24,-U67)</f>
        <v>24</v>
      </c>
      <c r="V112" s="705">
        <f t="shared" si="57"/>
        <v>30</v>
      </c>
      <c r="W112" s="796"/>
      <c r="X112" s="711">
        <f t="shared" si="55"/>
        <v>0</v>
      </c>
      <c r="Y112" s="708">
        <f t="shared" si="56"/>
        <v>1</v>
      </c>
      <c r="Z112" s="656"/>
      <c r="AB112"/>
    </row>
    <row r="113" spans="1:29" ht="12.95" customHeight="1" x14ac:dyDescent="0.25">
      <c r="A113" s="660"/>
      <c r="B113" s="713" t="s">
        <v>647</v>
      </c>
      <c r="C113" s="702">
        <f t="shared" si="37"/>
        <v>0</v>
      </c>
      <c r="D113" s="698">
        <f t="shared" si="38"/>
        <v>0</v>
      </c>
      <c r="E113" s="702">
        <f t="shared" si="39"/>
        <v>6</v>
      </c>
      <c r="F113" s="836">
        <f t="shared" si="40"/>
        <v>1</v>
      </c>
      <c r="G113" s="702">
        <f t="shared" si="41"/>
        <v>0</v>
      </c>
      <c r="H113" s="698">
        <f t="shared" si="42"/>
        <v>0</v>
      </c>
      <c r="I113" s="702">
        <f t="shared" si="43"/>
        <v>0</v>
      </c>
      <c r="J113" s="698">
        <f t="shared" si="44"/>
        <v>0</v>
      </c>
      <c r="K113" s="833">
        <f t="shared" si="45"/>
        <v>0</v>
      </c>
      <c r="L113" s="698">
        <f t="shared" si="46"/>
        <v>0</v>
      </c>
      <c r="M113" s="833">
        <f t="shared" si="47"/>
        <v>0</v>
      </c>
      <c r="N113" s="698">
        <f t="shared" si="48"/>
        <v>0</v>
      </c>
      <c r="O113" s="725"/>
      <c r="P113" s="833">
        <f t="shared" si="49"/>
        <v>0</v>
      </c>
      <c r="Q113" s="698">
        <f t="shared" si="54"/>
        <v>0</v>
      </c>
      <c r="R113" s="833">
        <f t="shared" si="50"/>
        <v>0</v>
      </c>
      <c r="S113" s="698">
        <f t="shared" si="51"/>
        <v>0</v>
      </c>
      <c r="T113" s="703">
        <f t="shared" si="52"/>
        <v>6</v>
      </c>
      <c r="U113" s="704">
        <f t="shared" si="57"/>
        <v>6</v>
      </c>
      <c r="V113" s="705">
        <f t="shared" si="57"/>
        <v>8</v>
      </c>
      <c r="W113" s="796"/>
      <c r="X113" s="711">
        <f t="shared" si="55"/>
        <v>0</v>
      </c>
      <c r="Y113" s="708">
        <f t="shared" si="56"/>
        <v>1</v>
      </c>
      <c r="Z113" s="656"/>
    </row>
    <row r="114" spans="1:29" ht="12.95" customHeight="1" x14ac:dyDescent="0.25">
      <c r="A114" s="660"/>
      <c r="B114" s="713" t="s">
        <v>648</v>
      </c>
      <c r="C114" s="702">
        <f t="shared" si="37"/>
        <v>22</v>
      </c>
      <c r="D114" s="698">
        <f t="shared" si="38"/>
        <v>0.26829268292682928</v>
      </c>
      <c r="E114" s="702">
        <f t="shared" si="39"/>
        <v>49</v>
      </c>
      <c r="F114" s="698">
        <f t="shared" si="40"/>
        <v>0.59756097560975607</v>
      </c>
      <c r="G114" s="702">
        <f t="shared" si="41"/>
        <v>5</v>
      </c>
      <c r="H114" s="698">
        <f t="shared" si="42"/>
        <v>6.097560975609756E-2</v>
      </c>
      <c r="I114" s="702">
        <f t="shared" si="43"/>
        <v>1</v>
      </c>
      <c r="J114" s="698">
        <f t="shared" si="44"/>
        <v>1.2195121951219513E-2</v>
      </c>
      <c r="K114" s="833">
        <f t="shared" si="45"/>
        <v>2</v>
      </c>
      <c r="L114" s="698">
        <f t="shared" si="46"/>
        <v>2.4390243902439025E-2</v>
      </c>
      <c r="M114" s="833">
        <f t="shared" si="47"/>
        <v>2</v>
      </c>
      <c r="N114" s="698">
        <f t="shared" si="48"/>
        <v>2.4390243902439025E-2</v>
      </c>
      <c r="O114" s="725"/>
      <c r="P114" s="833">
        <f t="shared" si="49"/>
        <v>1</v>
      </c>
      <c r="Q114" s="698">
        <f t="shared" si="54"/>
        <v>1.2195121951219513E-2</v>
      </c>
      <c r="R114" s="833">
        <f t="shared" si="50"/>
        <v>0</v>
      </c>
      <c r="S114" s="698">
        <f t="shared" si="51"/>
        <v>0</v>
      </c>
      <c r="T114" s="703">
        <f t="shared" si="52"/>
        <v>82</v>
      </c>
      <c r="U114" s="704">
        <f t="shared" si="57"/>
        <v>53</v>
      </c>
      <c r="V114" s="705">
        <f t="shared" si="57"/>
        <v>72</v>
      </c>
      <c r="W114" s="796"/>
      <c r="X114" s="711">
        <f t="shared" si="55"/>
        <v>0.54716981132075471</v>
      </c>
      <c r="Y114" s="708">
        <f t="shared" si="56"/>
        <v>0.86585365853658536</v>
      </c>
      <c r="Z114" s="656"/>
    </row>
    <row r="115" spans="1:29" ht="12.95" customHeight="1" x14ac:dyDescent="0.25">
      <c r="A115" s="660"/>
      <c r="B115" s="713" t="s">
        <v>649</v>
      </c>
      <c r="C115" s="702">
        <v>0</v>
      </c>
      <c r="D115" s="698"/>
      <c r="E115" s="702">
        <v>0</v>
      </c>
      <c r="F115" s="698"/>
      <c r="G115" s="702">
        <v>0</v>
      </c>
      <c r="H115" s="698"/>
      <c r="I115" s="702">
        <v>0</v>
      </c>
      <c r="J115" s="698"/>
      <c r="K115" s="833">
        <v>0</v>
      </c>
      <c r="L115" s="698"/>
      <c r="M115" s="833">
        <v>0</v>
      </c>
      <c r="N115" s="698"/>
      <c r="O115" s="725"/>
      <c r="P115" s="833">
        <v>0</v>
      </c>
      <c r="Q115" s="698"/>
      <c r="R115" s="833">
        <v>0</v>
      </c>
      <c r="S115" s="698"/>
      <c r="T115" s="703">
        <v>0</v>
      </c>
      <c r="U115" s="704">
        <v>0</v>
      </c>
      <c r="V115" s="705">
        <v>0</v>
      </c>
      <c r="W115" s="796"/>
      <c r="X115" s="711" t="e">
        <f t="shared" si="55"/>
        <v>#DIV/0!</v>
      </c>
      <c r="Y115" s="708">
        <f t="shared" si="56"/>
        <v>0</v>
      </c>
      <c r="Z115" s="656"/>
    </row>
    <row r="116" spans="1:29" ht="12.95" customHeight="1" x14ac:dyDescent="0.25">
      <c r="A116" s="660"/>
      <c r="B116" s="714" t="s">
        <v>666</v>
      </c>
      <c r="C116" s="716">
        <f>SUM(C96:C114)</f>
        <v>2304</v>
      </c>
      <c r="D116" s="698">
        <f t="shared" si="38"/>
        <v>0.12839230983560881</v>
      </c>
      <c r="E116" s="716">
        <f>SUM(E96:E114)</f>
        <v>12867</v>
      </c>
      <c r="F116" s="698">
        <f t="shared" si="40"/>
        <v>0.71702424073558091</v>
      </c>
      <c r="G116" s="715">
        <f>SUM(G95:G114)</f>
        <v>303</v>
      </c>
      <c r="H116" s="698">
        <f t="shared" si="42"/>
        <v>1.6884926163276678E-2</v>
      </c>
      <c r="I116" s="715">
        <f>SUM(I95:I114)</f>
        <v>624</v>
      </c>
      <c r="J116" s="698">
        <f t="shared" si="44"/>
        <v>3.4772917247144049E-2</v>
      </c>
      <c r="K116" s="715">
        <f>SUM(K95:K114)</f>
        <v>699</v>
      </c>
      <c r="L116" s="837">
        <f t="shared" si="46"/>
        <v>3.8952354416271942E-2</v>
      </c>
      <c r="M116" s="715">
        <f>SUM(M95:M114)</f>
        <v>754</v>
      </c>
      <c r="N116" s="698">
        <f t="shared" si="48"/>
        <v>4.2017275006965726E-2</v>
      </c>
      <c r="O116" s="725"/>
      <c r="P116" s="715">
        <f>SUM(P95:P114)</f>
        <v>305</v>
      </c>
      <c r="Q116" s="698">
        <f t="shared" si="54"/>
        <v>1.6996377821120089E-2</v>
      </c>
      <c r="R116" s="715">
        <f>SUM(R95:R114)</f>
        <v>89</v>
      </c>
      <c r="S116" s="698">
        <f t="shared" si="51"/>
        <v>4.959598774031764E-3</v>
      </c>
      <c r="T116" s="473">
        <f t="shared" si="52"/>
        <v>17945</v>
      </c>
      <c r="U116" s="718">
        <f>SUM(U96:U114)</f>
        <v>19431</v>
      </c>
      <c r="V116" s="719">
        <f>SUM(V96:V114)</f>
        <v>19354</v>
      </c>
      <c r="W116" s="799"/>
      <c r="X116" s="838">
        <f>SUM(T116,-U116)/U116</f>
        <v>-7.647573465081571E-2</v>
      </c>
      <c r="Y116" s="722">
        <f>SUM(D116,F116)</f>
        <v>0.8454165505711897</v>
      </c>
      <c r="Z116" s="656"/>
    </row>
    <row r="117" spans="1:29" ht="12" customHeight="1" x14ac:dyDescent="0.25">
      <c r="A117" s="660"/>
      <c r="B117" s="714"/>
      <c r="C117" s="726">
        <f>C116/D117</f>
        <v>0.15186869685584339</v>
      </c>
      <c r="D117" s="727">
        <f>SUM(C116,E116)</f>
        <v>15171</v>
      </c>
      <c r="E117" s="726">
        <f>E116/D117</f>
        <v>0.84813130314415663</v>
      </c>
      <c r="F117" s="728"/>
      <c r="G117" s="726">
        <f>G116/H117</f>
        <v>0.32686084142394822</v>
      </c>
      <c r="H117" s="807">
        <f>SUM(G116,I116)</f>
        <v>927</v>
      </c>
      <c r="I117" s="726">
        <f>I116/H117</f>
        <v>0.67313915857605178</v>
      </c>
      <c r="J117" s="728"/>
      <c r="K117" s="726">
        <f>K116/L117</f>
        <v>0.48107364074328973</v>
      </c>
      <c r="L117" s="807">
        <f>SUM(K116,M116)</f>
        <v>1453</v>
      </c>
      <c r="M117" s="726">
        <f>M116/L117</f>
        <v>0.51892635925671027</v>
      </c>
      <c r="N117" s="730"/>
      <c r="O117" s="725"/>
      <c r="P117" s="726">
        <f>P116/Q117</f>
        <v>0.7741116751269036</v>
      </c>
      <c r="Q117" s="807">
        <f>SUM(P116,R116)</f>
        <v>394</v>
      </c>
      <c r="R117" s="726">
        <f>R116/Q117</f>
        <v>0.22588832487309646</v>
      </c>
      <c r="S117" s="730"/>
      <c r="T117" s="731"/>
      <c r="U117" s="731"/>
      <c r="V117" s="732"/>
      <c r="W117" s="730"/>
      <c r="X117" s="728"/>
      <c r="Z117" s="656"/>
    </row>
    <row r="118" spans="1:29" ht="12" customHeight="1" x14ac:dyDescent="0.25">
      <c r="A118" s="660"/>
      <c r="B118" s="714" t="s">
        <v>650</v>
      </c>
      <c r="C118" s="728"/>
      <c r="D118" s="698">
        <f>D117/$T$116</f>
        <v>0.8454165505711897</v>
      </c>
      <c r="E118" s="800"/>
      <c r="F118" s="800"/>
      <c r="G118" s="800"/>
      <c r="H118" s="698">
        <f>H117/$T$116</f>
        <v>5.1657843410420727E-2</v>
      </c>
      <c r="I118" s="800"/>
      <c r="J118" s="800"/>
      <c r="K118" s="800"/>
      <c r="L118" s="698">
        <f>L117/$T$116</f>
        <v>8.0969629423237668E-2</v>
      </c>
      <c r="M118" s="800"/>
      <c r="N118" s="800"/>
      <c r="O118" s="800"/>
      <c r="P118" s="800"/>
      <c r="Q118" s="698">
        <f>Q117/$T$116</f>
        <v>2.1955976595151853E-2</v>
      </c>
      <c r="R118" s="730"/>
      <c r="S118" s="735">
        <v>1</v>
      </c>
      <c r="T118" s="736"/>
      <c r="U118" s="737"/>
      <c r="V118" s="839"/>
      <c r="W118" s="737"/>
      <c r="X118" s="840">
        <f>T120/$U$116</f>
        <v>0.73768720086459783</v>
      </c>
      <c r="Y118" s="733" t="s">
        <v>612</v>
      </c>
      <c r="Z118" s="656"/>
    </row>
    <row r="119" spans="1:29" s="58" customFormat="1" ht="12" customHeight="1" x14ac:dyDescent="0.2">
      <c r="A119" s="802"/>
      <c r="B119" s="803"/>
      <c r="C119" s="691" t="s">
        <v>617</v>
      </c>
      <c r="D119" s="804" t="s">
        <v>618</v>
      </c>
      <c r="E119" s="691" t="s">
        <v>617</v>
      </c>
      <c r="F119" s="804" t="s">
        <v>619</v>
      </c>
      <c r="G119" s="691" t="s">
        <v>620</v>
      </c>
      <c r="H119" s="804" t="s">
        <v>621</v>
      </c>
      <c r="I119" s="691" t="s">
        <v>620</v>
      </c>
      <c r="J119" s="804" t="s">
        <v>622</v>
      </c>
      <c r="K119" s="691" t="s">
        <v>623</v>
      </c>
      <c r="L119" s="804" t="s">
        <v>624</v>
      </c>
      <c r="M119" s="691" t="s">
        <v>623</v>
      </c>
      <c r="N119" s="804" t="s">
        <v>625</v>
      </c>
      <c r="O119" s="803"/>
      <c r="P119" s="691" t="s">
        <v>626</v>
      </c>
      <c r="Q119" s="804" t="s">
        <v>627</v>
      </c>
      <c r="R119" s="691" t="s">
        <v>626</v>
      </c>
      <c r="S119" s="804" t="s">
        <v>628</v>
      </c>
      <c r="T119" s="805"/>
      <c r="U119" s="805"/>
      <c r="V119" s="751"/>
      <c r="W119" s="751"/>
      <c r="X119" s="751" t="s">
        <v>651</v>
      </c>
      <c r="Z119" s="656"/>
      <c r="AB119" s="88"/>
      <c r="AC119" s="7"/>
    </row>
    <row r="120" spans="1:29" ht="12" customHeight="1" x14ac:dyDescent="0.25">
      <c r="A120" s="660"/>
      <c r="B120" s="741" t="s">
        <v>652</v>
      </c>
      <c r="C120" s="665"/>
      <c r="D120" s="667"/>
      <c r="E120" s="801">
        <f>E116</f>
        <v>12867</v>
      </c>
      <c r="F120" s="665"/>
      <c r="G120" s="665"/>
      <c r="H120" s="665"/>
      <c r="I120" s="801">
        <f>I116</f>
        <v>624</v>
      </c>
      <c r="J120" s="667"/>
      <c r="K120" s="665"/>
      <c r="L120" s="667"/>
      <c r="M120" s="801">
        <f>M116</f>
        <v>754</v>
      </c>
      <c r="N120" s="667"/>
      <c r="O120" s="786"/>
      <c r="P120" s="665"/>
      <c r="Q120" s="666"/>
      <c r="R120" s="801">
        <f>R116</f>
        <v>89</v>
      </c>
      <c r="S120" s="666"/>
      <c r="T120" s="715">
        <f>SUM(E120,I120,M120,R120)</f>
        <v>14334</v>
      </c>
      <c r="U120" s="808"/>
      <c r="V120" s="809"/>
      <c r="W120" s="667"/>
      <c r="X120" s="747">
        <f>T120/$T$116</f>
        <v>0.79877403176372253</v>
      </c>
      <c r="Z120" s="656"/>
    </row>
    <row r="121" spans="1:29" ht="12" customHeight="1" x14ac:dyDescent="0.25">
      <c r="A121" s="660"/>
      <c r="B121" s="741" t="s">
        <v>663</v>
      </c>
      <c r="C121" s="807">
        <f>C116</f>
        <v>2304</v>
      </c>
      <c r="D121" s="810"/>
      <c r="E121" s="810"/>
      <c r="F121" s="810"/>
      <c r="G121" s="807">
        <f>G116</f>
        <v>303</v>
      </c>
      <c r="H121" s="810"/>
      <c r="I121" s="810"/>
      <c r="J121" s="810"/>
      <c r="K121" s="807">
        <f>K116</f>
        <v>699</v>
      </c>
      <c r="L121" s="810"/>
      <c r="M121" s="810"/>
      <c r="N121" s="810"/>
      <c r="O121" s="786"/>
      <c r="P121" s="807">
        <f>P116</f>
        <v>305</v>
      </c>
      <c r="Q121" s="810"/>
      <c r="R121" s="810"/>
      <c r="S121" s="810"/>
      <c r="T121" s="715">
        <f>SUM(C121,G121,K121,P121)</f>
        <v>3611</v>
      </c>
      <c r="U121" s="805"/>
      <c r="V121" s="751"/>
      <c r="W121" s="666"/>
      <c r="X121" s="747">
        <f>T121/$T$116</f>
        <v>0.2012259682362775</v>
      </c>
      <c r="Z121" s="656"/>
    </row>
    <row r="122" spans="1:29" ht="12" customHeight="1" x14ac:dyDescent="0.25">
      <c r="A122" s="660"/>
      <c r="B122" s="752"/>
      <c r="C122" s="672"/>
      <c r="D122" s="673"/>
      <c r="E122" s="673"/>
      <c r="F122" s="673"/>
      <c r="G122" s="673"/>
      <c r="H122" s="673"/>
      <c r="I122" s="673"/>
      <c r="J122" s="673"/>
      <c r="K122" s="673"/>
      <c r="L122" s="673"/>
      <c r="M122" s="673"/>
      <c r="N122" s="673"/>
      <c r="O122" s="786"/>
      <c r="P122" s="667"/>
      <c r="Q122" s="812"/>
      <c r="R122" s="812"/>
      <c r="S122" s="667"/>
      <c r="U122" s="813"/>
      <c r="V122" s="814"/>
      <c r="W122" s="756"/>
      <c r="X122" s="756"/>
      <c r="Z122" s="656"/>
    </row>
    <row r="123" spans="1:29" ht="12" customHeight="1" x14ac:dyDescent="0.25">
      <c r="A123" s="660"/>
      <c r="B123" s="757"/>
      <c r="C123" s="805"/>
      <c r="D123" s="805"/>
      <c r="E123" s="805"/>
      <c r="F123" s="805"/>
      <c r="G123" s="805"/>
      <c r="H123" s="805"/>
      <c r="I123" s="805"/>
      <c r="J123" s="805"/>
      <c r="K123" s="805"/>
      <c r="L123" s="805"/>
      <c r="M123" s="805"/>
      <c r="N123" s="805"/>
      <c r="O123" s="786"/>
      <c r="P123" s="805"/>
      <c r="Q123" s="805"/>
      <c r="R123" s="805"/>
      <c r="S123" s="805"/>
      <c r="U123" s="805"/>
      <c r="V123" s="816"/>
      <c r="W123" s="817"/>
      <c r="X123" s="666"/>
      <c r="Z123" s="656"/>
    </row>
    <row r="124" spans="1:29" ht="12" customHeight="1" x14ac:dyDescent="0.25">
      <c r="A124" s="766"/>
      <c r="B124" s="762"/>
      <c r="C124" s="818"/>
      <c r="D124" s="730"/>
      <c r="E124" s="779"/>
      <c r="F124" s="819"/>
      <c r="G124" s="818"/>
      <c r="H124" s="818"/>
      <c r="I124" s="779"/>
      <c r="J124" s="819"/>
      <c r="K124" s="820"/>
      <c r="L124" s="820"/>
      <c r="M124" s="779"/>
      <c r="N124" s="819"/>
      <c r="O124" s="821"/>
      <c r="P124" s="820"/>
      <c r="Q124" s="822"/>
      <c r="R124" s="779"/>
      <c r="S124" s="819"/>
      <c r="U124" s="823"/>
      <c r="V124" s="824"/>
      <c r="W124" s="783"/>
      <c r="X124" s="728"/>
      <c r="Y124" s="762" t="s">
        <v>594</v>
      </c>
      <c r="Z124" s="656"/>
    </row>
    <row r="125" spans="1:29" ht="12" hidden="1" customHeight="1" x14ac:dyDescent="0.25">
      <c r="A125" s="766"/>
      <c r="Z125" s="656"/>
    </row>
    <row r="126" spans="1:29" ht="12" hidden="1" customHeight="1" x14ac:dyDescent="0.25">
      <c r="A126" s="766"/>
      <c r="B126" s="786"/>
      <c r="C126" s="805"/>
      <c r="D126" s="805"/>
      <c r="E126" s="805"/>
      <c r="F126" s="805"/>
      <c r="G126" s="805"/>
      <c r="H126" s="805"/>
      <c r="I126" s="805"/>
      <c r="J126" s="805"/>
      <c r="K126" s="805"/>
      <c r="L126" s="805"/>
      <c r="M126" s="805"/>
      <c r="N126" s="805"/>
      <c r="O126" s="725"/>
      <c r="P126" s="805"/>
      <c r="Q126" s="725"/>
      <c r="R126" s="725"/>
      <c r="S126" s="805"/>
      <c r="T126" s="815"/>
      <c r="U126" s="815"/>
      <c r="V126" s="816"/>
      <c r="W126" s="817"/>
      <c r="X126" s="666"/>
      <c r="Z126" s="825"/>
    </row>
    <row r="127" spans="1:29" ht="12" customHeight="1" x14ac:dyDescent="0.25">
      <c r="A127" s="766"/>
      <c r="B127" s="683" t="s">
        <v>613</v>
      </c>
      <c r="C127" s="679" t="s">
        <v>614</v>
      </c>
      <c r="D127" s="685"/>
      <c r="E127" s="679"/>
      <c r="F127" s="679"/>
      <c r="G127" s="679" t="s">
        <v>614</v>
      </c>
      <c r="H127" s="679"/>
      <c r="I127" s="679"/>
      <c r="J127" s="685"/>
      <c r="K127" s="679" t="s">
        <v>614</v>
      </c>
      <c r="L127" s="685"/>
      <c r="M127" s="679"/>
      <c r="N127" s="685"/>
      <c r="O127" s="680"/>
      <c r="P127" s="679" t="s">
        <v>614</v>
      </c>
      <c r="Q127" s="763"/>
      <c r="R127" s="679"/>
      <c r="S127" s="763"/>
      <c r="T127" s="686" t="s">
        <v>615</v>
      </c>
      <c r="U127" s="686" t="s">
        <v>615</v>
      </c>
      <c r="V127" s="764" t="s">
        <v>615</v>
      </c>
      <c r="W127" s="687" t="s">
        <v>615</v>
      </c>
      <c r="X127" s="679" t="s">
        <v>616</v>
      </c>
      <c r="Y127" s="688" t="s">
        <v>590</v>
      </c>
      <c r="Z127" s="656"/>
    </row>
    <row r="128" spans="1:29" ht="12" customHeight="1" x14ac:dyDescent="0.25">
      <c r="A128" s="766"/>
      <c r="B128" s="671" t="s">
        <v>610</v>
      </c>
      <c r="C128" s="679" t="s">
        <v>611</v>
      </c>
      <c r="D128" s="678" t="s">
        <v>4</v>
      </c>
      <c r="E128" s="678" t="s">
        <v>612</v>
      </c>
      <c r="F128" s="678" t="s">
        <v>4</v>
      </c>
      <c r="G128" s="679" t="s">
        <v>611</v>
      </c>
      <c r="H128" s="678" t="s">
        <v>4</v>
      </c>
      <c r="I128" s="678" t="s">
        <v>612</v>
      </c>
      <c r="J128" s="678" t="s">
        <v>4</v>
      </c>
      <c r="K128" s="679" t="s">
        <v>611</v>
      </c>
      <c r="L128" s="678" t="s">
        <v>4</v>
      </c>
      <c r="M128" s="678" t="s">
        <v>612</v>
      </c>
      <c r="N128" s="678" t="s">
        <v>4</v>
      </c>
      <c r="O128" s="680"/>
      <c r="P128" s="679" t="s">
        <v>611</v>
      </c>
      <c r="Q128" s="678" t="s">
        <v>4</v>
      </c>
      <c r="R128" s="678" t="s">
        <v>612</v>
      </c>
      <c r="S128" s="678" t="s">
        <v>4</v>
      </c>
      <c r="T128" s="681">
        <v>2015</v>
      </c>
      <c r="U128" s="681">
        <v>2014</v>
      </c>
      <c r="V128" s="681">
        <v>2013</v>
      </c>
      <c r="W128" s="662">
        <v>2012</v>
      </c>
      <c r="X128" s="763" t="s">
        <v>4</v>
      </c>
      <c r="Y128" s="688" t="s">
        <v>4</v>
      </c>
      <c r="Z128" s="656"/>
    </row>
    <row r="129" spans="1:28" ht="12" customHeight="1" x14ac:dyDescent="0.25">
      <c r="A129" s="766"/>
      <c r="B129" s="671" t="s">
        <v>597</v>
      </c>
      <c r="C129" s="831"/>
      <c r="D129" s="674" t="s">
        <v>598</v>
      </c>
      <c r="E129" s="674" t="s">
        <v>599</v>
      </c>
      <c r="F129" s="674" t="s">
        <v>600</v>
      </c>
      <c r="G129" s="674"/>
      <c r="H129" s="674" t="s">
        <v>601</v>
      </c>
      <c r="I129" s="674" t="s">
        <v>602</v>
      </c>
      <c r="J129" s="674" t="s">
        <v>603</v>
      </c>
      <c r="K129" s="674" t="s">
        <v>604</v>
      </c>
      <c r="L129" s="674" t="s">
        <v>605</v>
      </c>
      <c r="M129" s="674" t="s">
        <v>606</v>
      </c>
      <c r="N129" s="674"/>
      <c r="O129" s="674"/>
      <c r="P129" s="674" t="s">
        <v>664</v>
      </c>
      <c r="Q129" s="674" t="s">
        <v>665</v>
      </c>
      <c r="R129" s="674" t="s">
        <v>659</v>
      </c>
      <c r="S129" s="841"/>
      <c r="T129" s="675" t="s">
        <v>607</v>
      </c>
      <c r="U129" s="675" t="s">
        <v>607</v>
      </c>
      <c r="V129" s="675" t="s">
        <v>607</v>
      </c>
      <c r="W129" s="675" t="s">
        <v>607</v>
      </c>
      <c r="X129" s="676" t="s">
        <v>608</v>
      </c>
      <c r="Y129" s="675" t="s">
        <v>609</v>
      </c>
      <c r="Z129" s="656"/>
    </row>
    <row r="130" spans="1:28" ht="12" customHeight="1" x14ac:dyDescent="0.25">
      <c r="A130" s="766"/>
      <c r="B130" s="788"/>
      <c r="C130" s="767">
        <v>1</v>
      </c>
      <c r="D130" s="767">
        <v>2</v>
      </c>
      <c r="E130" s="767">
        <v>3</v>
      </c>
      <c r="F130" s="767">
        <v>4</v>
      </c>
      <c r="G130" s="767">
        <v>5</v>
      </c>
      <c r="H130" s="767">
        <v>6</v>
      </c>
      <c r="I130" s="767">
        <v>7</v>
      </c>
      <c r="J130" s="767">
        <v>8</v>
      </c>
      <c r="K130" s="767">
        <v>9</v>
      </c>
      <c r="L130" s="767">
        <v>10</v>
      </c>
      <c r="M130" s="767">
        <v>11</v>
      </c>
      <c r="N130" s="767">
        <v>12</v>
      </c>
      <c r="O130" s="768"/>
      <c r="P130" s="767">
        <v>13</v>
      </c>
      <c r="Q130" s="767">
        <v>14</v>
      </c>
      <c r="R130" s="767">
        <v>15</v>
      </c>
      <c r="S130" s="767">
        <v>16</v>
      </c>
      <c r="T130" s="767">
        <v>17</v>
      </c>
      <c r="U130" s="767">
        <v>18</v>
      </c>
      <c r="V130" s="767">
        <v>19</v>
      </c>
      <c r="W130" s="767">
        <v>20</v>
      </c>
      <c r="X130" s="767">
        <v>21</v>
      </c>
      <c r="Y130" s="767">
        <v>22</v>
      </c>
      <c r="Z130" s="656"/>
    </row>
    <row r="131" spans="1:28" ht="12" customHeight="1" x14ac:dyDescent="0.25">
      <c r="A131" s="766"/>
      <c r="B131" s="652" t="s">
        <v>587</v>
      </c>
      <c r="C131" s="653" t="s">
        <v>588</v>
      </c>
      <c r="D131" s="653" t="s">
        <v>589</v>
      </c>
      <c r="E131" s="653" t="s">
        <v>590</v>
      </c>
      <c r="F131" s="653"/>
      <c r="G131" s="653" t="s">
        <v>591</v>
      </c>
      <c r="H131" s="653" t="s">
        <v>592</v>
      </c>
      <c r="I131" s="654" t="s">
        <v>590</v>
      </c>
      <c r="J131" s="653"/>
      <c r="K131" s="654" t="s">
        <v>593</v>
      </c>
      <c r="L131" s="654" t="s">
        <v>594</v>
      </c>
      <c r="M131" s="654" t="s">
        <v>595</v>
      </c>
      <c r="N131" s="653"/>
      <c r="O131" s="655"/>
      <c r="P131" s="654" t="s">
        <v>596</v>
      </c>
      <c r="Q131" s="653" t="s">
        <v>592</v>
      </c>
      <c r="R131" s="654" t="s">
        <v>595</v>
      </c>
      <c r="S131" s="842"/>
      <c r="T131" s="842"/>
      <c r="U131" s="842"/>
      <c r="V131" s="842"/>
      <c r="W131" s="842"/>
      <c r="X131" s="842"/>
      <c r="Y131" s="843"/>
      <c r="Z131" s="656"/>
    </row>
    <row r="132" spans="1:28" hidden="1" x14ac:dyDescent="0.25"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</row>
    <row r="133" spans="1:28" ht="12.95" customHeight="1" x14ac:dyDescent="0.25">
      <c r="A133" s="766"/>
      <c r="B133" s="652" t="s">
        <v>587</v>
      </c>
      <c r="C133" s="653" t="s">
        <v>588</v>
      </c>
      <c r="D133" s="653" t="s">
        <v>589</v>
      </c>
      <c r="E133" s="653" t="s">
        <v>590</v>
      </c>
      <c r="F133" s="653"/>
      <c r="G133" s="653" t="s">
        <v>591</v>
      </c>
      <c r="H133" s="653" t="s">
        <v>592</v>
      </c>
      <c r="I133" s="654" t="s">
        <v>590</v>
      </c>
      <c r="J133" s="653"/>
      <c r="K133" s="654" t="s">
        <v>593</v>
      </c>
      <c r="L133" s="654" t="s">
        <v>594</v>
      </c>
      <c r="M133" s="654" t="s">
        <v>595</v>
      </c>
      <c r="N133" s="653"/>
      <c r="O133" s="655"/>
      <c r="P133" s="654" t="s">
        <v>596</v>
      </c>
      <c r="Q133" s="653" t="s">
        <v>592</v>
      </c>
      <c r="R133" s="654" t="s">
        <v>595</v>
      </c>
      <c r="S133" s="842"/>
      <c r="T133" s="842"/>
      <c r="U133" s="842"/>
      <c r="V133" s="842"/>
      <c r="W133" s="842"/>
      <c r="X133" s="842"/>
      <c r="Y133" s="843"/>
      <c r="Z133" s="656"/>
    </row>
    <row r="134" spans="1:28" ht="12.95" customHeight="1" x14ac:dyDescent="0.25">
      <c r="A134" s="787"/>
      <c r="B134" s="844"/>
      <c r="C134" s="845">
        <v>1</v>
      </c>
      <c r="D134" s="845">
        <v>2</v>
      </c>
      <c r="E134" s="845">
        <v>3</v>
      </c>
      <c r="F134" s="845">
        <v>4</v>
      </c>
      <c r="G134" s="845">
        <v>5</v>
      </c>
      <c r="H134" s="845">
        <v>6</v>
      </c>
      <c r="I134" s="845">
        <v>7</v>
      </c>
      <c r="J134" s="845">
        <v>8</v>
      </c>
      <c r="K134" s="845">
        <v>9</v>
      </c>
      <c r="L134" s="845">
        <v>10</v>
      </c>
      <c r="M134" s="845">
        <v>11</v>
      </c>
      <c r="N134" s="845">
        <v>12</v>
      </c>
      <c r="O134" s="845"/>
      <c r="P134" s="845">
        <v>13</v>
      </c>
      <c r="Q134" s="845">
        <v>14</v>
      </c>
      <c r="R134" s="845">
        <v>15</v>
      </c>
      <c r="S134" s="845">
        <v>16</v>
      </c>
      <c r="T134" s="845">
        <v>17</v>
      </c>
      <c r="U134" s="845">
        <v>18</v>
      </c>
      <c r="V134" s="845">
        <v>19</v>
      </c>
      <c r="W134" s="845">
        <v>20</v>
      </c>
      <c r="X134" s="845">
        <v>21</v>
      </c>
      <c r="Y134" s="845">
        <v>22</v>
      </c>
      <c r="Z134" s="656"/>
    </row>
    <row r="135" spans="1:28" ht="12.95" customHeight="1" x14ac:dyDescent="0.25">
      <c r="A135" s="660"/>
      <c r="B135" s="846" t="s">
        <v>597</v>
      </c>
      <c r="C135" s="847"/>
      <c r="D135" s="848"/>
      <c r="E135" s="848" t="s">
        <v>601</v>
      </c>
      <c r="F135" s="848" t="s">
        <v>602</v>
      </c>
      <c r="G135" s="848" t="s">
        <v>603</v>
      </c>
      <c r="H135" s="848" t="s">
        <v>604</v>
      </c>
      <c r="I135" s="848" t="s">
        <v>605</v>
      </c>
      <c r="J135" s="848" t="s">
        <v>606</v>
      </c>
      <c r="K135" s="848"/>
      <c r="L135" s="848" t="s">
        <v>667</v>
      </c>
      <c r="M135" s="848"/>
      <c r="N135" s="848" t="s">
        <v>668</v>
      </c>
      <c r="O135" s="849"/>
      <c r="P135" s="848" t="s">
        <v>669</v>
      </c>
      <c r="Q135" s="848" t="s">
        <v>670</v>
      </c>
      <c r="R135" s="848"/>
      <c r="S135" s="848"/>
      <c r="T135" s="850" t="s">
        <v>607</v>
      </c>
      <c r="U135" s="850" t="s">
        <v>607</v>
      </c>
      <c r="V135" s="850" t="s">
        <v>607</v>
      </c>
      <c r="W135" s="850" t="s">
        <v>607</v>
      </c>
      <c r="X135" s="851" t="s">
        <v>608</v>
      </c>
      <c r="Y135" s="850" t="s">
        <v>660</v>
      </c>
      <c r="Z135" s="656"/>
    </row>
    <row r="136" spans="1:28" ht="12.95" customHeight="1" x14ac:dyDescent="0.25">
      <c r="A136" s="660"/>
      <c r="B136" s="846" t="s">
        <v>671</v>
      </c>
      <c r="C136" s="845" t="s">
        <v>672</v>
      </c>
      <c r="D136" s="852" t="s">
        <v>4</v>
      </c>
      <c r="E136" s="853" t="s">
        <v>673</v>
      </c>
      <c r="F136" s="852" t="s">
        <v>4</v>
      </c>
      <c r="G136" s="845" t="s">
        <v>672</v>
      </c>
      <c r="H136" s="852" t="s">
        <v>4</v>
      </c>
      <c r="I136" s="853" t="s">
        <v>673</v>
      </c>
      <c r="J136" s="852" t="s">
        <v>4</v>
      </c>
      <c r="K136" s="845" t="s">
        <v>672</v>
      </c>
      <c r="L136" s="852" t="s">
        <v>4</v>
      </c>
      <c r="M136" s="853" t="s">
        <v>673</v>
      </c>
      <c r="N136" s="852" t="s">
        <v>4</v>
      </c>
      <c r="O136" s="854"/>
      <c r="P136" s="845" t="s">
        <v>672</v>
      </c>
      <c r="Q136" s="852" t="s">
        <v>4</v>
      </c>
      <c r="R136" s="853" t="s">
        <v>673</v>
      </c>
      <c r="S136" s="852" t="s">
        <v>4</v>
      </c>
      <c r="T136" s="855">
        <v>2015</v>
      </c>
      <c r="U136" s="855">
        <v>2014</v>
      </c>
      <c r="V136" s="855">
        <v>2013</v>
      </c>
      <c r="W136" s="856">
        <v>2012</v>
      </c>
      <c r="X136" s="857" t="s">
        <v>4</v>
      </c>
      <c r="Y136" s="13" t="s">
        <v>4</v>
      </c>
      <c r="Z136" s="656"/>
    </row>
    <row r="137" spans="1:28" ht="12.95" customHeight="1" x14ac:dyDescent="0.25">
      <c r="A137" s="660"/>
      <c r="B137" s="719" t="s">
        <v>613</v>
      </c>
      <c r="C137" s="858"/>
      <c r="D137" s="859"/>
      <c r="E137" s="858"/>
      <c r="F137" s="858"/>
      <c r="G137" s="858"/>
      <c r="H137" s="858"/>
      <c r="I137" s="858"/>
      <c r="J137" s="859"/>
      <c r="K137" s="858"/>
      <c r="L137" s="859"/>
      <c r="M137" s="858"/>
      <c r="N137" s="859"/>
      <c r="O137" s="854"/>
      <c r="P137" s="858"/>
      <c r="Q137" s="857"/>
      <c r="R137" s="858"/>
      <c r="S137" s="857"/>
      <c r="T137" s="860" t="s">
        <v>615</v>
      </c>
      <c r="U137" s="860" t="s">
        <v>615</v>
      </c>
      <c r="V137" s="860" t="s">
        <v>615</v>
      </c>
      <c r="W137" s="861" t="s">
        <v>615</v>
      </c>
      <c r="X137" s="858" t="s">
        <v>616</v>
      </c>
      <c r="Y137" s="860" t="s">
        <v>672</v>
      </c>
      <c r="Z137" s="656"/>
    </row>
    <row r="138" spans="1:28" ht="12.95" customHeight="1" x14ac:dyDescent="0.25">
      <c r="A138" s="660"/>
      <c r="B138" s="862"/>
      <c r="C138" s="863" t="s">
        <v>617</v>
      </c>
      <c r="D138" s="864" t="s">
        <v>618</v>
      </c>
      <c r="E138" s="863" t="s">
        <v>617</v>
      </c>
      <c r="F138" s="864" t="s">
        <v>619</v>
      </c>
      <c r="G138" s="863" t="s">
        <v>620</v>
      </c>
      <c r="H138" s="864" t="s">
        <v>621</v>
      </c>
      <c r="I138" s="863" t="s">
        <v>620</v>
      </c>
      <c r="J138" s="864" t="s">
        <v>622</v>
      </c>
      <c r="K138" s="863" t="s">
        <v>623</v>
      </c>
      <c r="L138" s="864" t="s">
        <v>624</v>
      </c>
      <c r="M138" s="863" t="s">
        <v>623</v>
      </c>
      <c r="N138" s="864" t="s">
        <v>625</v>
      </c>
      <c r="O138" s="725"/>
      <c r="P138" s="863" t="s">
        <v>626</v>
      </c>
      <c r="Q138" s="864" t="s">
        <v>627</v>
      </c>
      <c r="R138" s="863" t="s">
        <v>626</v>
      </c>
      <c r="S138" s="864" t="s">
        <v>628</v>
      </c>
      <c r="T138" s="693" t="s">
        <v>1</v>
      </c>
      <c r="U138" s="693" t="s">
        <v>1</v>
      </c>
      <c r="V138" s="693" t="s">
        <v>1</v>
      </c>
      <c r="W138" s="693" t="s">
        <v>1</v>
      </c>
      <c r="X138" s="865" t="s">
        <v>629</v>
      </c>
      <c r="Z138" s="656"/>
    </row>
    <row r="139" spans="1:28" ht="12.95" customHeight="1" x14ac:dyDescent="0.25">
      <c r="A139" s="660"/>
      <c r="B139" s="713" t="s">
        <v>630</v>
      </c>
      <c r="C139" s="866">
        <v>14009</v>
      </c>
      <c r="D139" s="698">
        <f>C139/T139</f>
        <v>0.60626649932920762</v>
      </c>
      <c r="E139" s="867">
        <v>4933</v>
      </c>
      <c r="F139" s="698">
        <f>E139/$T$139</f>
        <v>0.2134850910979357</v>
      </c>
      <c r="G139" s="866">
        <v>1354</v>
      </c>
      <c r="H139" s="698">
        <f>G139/T139</f>
        <v>5.8596961959579349E-2</v>
      </c>
      <c r="I139" s="868">
        <v>636</v>
      </c>
      <c r="J139" s="698">
        <f>I139/T139</f>
        <v>2.7524126887956031E-2</v>
      </c>
      <c r="K139" s="869">
        <v>1368</v>
      </c>
      <c r="L139" s="698">
        <f>K139/T139</f>
        <v>5.9202838966546933E-2</v>
      </c>
      <c r="M139" s="868">
        <v>497</v>
      </c>
      <c r="N139" s="698">
        <f>M139/T139</f>
        <v>2.1508633747349289E-2</v>
      </c>
      <c r="O139" s="725"/>
      <c r="P139" s="869">
        <v>220</v>
      </c>
      <c r="Q139" s="698">
        <f>P139/T139</f>
        <v>9.5209243952049157E-3</v>
      </c>
      <c r="R139" s="868">
        <v>90</v>
      </c>
      <c r="S139" s="698">
        <f>R139/T139</f>
        <v>3.8949236162201932E-3</v>
      </c>
      <c r="T139" s="703">
        <f t="shared" ref="T139:T158" si="58">SUM(C139,E139,G139,I139,K139,M139,P139,R139)</f>
        <v>23107</v>
      </c>
      <c r="U139" s="704">
        <v>23615</v>
      </c>
      <c r="V139" s="705">
        <f t="shared" ref="V139:W154" si="59">V8</f>
        <v>24123</v>
      </c>
      <c r="W139" s="870">
        <f t="shared" si="59"/>
        <v>25503</v>
      </c>
      <c r="X139" s="871">
        <f>SUM(T139,-U139)/U139</f>
        <v>-2.1511751005716704E-2</v>
      </c>
      <c r="Y139" s="708">
        <f>SUM(D139,H139,L139,Q139)</f>
        <v>0.73358722465053872</v>
      </c>
      <c r="Z139" s="656"/>
      <c r="AB139" s="709"/>
    </row>
    <row r="140" spans="1:28" ht="12.95" customHeight="1" x14ac:dyDescent="0.25">
      <c r="A140" s="660"/>
      <c r="B140" s="713" t="s">
        <v>631</v>
      </c>
      <c r="C140" s="866">
        <v>8160</v>
      </c>
      <c r="D140" s="698">
        <f t="shared" ref="D140:D159" si="60">C140/T140</f>
        <v>0.59596844872918497</v>
      </c>
      <c r="E140" s="867">
        <v>3293</v>
      </c>
      <c r="F140" s="698">
        <f>E140/T140</f>
        <v>0.24050540461583406</v>
      </c>
      <c r="G140" s="866">
        <v>859</v>
      </c>
      <c r="H140" s="698">
        <f t="shared" ref="H140:H159" si="61">G140/T140</f>
        <v>6.2737364884604144E-2</v>
      </c>
      <c r="I140" s="868">
        <v>440</v>
      </c>
      <c r="J140" s="698">
        <f t="shared" ref="J140:J159" si="62">I140/T140</f>
        <v>3.2135553607946246E-2</v>
      </c>
      <c r="K140" s="869">
        <v>622</v>
      </c>
      <c r="L140" s="698">
        <f t="shared" ref="L140:L159" si="63">K140/T140</f>
        <v>4.5427987145778559E-2</v>
      </c>
      <c r="M140" s="868">
        <v>195</v>
      </c>
      <c r="N140" s="698">
        <f t="shared" ref="N140:N159" si="64">M140/T140</f>
        <v>1.4241893076248905E-2</v>
      </c>
      <c r="O140" s="725"/>
      <c r="P140" s="869">
        <v>84</v>
      </c>
      <c r="Q140" s="698">
        <f t="shared" ref="Q140:Q159" si="65">P140/T140</f>
        <v>6.1349693251533744E-3</v>
      </c>
      <c r="R140" s="868">
        <v>39</v>
      </c>
      <c r="S140" s="698">
        <f t="shared" ref="S140:S159" si="66">R140/T140</f>
        <v>2.8483786152497807E-3</v>
      </c>
      <c r="T140" s="703">
        <f t="shared" si="58"/>
        <v>13692</v>
      </c>
      <c r="U140" s="704">
        <v>13955</v>
      </c>
      <c r="V140" s="705">
        <f t="shared" si="59"/>
        <v>14342</v>
      </c>
      <c r="W140" s="870">
        <f t="shared" si="59"/>
        <v>15120</v>
      </c>
      <c r="X140" s="871">
        <f t="shared" ref="X140:X158" si="67">SUM(T140,-U140)/U140</f>
        <v>-1.8846291651737727E-2</v>
      </c>
      <c r="Y140" s="708">
        <f t="shared" ref="Y140:Y158" si="68">SUM(D140,H140,L140,Q140)</f>
        <v>0.710268770084721</v>
      </c>
      <c r="Z140" s="656"/>
      <c r="AB140" s="709"/>
    </row>
    <row r="141" spans="1:28" ht="12.95" customHeight="1" x14ac:dyDescent="0.25">
      <c r="A141" s="660"/>
      <c r="B141" s="713" t="s">
        <v>632</v>
      </c>
      <c r="C141" s="866">
        <v>7470</v>
      </c>
      <c r="D141" s="698">
        <f t="shared" si="60"/>
        <v>0.69520707305723595</v>
      </c>
      <c r="E141" s="867">
        <v>1992</v>
      </c>
      <c r="F141" s="698">
        <f t="shared" ref="F141:F159" si="69">E141/T141</f>
        <v>0.18538855281526292</v>
      </c>
      <c r="G141" s="866">
        <v>502</v>
      </c>
      <c r="H141" s="698">
        <f t="shared" si="61"/>
        <v>4.6719404374127499E-2</v>
      </c>
      <c r="I141" s="868">
        <v>201</v>
      </c>
      <c r="J141" s="698">
        <f t="shared" si="62"/>
        <v>1.870637505816659E-2</v>
      </c>
      <c r="K141" s="869">
        <v>373</v>
      </c>
      <c r="L141" s="698">
        <f t="shared" si="63"/>
        <v>3.4713820381572821E-2</v>
      </c>
      <c r="M141" s="868">
        <v>155</v>
      </c>
      <c r="N141" s="698">
        <f t="shared" si="64"/>
        <v>1.4425314099581201E-2</v>
      </c>
      <c r="O141" s="725"/>
      <c r="P141" s="869">
        <v>35</v>
      </c>
      <c r="Q141" s="698">
        <f t="shared" si="65"/>
        <v>3.2573289902280132E-3</v>
      </c>
      <c r="R141" s="868">
        <v>17</v>
      </c>
      <c r="S141" s="698">
        <f t="shared" si="66"/>
        <v>1.582131223825035E-3</v>
      </c>
      <c r="T141" s="703">
        <f t="shared" si="58"/>
        <v>10745</v>
      </c>
      <c r="U141" s="704">
        <v>11205</v>
      </c>
      <c r="V141" s="705">
        <f t="shared" si="59"/>
        <v>10775</v>
      </c>
      <c r="W141" s="870">
        <f t="shared" si="59"/>
        <v>11059</v>
      </c>
      <c r="X141" s="871">
        <f t="shared" si="67"/>
        <v>-4.1053101294065149E-2</v>
      </c>
      <c r="Y141" s="708">
        <f t="shared" si="68"/>
        <v>0.77989762680316421</v>
      </c>
      <c r="Z141" s="656"/>
      <c r="AB141" s="709"/>
    </row>
    <row r="142" spans="1:28" ht="12.95" customHeight="1" x14ac:dyDescent="0.25">
      <c r="A142" s="660"/>
      <c r="B142" s="713" t="s">
        <v>633</v>
      </c>
      <c r="C142" s="866">
        <v>5911</v>
      </c>
      <c r="D142" s="698">
        <f t="shared" si="60"/>
        <v>0.61875850518161835</v>
      </c>
      <c r="E142" s="867">
        <v>2062</v>
      </c>
      <c r="F142" s="698">
        <f t="shared" si="69"/>
        <v>0.21584842457866638</v>
      </c>
      <c r="G142" s="866">
        <v>604</v>
      </c>
      <c r="H142" s="698">
        <f t="shared" si="61"/>
        <v>6.3226211661258247E-2</v>
      </c>
      <c r="I142" s="868">
        <v>264</v>
      </c>
      <c r="J142" s="698">
        <f t="shared" si="62"/>
        <v>2.7635297812205591E-2</v>
      </c>
      <c r="K142" s="869">
        <v>381</v>
      </c>
      <c r="L142" s="698">
        <f t="shared" si="63"/>
        <v>3.9882759342614885E-2</v>
      </c>
      <c r="M142" s="868">
        <v>139</v>
      </c>
      <c r="N142" s="698">
        <f t="shared" si="64"/>
        <v>1.4550403014759761E-2</v>
      </c>
      <c r="O142" s="725"/>
      <c r="P142" s="869">
        <v>131</v>
      </c>
      <c r="Q142" s="698">
        <f t="shared" si="65"/>
        <v>1.3712969747723229E-2</v>
      </c>
      <c r="R142" s="868">
        <v>61</v>
      </c>
      <c r="S142" s="698">
        <f t="shared" si="66"/>
        <v>6.3854286611535645E-3</v>
      </c>
      <c r="T142" s="703">
        <f t="shared" si="58"/>
        <v>9553</v>
      </c>
      <c r="U142" s="704">
        <v>9721</v>
      </c>
      <c r="V142" s="705">
        <f t="shared" si="59"/>
        <v>9715</v>
      </c>
      <c r="W142" s="870">
        <f t="shared" si="59"/>
        <v>10219</v>
      </c>
      <c r="X142" s="871">
        <f t="shared" si="67"/>
        <v>-1.7282172615986011E-2</v>
      </c>
      <c r="Y142" s="708">
        <f t="shared" si="68"/>
        <v>0.73558044593321459</v>
      </c>
      <c r="Z142" s="656"/>
      <c r="AB142" s="709"/>
    </row>
    <row r="143" spans="1:28" ht="12.95" customHeight="1" x14ac:dyDescent="0.25">
      <c r="A143" s="660"/>
      <c r="B143" s="713" t="s">
        <v>634</v>
      </c>
      <c r="C143" s="866">
        <v>5666</v>
      </c>
      <c r="D143" s="698">
        <f t="shared" si="60"/>
        <v>0.63892647722147045</v>
      </c>
      <c r="E143" s="867">
        <v>1796</v>
      </c>
      <c r="F143" s="698">
        <f t="shared" si="69"/>
        <v>0.20252593594948129</v>
      </c>
      <c r="G143" s="866">
        <v>525</v>
      </c>
      <c r="H143" s="698">
        <f t="shared" si="61"/>
        <v>5.9201623815967525E-2</v>
      </c>
      <c r="I143" s="868">
        <v>211</v>
      </c>
      <c r="J143" s="698">
        <f t="shared" si="62"/>
        <v>2.3793414524131709E-2</v>
      </c>
      <c r="K143" s="869">
        <v>336</v>
      </c>
      <c r="L143" s="698">
        <f t="shared" si="63"/>
        <v>3.7889039242219216E-2</v>
      </c>
      <c r="M143" s="868">
        <v>85</v>
      </c>
      <c r="N143" s="698">
        <f t="shared" si="64"/>
        <v>9.585024808299503E-3</v>
      </c>
      <c r="O143" s="725"/>
      <c r="P143" s="869">
        <v>152</v>
      </c>
      <c r="Q143" s="698">
        <f t="shared" si="65"/>
        <v>1.7140279657194408E-2</v>
      </c>
      <c r="R143" s="868">
        <v>97</v>
      </c>
      <c r="S143" s="698">
        <f t="shared" si="66"/>
        <v>1.0938204781235904E-2</v>
      </c>
      <c r="T143" s="703">
        <f t="shared" si="58"/>
        <v>8868</v>
      </c>
      <c r="U143" s="704">
        <v>8574</v>
      </c>
      <c r="V143" s="705">
        <f t="shared" si="59"/>
        <v>8920</v>
      </c>
      <c r="W143" s="870">
        <f t="shared" si="59"/>
        <v>9815</v>
      </c>
      <c r="X143" s="871">
        <f t="shared" si="67"/>
        <v>3.4289713086074175E-2</v>
      </c>
      <c r="Y143" s="708">
        <f t="shared" si="68"/>
        <v>0.75315741993685159</v>
      </c>
      <c r="Z143" s="656"/>
      <c r="AB143" s="709"/>
    </row>
    <row r="144" spans="1:28" ht="12.95" customHeight="1" x14ac:dyDescent="0.25">
      <c r="A144" s="660"/>
      <c r="B144" s="713" t="s">
        <v>635</v>
      </c>
      <c r="C144" s="866">
        <v>4102</v>
      </c>
      <c r="D144" s="698">
        <f t="shared" si="60"/>
        <v>0.67712116209970286</v>
      </c>
      <c r="E144" s="867">
        <v>1266</v>
      </c>
      <c r="F144" s="698">
        <f t="shared" si="69"/>
        <v>0.20897986134037635</v>
      </c>
      <c r="G144" s="866">
        <v>325</v>
      </c>
      <c r="H144" s="698">
        <f t="shared" si="61"/>
        <v>5.3648068669527899E-2</v>
      </c>
      <c r="I144" s="868">
        <v>122</v>
      </c>
      <c r="J144" s="698">
        <f t="shared" si="62"/>
        <v>2.0138659623638165E-2</v>
      </c>
      <c r="K144" s="869">
        <v>167</v>
      </c>
      <c r="L144" s="698">
        <f t="shared" si="63"/>
        <v>2.7566853747111257E-2</v>
      </c>
      <c r="M144" s="868">
        <v>61</v>
      </c>
      <c r="N144" s="698">
        <f t="shared" si="64"/>
        <v>1.0069329811819083E-2</v>
      </c>
      <c r="O144" s="725"/>
      <c r="P144" s="869">
        <v>11</v>
      </c>
      <c r="Q144" s="698">
        <f t="shared" si="65"/>
        <v>1.8157807857378673E-3</v>
      </c>
      <c r="R144" s="868">
        <v>4</v>
      </c>
      <c r="S144" s="698">
        <f t="shared" si="66"/>
        <v>6.6028392208649722E-4</v>
      </c>
      <c r="T144" s="703">
        <f t="shared" si="58"/>
        <v>6058</v>
      </c>
      <c r="U144" s="704">
        <v>6431</v>
      </c>
      <c r="V144" s="705">
        <f t="shared" si="59"/>
        <v>6651</v>
      </c>
      <c r="W144" s="870">
        <f t="shared" si="59"/>
        <v>6834</v>
      </c>
      <c r="X144" s="871">
        <f t="shared" si="67"/>
        <v>-5.8000310993624633E-2</v>
      </c>
      <c r="Y144" s="708">
        <f t="shared" si="68"/>
        <v>0.76015186530207979</v>
      </c>
      <c r="Z144" s="656"/>
      <c r="AB144" s="709"/>
    </row>
    <row r="145" spans="1:28" ht="12.95" customHeight="1" x14ac:dyDescent="0.25">
      <c r="A145" s="660"/>
      <c r="B145" s="713" t="s">
        <v>636</v>
      </c>
      <c r="C145" s="866">
        <v>2161</v>
      </c>
      <c r="D145" s="698">
        <f t="shared" si="60"/>
        <v>0.56526288255296886</v>
      </c>
      <c r="E145" s="867">
        <v>866</v>
      </c>
      <c r="F145" s="698">
        <f t="shared" si="69"/>
        <v>0.22652367250850117</v>
      </c>
      <c r="G145" s="866">
        <v>206</v>
      </c>
      <c r="H145" s="698">
        <f t="shared" si="61"/>
        <v>5.3884383991629613E-2</v>
      </c>
      <c r="I145" s="868">
        <v>125</v>
      </c>
      <c r="J145" s="698">
        <f t="shared" si="62"/>
        <v>3.2696834946377193E-2</v>
      </c>
      <c r="K145" s="869">
        <v>256</v>
      </c>
      <c r="L145" s="698">
        <f t="shared" si="63"/>
        <v>6.696311797018048E-2</v>
      </c>
      <c r="M145" s="868">
        <v>149</v>
      </c>
      <c r="N145" s="698">
        <f t="shared" si="64"/>
        <v>3.8974627256081612E-2</v>
      </c>
      <c r="O145" s="725"/>
      <c r="P145" s="869">
        <v>39</v>
      </c>
      <c r="Q145" s="698">
        <f t="shared" si="65"/>
        <v>1.0201412503269683E-2</v>
      </c>
      <c r="R145" s="868">
        <v>21</v>
      </c>
      <c r="S145" s="698">
        <f t="shared" si="66"/>
        <v>5.4930682709913676E-3</v>
      </c>
      <c r="T145" s="703">
        <f t="shared" si="58"/>
        <v>3823</v>
      </c>
      <c r="U145" s="704">
        <v>3884</v>
      </c>
      <c r="V145" s="705">
        <f t="shared" si="59"/>
        <v>3979</v>
      </c>
      <c r="W145" s="870">
        <f t="shared" si="59"/>
        <v>4204</v>
      </c>
      <c r="X145" s="871">
        <f t="shared" si="67"/>
        <v>-1.5705458290422244E-2</v>
      </c>
      <c r="Y145" s="708">
        <f t="shared" si="68"/>
        <v>0.69631179701804868</v>
      </c>
      <c r="Z145" s="656"/>
      <c r="AB145" s="709"/>
    </row>
    <row r="146" spans="1:28" ht="12.95" customHeight="1" x14ac:dyDescent="0.25">
      <c r="A146" s="660"/>
      <c r="B146" s="713" t="s">
        <v>637</v>
      </c>
      <c r="C146" s="866">
        <v>2154</v>
      </c>
      <c r="D146" s="698">
        <f t="shared" si="60"/>
        <v>0.61595653417214757</v>
      </c>
      <c r="E146" s="867">
        <v>832</v>
      </c>
      <c r="F146" s="698">
        <f t="shared" si="69"/>
        <v>0.23791821561338289</v>
      </c>
      <c r="G146" s="866">
        <v>261</v>
      </c>
      <c r="H146" s="698">
        <f t="shared" si="61"/>
        <v>7.4635401772948237E-2</v>
      </c>
      <c r="I146" s="868">
        <v>97</v>
      </c>
      <c r="J146" s="698">
        <f t="shared" si="62"/>
        <v>2.7738061195310266E-2</v>
      </c>
      <c r="K146" s="869">
        <v>88</v>
      </c>
      <c r="L146" s="698">
        <f t="shared" si="63"/>
        <v>2.5164426651415498E-2</v>
      </c>
      <c r="M146" s="868">
        <v>49</v>
      </c>
      <c r="N146" s="698">
        <f t="shared" si="64"/>
        <v>1.4012010294538175E-2</v>
      </c>
      <c r="O146" s="725"/>
      <c r="P146" s="869">
        <v>11</v>
      </c>
      <c r="Q146" s="698">
        <f t="shared" si="65"/>
        <v>3.1455533314269373E-3</v>
      </c>
      <c r="R146" s="868">
        <v>5</v>
      </c>
      <c r="S146" s="698">
        <f t="shared" si="66"/>
        <v>1.4297969688304261E-3</v>
      </c>
      <c r="T146" s="703">
        <f t="shared" si="58"/>
        <v>3497</v>
      </c>
      <c r="U146" s="704">
        <v>3553</v>
      </c>
      <c r="V146" s="705">
        <f t="shared" si="59"/>
        <v>3504</v>
      </c>
      <c r="W146" s="870">
        <f t="shared" si="59"/>
        <v>3667</v>
      </c>
      <c r="X146" s="871">
        <f t="shared" si="67"/>
        <v>-1.5761328454826907E-2</v>
      </c>
      <c r="Y146" s="708">
        <f t="shared" si="68"/>
        <v>0.71890191592793828</v>
      </c>
      <c r="Z146" s="656"/>
      <c r="AB146" s="709"/>
    </row>
    <row r="147" spans="1:28" ht="12.95" customHeight="1" x14ac:dyDescent="0.25">
      <c r="A147" s="660"/>
      <c r="B147" s="713" t="s">
        <v>638</v>
      </c>
      <c r="C147" s="866">
        <v>1603</v>
      </c>
      <c r="D147" s="698">
        <f t="shared" si="60"/>
        <v>0.6588573777229757</v>
      </c>
      <c r="E147" s="867">
        <v>511</v>
      </c>
      <c r="F147" s="698">
        <f t="shared" si="69"/>
        <v>0.21002877106452938</v>
      </c>
      <c r="G147" s="866">
        <v>71</v>
      </c>
      <c r="H147" s="698">
        <f t="shared" si="61"/>
        <v>2.9182079736950268E-2</v>
      </c>
      <c r="I147" s="868">
        <v>31</v>
      </c>
      <c r="J147" s="698">
        <f t="shared" si="62"/>
        <v>1.2741471434443074E-2</v>
      </c>
      <c r="K147" s="869">
        <v>154</v>
      </c>
      <c r="L147" s="698">
        <f t="shared" si="63"/>
        <v>6.3296341964652697E-2</v>
      </c>
      <c r="M147" s="868">
        <v>30</v>
      </c>
      <c r="N147" s="698">
        <f t="shared" si="64"/>
        <v>1.2330456226880395E-2</v>
      </c>
      <c r="O147" s="725"/>
      <c r="P147" s="869">
        <v>23</v>
      </c>
      <c r="Q147" s="698">
        <f t="shared" si="65"/>
        <v>9.4533497739416363E-3</v>
      </c>
      <c r="R147" s="868">
        <v>10</v>
      </c>
      <c r="S147" s="698">
        <f t="shared" si="66"/>
        <v>4.110152075626798E-3</v>
      </c>
      <c r="T147" s="703">
        <f t="shared" si="58"/>
        <v>2433</v>
      </c>
      <c r="U147" s="704">
        <v>2541</v>
      </c>
      <c r="V147" s="705">
        <f t="shared" si="59"/>
        <v>2535</v>
      </c>
      <c r="W147" s="870">
        <f t="shared" si="59"/>
        <v>2450</v>
      </c>
      <c r="X147" s="871">
        <f t="shared" si="67"/>
        <v>-4.2502951593860687E-2</v>
      </c>
      <c r="Y147" s="708">
        <f t="shared" si="68"/>
        <v>0.76078914919852036</v>
      </c>
      <c r="Z147" s="656"/>
      <c r="AB147" s="709"/>
    </row>
    <row r="148" spans="1:28" ht="12.95" customHeight="1" x14ac:dyDescent="0.25">
      <c r="A148" s="660"/>
      <c r="B148" s="713" t="s">
        <v>639</v>
      </c>
      <c r="C148" s="866">
        <v>1250</v>
      </c>
      <c r="D148" s="698">
        <f t="shared" si="60"/>
        <v>0.63259109311740891</v>
      </c>
      <c r="E148" s="872">
        <v>418</v>
      </c>
      <c r="F148" s="698">
        <f t="shared" si="69"/>
        <v>0.21153846153846154</v>
      </c>
      <c r="G148" s="866">
        <v>132</v>
      </c>
      <c r="H148" s="698">
        <f t="shared" si="61"/>
        <v>6.6801619433198386E-2</v>
      </c>
      <c r="I148" s="873">
        <v>49</v>
      </c>
      <c r="J148" s="698">
        <f t="shared" si="62"/>
        <v>2.4797570850202431E-2</v>
      </c>
      <c r="K148" s="869">
        <v>93</v>
      </c>
      <c r="L148" s="698">
        <f t="shared" si="63"/>
        <v>4.7064777327935223E-2</v>
      </c>
      <c r="M148" s="868">
        <v>27</v>
      </c>
      <c r="N148" s="698">
        <f t="shared" si="64"/>
        <v>1.3663967611336033E-2</v>
      </c>
      <c r="O148" s="725"/>
      <c r="P148" s="869">
        <v>6</v>
      </c>
      <c r="Q148" s="698">
        <f t="shared" si="65"/>
        <v>3.0364372469635628E-3</v>
      </c>
      <c r="R148" s="868">
        <v>1</v>
      </c>
      <c r="S148" s="698">
        <f t="shared" si="66"/>
        <v>5.0607287449392713E-4</v>
      </c>
      <c r="T148" s="703">
        <f t="shared" si="58"/>
        <v>1976</v>
      </c>
      <c r="U148" s="704">
        <v>1790</v>
      </c>
      <c r="V148" s="705">
        <f t="shared" si="59"/>
        <v>1997</v>
      </c>
      <c r="W148" s="870">
        <f t="shared" si="59"/>
        <v>2051</v>
      </c>
      <c r="X148" s="874">
        <f t="shared" si="67"/>
        <v>0.10391061452513967</v>
      </c>
      <c r="Y148" s="708">
        <f t="shared" si="68"/>
        <v>0.74949392712550611</v>
      </c>
      <c r="Z148" s="656"/>
      <c r="AB148" s="709"/>
    </row>
    <row r="149" spans="1:28" ht="12.95" customHeight="1" x14ac:dyDescent="0.25">
      <c r="A149" s="660"/>
      <c r="B149" s="713" t="s">
        <v>640</v>
      </c>
      <c r="C149" s="866">
        <v>637</v>
      </c>
      <c r="D149" s="698">
        <f t="shared" si="60"/>
        <v>0.63194444444444442</v>
      </c>
      <c r="E149" s="867">
        <v>220</v>
      </c>
      <c r="F149" s="698">
        <f t="shared" si="69"/>
        <v>0.21825396825396826</v>
      </c>
      <c r="G149" s="866">
        <v>34</v>
      </c>
      <c r="H149" s="698">
        <f t="shared" si="61"/>
        <v>3.3730158730158728E-2</v>
      </c>
      <c r="I149" s="868">
        <v>9</v>
      </c>
      <c r="J149" s="698">
        <f t="shared" si="62"/>
        <v>8.9285714285714281E-3</v>
      </c>
      <c r="K149" s="869">
        <v>65</v>
      </c>
      <c r="L149" s="698">
        <f t="shared" si="63"/>
        <v>6.4484126984126991E-2</v>
      </c>
      <c r="M149" s="868">
        <v>26</v>
      </c>
      <c r="N149" s="698">
        <f t="shared" si="64"/>
        <v>2.5793650793650792E-2</v>
      </c>
      <c r="O149" s="725"/>
      <c r="P149" s="869">
        <v>10</v>
      </c>
      <c r="Q149" s="698">
        <f t="shared" si="65"/>
        <v>9.9206349206349201E-3</v>
      </c>
      <c r="R149" s="868">
        <v>7</v>
      </c>
      <c r="S149" s="698">
        <f t="shared" si="66"/>
        <v>6.9444444444444441E-3</v>
      </c>
      <c r="T149" s="703">
        <f t="shared" si="58"/>
        <v>1008</v>
      </c>
      <c r="U149" s="704">
        <v>1107</v>
      </c>
      <c r="V149" s="705">
        <f t="shared" si="59"/>
        <v>1078</v>
      </c>
      <c r="W149" s="870">
        <f t="shared" si="59"/>
        <v>1086</v>
      </c>
      <c r="X149" s="871">
        <f t="shared" si="67"/>
        <v>-8.943089430894309E-2</v>
      </c>
      <c r="Y149" s="708">
        <f t="shared" si="68"/>
        <v>0.740079365079365</v>
      </c>
      <c r="Z149" s="656"/>
      <c r="AB149" s="709"/>
    </row>
    <row r="150" spans="1:28" ht="12.95" customHeight="1" x14ac:dyDescent="0.25">
      <c r="A150" s="660"/>
      <c r="B150" s="713" t="s">
        <v>641</v>
      </c>
      <c r="C150" s="866">
        <v>551</v>
      </c>
      <c r="D150" s="698">
        <f t="shared" si="60"/>
        <v>0.61086474501108645</v>
      </c>
      <c r="E150" s="867">
        <v>180</v>
      </c>
      <c r="F150" s="698">
        <f t="shared" si="69"/>
        <v>0.19955654101995565</v>
      </c>
      <c r="G150" s="866">
        <v>77</v>
      </c>
      <c r="H150" s="698">
        <f t="shared" si="61"/>
        <v>8.5365853658536592E-2</v>
      </c>
      <c r="I150" s="868">
        <v>32</v>
      </c>
      <c r="J150" s="698">
        <f t="shared" si="62"/>
        <v>3.5476718403547672E-2</v>
      </c>
      <c r="K150" s="869">
        <v>28</v>
      </c>
      <c r="L150" s="698">
        <f t="shared" si="63"/>
        <v>3.1042128603104215E-2</v>
      </c>
      <c r="M150" s="868">
        <v>16</v>
      </c>
      <c r="N150" s="698">
        <f t="shared" si="64"/>
        <v>1.7738359201773836E-2</v>
      </c>
      <c r="O150" s="725"/>
      <c r="P150" s="869">
        <v>7</v>
      </c>
      <c r="Q150" s="698">
        <f t="shared" si="65"/>
        <v>7.7605321507760536E-3</v>
      </c>
      <c r="R150" s="868">
        <v>11</v>
      </c>
      <c r="S150" s="698">
        <f t="shared" si="66"/>
        <v>1.2195121951219513E-2</v>
      </c>
      <c r="T150" s="703">
        <f t="shared" si="58"/>
        <v>902</v>
      </c>
      <c r="U150" s="704">
        <v>981</v>
      </c>
      <c r="V150" s="705">
        <f t="shared" si="59"/>
        <v>973</v>
      </c>
      <c r="W150" s="870">
        <f t="shared" si="59"/>
        <v>1022</v>
      </c>
      <c r="X150" s="871">
        <f t="shared" si="67"/>
        <v>-8.0530071355759431E-2</v>
      </c>
      <c r="Y150" s="708">
        <f t="shared" si="68"/>
        <v>0.73503325942350328</v>
      </c>
      <c r="Z150" s="656"/>
      <c r="AB150" s="709"/>
    </row>
    <row r="151" spans="1:28" ht="12.95" customHeight="1" x14ac:dyDescent="0.25">
      <c r="A151" s="660"/>
      <c r="B151" s="713" t="s">
        <v>642</v>
      </c>
      <c r="C151" s="866">
        <v>581</v>
      </c>
      <c r="D151" s="698">
        <f t="shared" si="60"/>
        <v>0.80359612724757956</v>
      </c>
      <c r="E151" s="867">
        <v>84</v>
      </c>
      <c r="F151" s="698">
        <f t="shared" si="69"/>
        <v>0.11618257261410789</v>
      </c>
      <c r="G151" s="866">
        <v>24</v>
      </c>
      <c r="H151" s="698">
        <f t="shared" si="61"/>
        <v>3.3195020746887967E-2</v>
      </c>
      <c r="I151" s="868">
        <v>9</v>
      </c>
      <c r="J151" s="698">
        <f t="shared" si="62"/>
        <v>1.2448132780082987E-2</v>
      </c>
      <c r="K151" s="869">
        <v>11</v>
      </c>
      <c r="L151" s="698">
        <f t="shared" si="63"/>
        <v>1.5214384508990318E-2</v>
      </c>
      <c r="M151" s="868">
        <v>4</v>
      </c>
      <c r="N151" s="698">
        <f t="shared" si="64"/>
        <v>5.5325034578146614E-3</v>
      </c>
      <c r="O151" s="725"/>
      <c r="P151" s="869">
        <v>9</v>
      </c>
      <c r="Q151" s="698">
        <f t="shared" si="65"/>
        <v>1.2448132780082987E-2</v>
      </c>
      <c r="R151" s="868">
        <v>1</v>
      </c>
      <c r="S151" s="698">
        <f t="shared" si="66"/>
        <v>1.3831258644536654E-3</v>
      </c>
      <c r="T151" s="703">
        <f t="shared" si="58"/>
        <v>723</v>
      </c>
      <c r="U151" s="704">
        <v>762</v>
      </c>
      <c r="V151" s="705">
        <f t="shared" si="59"/>
        <v>789</v>
      </c>
      <c r="W151" s="870">
        <f t="shared" si="59"/>
        <v>772</v>
      </c>
      <c r="X151" s="871">
        <f t="shared" si="67"/>
        <v>-5.1181102362204724E-2</v>
      </c>
      <c r="Y151" s="708">
        <f t="shared" si="68"/>
        <v>0.86445366528354073</v>
      </c>
      <c r="Z151" s="656"/>
      <c r="AB151" s="709"/>
    </row>
    <row r="152" spans="1:28" ht="12.95" customHeight="1" x14ac:dyDescent="0.25">
      <c r="A152" s="660"/>
      <c r="B152" s="713" t="s">
        <v>643</v>
      </c>
      <c r="C152" s="866">
        <v>393</v>
      </c>
      <c r="D152" s="698">
        <f t="shared" si="60"/>
        <v>0.56465517241379315</v>
      </c>
      <c r="E152" s="867">
        <v>86</v>
      </c>
      <c r="F152" s="698">
        <f t="shared" si="69"/>
        <v>0.1235632183908046</v>
      </c>
      <c r="G152" s="866">
        <v>63</v>
      </c>
      <c r="H152" s="698">
        <f t="shared" si="61"/>
        <v>9.0517241379310345E-2</v>
      </c>
      <c r="I152" s="868">
        <v>33</v>
      </c>
      <c r="J152" s="698">
        <f t="shared" si="62"/>
        <v>4.7413793103448273E-2</v>
      </c>
      <c r="K152" s="869">
        <v>75</v>
      </c>
      <c r="L152" s="698">
        <f t="shared" si="63"/>
        <v>0.10775862068965517</v>
      </c>
      <c r="M152" s="868">
        <v>25</v>
      </c>
      <c r="N152" s="698">
        <f t="shared" si="64"/>
        <v>3.5919540229885055E-2</v>
      </c>
      <c r="O152" s="725"/>
      <c r="P152" s="869">
        <v>12</v>
      </c>
      <c r="Q152" s="698">
        <f t="shared" si="65"/>
        <v>1.7241379310344827E-2</v>
      </c>
      <c r="R152" s="868">
        <v>9</v>
      </c>
      <c r="S152" s="698">
        <f t="shared" si="66"/>
        <v>1.2931034482758621E-2</v>
      </c>
      <c r="T152" s="703">
        <f t="shared" si="58"/>
        <v>696</v>
      </c>
      <c r="U152" s="704">
        <v>928</v>
      </c>
      <c r="V152" s="705">
        <f t="shared" si="59"/>
        <v>919</v>
      </c>
      <c r="W152" s="870">
        <f t="shared" si="59"/>
        <v>862</v>
      </c>
      <c r="X152" s="871">
        <f t="shared" si="67"/>
        <v>-0.25</v>
      </c>
      <c r="Y152" s="708">
        <f t="shared" si="68"/>
        <v>0.78017241379310354</v>
      </c>
      <c r="Z152" s="656"/>
      <c r="AB152" s="709"/>
    </row>
    <row r="153" spans="1:28" ht="12.95" customHeight="1" x14ac:dyDescent="0.25">
      <c r="A153" s="660"/>
      <c r="B153" s="713" t="s">
        <v>644</v>
      </c>
      <c r="C153" s="866">
        <v>429</v>
      </c>
      <c r="D153" s="698">
        <f t="shared" si="60"/>
        <v>0.63181148748159055</v>
      </c>
      <c r="E153" s="867">
        <v>114</v>
      </c>
      <c r="F153" s="698">
        <f t="shared" si="69"/>
        <v>0.16789396170839468</v>
      </c>
      <c r="G153" s="866">
        <v>47</v>
      </c>
      <c r="H153" s="698">
        <f t="shared" si="61"/>
        <v>6.9219440353460976E-2</v>
      </c>
      <c r="I153" s="868">
        <v>16</v>
      </c>
      <c r="J153" s="698">
        <f t="shared" si="62"/>
        <v>2.3564064801178203E-2</v>
      </c>
      <c r="K153" s="869">
        <v>55</v>
      </c>
      <c r="L153" s="698">
        <f t="shared" si="63"/>
        <v>8.1001472754050077E-2</v>
      </c>
      <c r="M153" s="873">
        <v>15</v>
      </c>
      <c r="N153" s="698">
        <f t="shared" si="64"/>
        <v>2.2091310751104567E-2</v>
      </c>
      <c r="O153" s="725"/>
      <c r="P153" s="869">
        <v>1</v>
      </c>
      <c r="Q153" s="698">
        <f t="shared" si="65"/>
        <v>1.4727540500736377E-3</v>
      </c>
      <c r="R153" s="868">
        <v>2</v>
      </c>
      <c r="S153" s="698">
        <f t="shared" si="66"/>
        <v>2.9455081001472753E-3</v>
      </c>
      <c r="T153" s="703">
        <f t="shared" si="58"/>
        <v>679</v>
      </c>
      <c r="U153" s="704">
        <v>722</v>
      </c>
      <c r="V153" s="705">
        <f t="shared" si="59"/>
        <v>612</v>
      </c>
      <c r="W153" s="870">
        <f t="shared" si="59"/>
        <v>728</v>
      </c>
      <c r="X153" s="871">
        <f t="shared" si="67"/>
        <v>-5.9556786703601108E-2</v>
      </c>
      <c r="Y153" s="708">
        <f t="shared" si="68"/>
        <v>0.78350515463917525</v>
      </c>
      <c r="Z153" s="656"/>
      <c r="AB153" s="709"/>
    </row>
    <row r="154" spans="1:28" ht="12.95" customHeight="1" x14ac:dyDescent="0.25">
      <c r="A154" s="660"/>
      <c r="B154" s="713" t="s">
        <v>645</v>
      </c>
      <c r="C154" s="866">
        <v>249</v>
      </c>
      <c r="D154" s="698">
        <f t="shared" si="60"/>
        <v>0.66935483870967738</v>
      </c>
      <c r="E154" s="867">
        <v>54</v>
      </c>
      <c r="F154" s="698">
        <f t="shared" si="69"/>
        <v>0.14516129032258066</v>
      </c>
      <c r="G154" s="866">
        <v>8</v>
      </c>
      <c r="H154" s="698">
        <f t="shared" si="61"/>
        <v>2.1505376344086023E-2</v>
      </c>
      <c r="I154" s="868">
        <v>4</v>
      </c>
      <c r="J154" s="698">
        <f t="shared" si="62"/>
        <v>1.0752688172043012E-2</v>
      </c>
      <c r="K154" s="869">
        <v>44</v>
      </c>
      <c r="L154" s="698">
        <f t="shared" si="63"/>
        <v>0.11827956989247312</v>
      </c>
      <c r="M154" s="868">
        <v>5</v>
      </c>
      <c r="N154" s="698">
        <f t="shared" si="64"/>
        <v>1.3440860215053764E-2</v>
      </c>
      <c r="O154" s="725"/>
      <c r="P154" s="869">
        <v>5</v>
      </c>
      <c r="Q154" s="698">
        <f t="shared" si="65"/>
        <v>1.3440860215053764E-2</v>
      </c>
      <c r="R154" s="868">
        <v>3</v>
      </c>
      <c r="S154" s="698">
        <f t="shared" si="66"/>
        <v>8.0645161290322578E-3</v>
      </c>
      <c r="T154" s="703">
        <f t="shared" si="58"/>
        <v>372</v>
      </c>
      <c r="U154" s="704">
        <v>385</v>
      </c>
      <c r="V154" s="705">
        <f t="shared" si="59"/>
        <v>529</v>
      </c>
      <c r="W154" s="870">
        <f t="shared" si="59"/>
        <v>564</v>
      </c>
      <c r="X154" s="871">
        <f t="shared" si="67"/>
        <v>-3.3766233766233764E-2</v>
      </c>
      <c r="Y154" s="708">
        <f t="shared" si="68"/>
        <v>0.82258064516129026</v>
      </c>
      <c r="Z154" s="656"/>
      <c r="AB154" s="709"/>
    </row>
    <row r="155" spans="1:28" ht="12.95" customHeight="1" x14ac:dyDescent="0.25">
      <c r="A155" s="660"/>
      <c r="B155" s="713" t="s">
        <v>646</v>
      </c>
      <c r="C155" s="866">
        <v>383</v>
      </c>
      <c r="D155" s="698">
        <f t="shared" si="60"/>
        <v>0.57942511346444781</v>
      </c>
      <c r="E155" s="867">
        <v>58</v>
      </c>
      <c r="F155" s="698">
        <f t="shared" si="69"/>
        <v>8.7745839636913764E-2</v>
      </c>
      <c r="G155" s="866">
        <v>29</v>
      </c>
      <c r="H155" s="698">
        <f t="shared" si="61"/>
        <v>4.3872919818456882E-2</v>
      </c>
      <c r="I155" s="868">
        <v>6</v>
      </c>
      <c r="J155" s="698">
        <f t="shared" si="62"/>
        <v>9.0771558245083209E-3</v>
      </c>
      <c r="K155" s="869">
        <v>119</v>
      </c>
      <c r="L155" s="698">
        <f t="shared" si="63"/>
        <v>0.1800302571860817</v>
      </c>
      <c r="M155" s="868">
        <v>30</v>
      </c>
      <c r="N155" s="698">
        <f t="shared" si="64"/>
        <v>4.5385779122541603E-2</v>
      </c>
      <c r="O155" s="725"/>
      <c r="P155" s="869">
        <v>30</v>
      </c>
      <c r="Q155" s="698">
        <f t="shared" si="65"/>
        <v>4.5385779122541603E-2</v>
      </c>
      <c r="R155" s="868">
        <v>6</v>
      </c>
      <c r="S155" s="698">
        <f t="shared" si="66"/>
        <v>9.0771558245083209E-3</v>
      </c>
      <c r="T155" s="703">
        <f t="shared" si="58"/>
        <v>661</v>
      </c>
      <c r="U155" s="704">
        <v>590</v>
      </c>
      <c r="V155" s="705">
        <f t="shared" ref="V155:W157" si="70">V24</f>
        <v>492</v>
      </c>
      <c r="W155" s="870">
        <f t="shared" si="70"/>
        <v>459</v>
      </c>
      <c r="X155" s="874">
        <f t="shared" si="67"/>
        <v>0.12033898305084746</v>
      </c>
      <c r="Y155" s="708">
        <f t="shared" si="68"/>
        <v>0.84871406959152795</v>
      </c>
      <c r="Z155" s="656"/>
      <c r="AB155" s="709"/>
    </row>
    <row r="156" spans="1:28" ht="12.95" customHeight="1" x14ac:dyDescent="0.25">
      <c r="A156" s="660"/>
      <c r="B156" s="713" t="s">
        <v>647</v>
      </c>
      <c r="C156" s="866">
        <v>110</v>
      </c>
      <c r="D156" s="698">
        <f t="shared" si="60"/>
        <v>0.60439560439560436</v>
      </c>
      <c r="E156" s="867">
        <v>18</v>
      </c>
      <c r="F156" s="698">
        <f t="shared" si="69"/>
        <v>9.8901098901098897E-2</v>
      </c>
      <c r="G156" s="866">
        <v>6</v>
      </c>
      <c r="H156" s="698">
        <f t="shared" si="61"/>
        <v>3.2967032967032968E-2</v>
      </c>
      <c r="I156" s="868">
        <v>1</v>
      </c>
      <c r="J156" s="698">
        <f t="shared" si="62"/>
        <v>5.4945054945054949E-3</v>
      </c>
      <c r="K156" s="869">
        <v>27</v>
      </c>
      <c r="L156" s="698">
        <f t="shared" si="63"/>
        <v>0.14835164835164835</v>
      </c>
      <c r="M156" s="868">
        <v>8</v>
      </c>
      <c r="N156" s="698">
        <f t="shared" si="64"/>
        <v>4.3956043956043959E-2</v>
      </c>
      <c r="O156" s="725"/>
      <c r="P156" s="869">
        <v>8</v>
      </c>
      <c r="Q156" s="698">
        <f t="shared" si="65"/>
        <v>4.3956043956043959E-2</v>
      </c>
      <c r="R156" s="868">
        <v>4</v>
      </c>
      <c r="S156" s="698">
        <f t="shared" si="66"/>
        <v>2.197802197802198E-2</v>
      </c>
      <c r="T156" s="703">
        <f t="shared" si="58"/>
        <v>182</v>
      </c>
      <c r="U156" s="704">
        <v>194</v>
      </c>
      <c r="V156" s="705">
        <f t="shared" si="70"/>
        <v>208</v>
      </c>
      <c r="W156" s="870">
        <f t="shared" si="70"/>
        <v>201</v>
      </c>
      <c r="X156" s="871">
        <f t="shared" si="67"/>
        <v>-6.1855670103092786E-2</v>
      </c>
      <c r="Y156" s="708">
        <f t="shared" si="68"/>
        <v>0.82967032967032961</v>
      </c>
      <c r="Z156" s="656"/>
      <c r="AB156" s="709"/>
    </row>
    <row r="157" spans="1:28" ht="12.95" customHeight="1" x14ac:dyDescent="0.25">
      <c r="A157" s="660"/>
      <c r="B157" s="713" t="s">
        <v>648</v>
      </c>
      <c r="C157" s="866">
        <v>62</v>
      </c>
      <c r="D157" s="698">
        <f t="shared" si="60"/>
        <v>0.75609756097560976</v>
      </c>
      <c r="E157" s="867">
        <v>9</v>
      </c>
      <c r="F157" s="698">
        <f t="shared" si="69"/>
        <v>0.10975609756097561</v>
      </c>
      <c r="G157" s="866">
        <v>5</v>
      </c>
      <c r="H157" s="698">
        <f t="shared" si="61"/>
        <v>6.097560975609756E-2</v>
      </c>
      <c r="I157" s="868">
        <v>1</v>
      </c>
      <c r="J157" s="698">
        <f t="shared" si="62"/>
        <v>1.2195121951219513E-2</v>
      </c>
      <c r="K157" s="869">
        <v>3</v>
      </c>
      <c r="L157" s="698">
        <f t="shared" si="63"/>
        <v>3.6585365853658534E-2</v>
      </c>
      <c r="M157" s="868">
        <v>1</v>
      </c>
      <c r="N157" s="698">
        <f t="shared" si="64"/>
        <v>1.2195121951219513E-2</v>
      </c>
      <c r="O157" s="725"/>
      <c r="P157" s="869">
        <v>1</v>
      </c>
      <c r="Q157" s="698">
        <f t="shared" si="65"/>
        <v>1.2195121951219513E-2</v>
      </c>
      <c r="R157" s="868">
        <v>0</v>
      </c>
      <c r="S157" s="698">
        <f t="shared" si="66"/>
        <v>0</v>
      </c>
      <c r="T157" s="703">
        <f t="shared" si="58"/>
        <v>82</v>
      </c>
      <c r="U157" s="704">
        <v>53</v>
      </c>
      <c r="V157" s="705">
        <f t="shared" si="70"/>
        <v>72</v>
      </c>
      <c r="W157" s="870">
        <f t="shared" si="70"/>
        <v>90</v>
      </c>
      <c r="X157" s="874">
        <f t="shared" si="67"/>
        <v>0.54716981132075471</v>
      </c>
      <c r="Y157" s="708">
        <f t="shared" si="68"/>
        <v>0.86585365853658547</v>
      </c>
      <c r="Z157" s="656"/>
      <c r="AB157" s="709"/>
    </row>
    <row r="158" spans="1:28" ht="12.95" customHeight="1" x14ac:dyDescent="0.25">
      <c r="A158" s="660"/>
      <c r="B158" s="713" t="s">
        <v>649</v>
      </c>
      <c r="C158" s="866">
        <v>102</v>
      </c>
      <c r="D158" s="698">
        <f t="shared" si="60"/>
        <v>0.67549668874172186</v>
      </c>
      <c r="E158" s="867">
        <v>11</v>
      </c>
      <c r="F158" s="698">
        <f t="shared" si="69"/>
        <v>7.2847682119205295E-2</v>
      </c>
      <c r="G158" s="866">
        <v>5</v>
      </c>
      <c r="H158" s="698">
        <f t="shared" si="61"/>
        <v>3.3112582781456956E-2</v>
      </c>
      <c r="I158" s="868">
        <v>0</v>
      </c>
      <c r="J158" s="698">
        <f t="shared" si="62"/>
        <v>0</v>
      </c>
      <c r="K158" s="869">
        <v>15</v>
      </c>
      <c r="L158" s="698">
        <f t="shared" si="63"/>
        <v>9.9337748344370855E-2</v>
      </c>
      <c r="M158" s="868">
        <v>3</v>
      </c>
      <c r="N158" s="698">
        <f t="shared" si="64"/>
        <v>1.9867549668874173E-2</v>
      </c>
      <c r="O158" s="725"/>
      <c r="P158" s="869">
        <v>9</v>
      </c>
      <c r="Q158" s="698">
        <f t="shared" si="65"/>
        <v>5.9602649006622516E-2</v>
      </c>
      <c r="R158" s="868">
        <v>6</v>
      </c>
      <c r="S158" s="698">
        <f t="shared" si="66"/>
        <v>3.9735099337748346E-2</v>
      </c>
      <c r="T158" s="703">
        <f t="shared" si="58"/>
        <v>151</v>
      </c>
      <c r="U158" s="704">
        <v>0</v>
      </c>
      <c r="V158" s="705">
        <v>0</v>
      </c>
      <c r="W158" s="870">
        <v>0</v>
      </c>
      <c r="X158" s="871" t="e">
        <f t="shared" si="67"/>
        <v>#DIV/0!</v>
      </c>
      <c r="Y158" s="708">
        <f t="shared" si="68"/>
        <v>0.86754966887417218</v>
      </c>
      <c r="Z158" s="656"/>
      <c r="AB158" s="709"/>
    </row>
    <row r="159" spans="1:28" ht="12.95" customHeight="1" x14ac:dyDescent="0.25">
      <c r="A159" s="660"/>
      <c r="B159" s="714" t="s">
        <v>607</v>
      </c>
      <c r="C159" s="716">
        <f>SUM(C139:C158)</f>
        <v>55983</v>
      </c>
      <c r="D159" s="698">
        <f t="shared" si="60"/>
        <v>0.62755582458972292</v>
      </c>
      <c r="E159" s="716">
        <f>SUM(E139:E158)</f>
        <v>18803</v>
      </c>
      <c r="F159" s="698">
        <f t="shared" si="69"/>
        <v>0.21077706035333155</v>
      </c>
      <c r="G159" s="716">
        <f>SUM(G139:G158)</f>
        <v>5137</v>
      </c>
      <c r="H159" s="698">
        <f t="shared" si="61"/>
        <v>5.7584521567572412E-2</v>
      </c>
      <c r="I159" s="715">
        <f>SUM(I139:I158)</f>
        <v>2287</v>
      </c>
      <c r="J159" s="698">
        <f t="shared" si="62"/>
        <v>2.563671419603623E-2</v>
      </c>
      <c r="K159" s="716">
        <f>SUM(K139:K158)</f>
        <v>4280</v>
      </c>
      <c r="L159" s="698">
        <f t="shared" si="63"/>
        <v>4.7977759842166623E-2</v>
      </c>
      <c r="M159" s="715">
        <f>SUM(M139:M158)</f>
        <v>1520</v>
      </c>
      <c r="N159" s="698">
        <f t="shared" si="64"/>
        <v>1.7038830598152633E-2</v>
      </c>
      <c r="O159" s="725"/>
      <c r="P159" s="715">
        <f>SUM(P139:P158)</f>
        <v>804</v>
      </c>
      <c r="Q159" s="698">
        <f t="shared" si="65"/>
        <v>9.0126446058649452E-3</v>
      </c>
      <c r="R159" s="715">
        <f>SUM(R139:R158)</f>
        <v>394</v>
      </c>
      <c r="S159" s="698">
        <f t="shared" si="66"/>
        <v>4.4166442471527219E-3</v>
      </c>
      <c r="T159" s="715">
        <f>SUM(T139:T158)</f>
        <v>89208</v>
      </c>
      <c r="U159" s="718">
        <f>SUM(U139:U158)</f>
        <v>90991</v>
      </c>
      <c r="V159" s="719">
        <f>V28</f>
        <v>92213</v>
      </c>
      <c r="W159" s="875" t="s">
        <v>674</v>
      </c>
      <c r="X159" s="721">
        <f>SUM(T159,-U159)/U159</f>
        <v>-1.9595344594520336E-2</v>
      </c>
      <c r="Y159" s="722">
        <f>SUM(D159,H159,L159,Q159)</f>
        <v>0.74213075060532696</v>
      </c>
      <c r="Z159" s="656"/>
      <c r="AB159" s="876"/>
    </row>
    <row r="160" spans="1:28" ht="12.95" customHeight="1" x14ac:dyDescent="0.25">
      <c r="A160" s="660"/>
      <c r="B160" s="714"/>
      <c r="C160" s="726">
        <f>C159/D160</f>
        <v>0.74857593667263922</v>
      </c>
      <c r="D160" s="727">
        <f>SUM(C159,E159)</f>
        <v>74786</v>
      </c>
      <c r="E160" s="877">
        <f>E159/D160</f>
        <v>0.25142406332736073</v>
      </c>
      <c r="F160" s="728"/>
      <c r="G160" s="877">
        <f>G159/H160</f>
        <v>0.69194504310344829</v>
      </c>
      <c r="H160" s="729">
        <f>SUM(G159,I159)</f>
        <v>7424</v>
      </c>
      <c r="I160" s="726">
        <f>I159/H160</f>
        <v>0.30805495689655171</v>
      </c>
      <c r="J160" s="728"/>
      <c r="K160" s="877">
        <f>K159/L160</f>
        <v>0.73793103448275865</v>
      </c>
      <c r="L160" s="801">
        <f>SUM(K159,M159)</f>
        <v>5800</v>
      </c>
      <c r="M160" s="726">
        <f>M159/L160</f>
        <v>0.2620689655172414</v>
      </c>
      <c r="N160" s="730"/>
      <c r="O160" s="725"/>
      <c r="P160" s="877">
        <f>P159/Q160</f>
        <v>0.671118530884808</v>
      </c>
      <c r="Q160" s="801">
        <f>SUM(P159,R159)</f>
        <v>1198</v>
      </c>
      <c r="R160" s="877">
        <f>R159/Q160</f>
        <v>0.328881469115192</v>
      </c>
      <c r="S160" s="730"/>
      <c r="T160" s="731"/>
      <c r="U160" s="731"/>
      <c r="V160" s="732"/>
      <c r="W160" s="730"/>
      <c r="X160" s="728"/>
      <c r="Z160" s="656"/>
    </row>
    <row r="161" spans="1:29" ht="12.95" customHeight="1" x14ac:dyDescent="0.25">
      <c r="A161" s="660"/>
      <c r="B161" s="714" t="s">
        <v>650</v>
      </c>
      <c r="C161" s="728"/>
      <c r="D161" s="698">
        <f>D160/$T$159</f>
        <v>0.83833288494305447</v>
      </c>
      <c r="E161" s="728"/>
      <c r="F161" s="728"/>
      <c r="G161" s="728"/>
      <c r="H161" s="698">
        <f>H160/$T$159</f>
        <v>8.3221235763608639E-2</v>
      </c>
      <c r="I161" s="730"/>
      <c r="J161" s="728"/>
      <c r="K161" s="730"/>
      <c r="L161" s="698">
        <f>L160/$T$159</f>
        <v>6.5016590440319252E-2</v>
      </c>
      <c r="M161" s="730"/>
      <c r="N161" s="730"/>
      <c r="O161" s="725"/>
      <c r="P161" s="730"/>
      <c r="Q161" s="698">
        <f>Q160/$T$159</f>
        <v>1.3429288853017666E-2</v>
      </c>
      <c r="R161" s="730"/>
      <c r="S161" s="735">
        <v>1</v>
      </c>
      <c r="T161" s="878"/>
      <c r="U161" s="878"/>
      <c r="V161" s="879"/>
      <c r="W161" s="730"/>
      <c r="X161" s="728"/>
      <c r="Z161" s="656"/>
    </row>
    <row r="162" spans="1:29" ht="12.95" customHeight="1" x14ac:dyDescent="0.25">
      <c r="A162" s="660"/>
      <c r="B162" s="741" t="s">
        <v>675</v>
      </c>
      <c r="C162" s="665"/>
      <c r="D162" s="667"/>
      <c r="E162" s="801">
        <f>E159</f>
        <v>18803</v>
      </c>
      <c r="F162" s="665"/>
      <c r="G162" s="665"/>
      <c r="H162" s="665"/>
      <c r="I162" s="801">
        <f>I159</f>
        <v>2287</v>
      </c>
      <c r="J162" s="667"/>
      <c r="K162" s="665"/>
      <c r="L162" s="667"/>
      <c r="M162" s="801">
        <f>M159</f>
        <v>1520</v>
      </c>
      <c r="N162" s="667"/>
      <c r="O162" s="786"/>
      <c r="P162" s="665"/>
      <c r="Q162" s="666"/>
      <c r="R162" s="801">
        <f>R159</f>
        <v>394</v>
      </c>
      <c r="S162" s="666"/>
      <c r="T162" s="715">
        <f>SUM(E162,I162,M162,R162)</f>
        <v>23004</v>
      </c>
      <c r="U162" s="880">
        <f>T162/T159</f>
        <v>0.25786924939467315</v>
      </c>
      <c r="V162" s="879"/>
      <c r="W162" s="730"/>
      <c r="X162" s="728"/>
      <c r="Z162" s="656"/>
    </row>
    <row r="163" spans="1:29" ht="12.95" customHeight="1" x14ac:dyDescent="0.25">
      <c r="A163" s="660"/>
      <c r="B163" s="741" t="s">
        <v>676</v>
      </c>
      <c r="C163" s="807">
        <f>C159</f>
        <v>55983</v>
      </c>
      <c r="D163" s="810"/>
      <c r="E163" s="810"/>
      <c r="F163" s="810"/>
      <c r="G163" s="807">
        <f>G159</f>
        <v>5137</v>
      </c>
      <c r="H163" s="810"/>
      <c r="I163" s="810"/>
      <c r="J163" s="810"/>
      <c r="K163" s="807">
        <f>K159</f>
        <v>4280</v>
      </c>
      <c r="L163" s="810"/>
      <c r="M163" s="810"/>
      <c r="N163" s="810"/>
      <c r="O163" s="786"/>
      <c r="P163" s="807">
        <f>P159</f>
        <v>804</v>
      </c>
      <c r="Q163" s="810"/>
      <c r="R163" s="810"/>
      <c r="S163" s="810"/>
      <c r="T163" s="715">
        <f>SUM(C163,G163,K163,P163)</f>
        <v>66204</v>
      </c>
      <c r="U163" s="880">
        <f>T163/T159</f>
        <v>0.74213075060532685</v>
      </c>
      <c r="V163" s="879"/>
      <c r="W163" s="730"/>
      <c r="X163" s="728"/>
      <c r="Z163" s="656"/>
    </row>
    <row r="164" spans="1:29" s="58" customFormat="1" ht="12.95" customHeight="1" x14ac:dyDescent="0.2">
      <c r="A164" s="802"/>
      <c r="B164" s="803"/>
      <c r="C164" s="863" t="s">
        <v>617</v>
      </c>
      <c r="D164" s="808" t="s">
        <v>618</v>
      </c>
      <c r="E164" s="863" t="s">
        <v>617</v>
      </c>
      <c r="F164" s="808" t="s">
        <v>619</v>
      </c>
      <c r="G164" s="863" t="s">
        <v>623</v>
      </c>
      <c r="H164" s="808" t="s">
        <v>621</v>
      </c>
      <c r="I164" s="863" t="s">
        <v>623</v>
      </c>
      <c r="J164" s="808" t="s">
        <v>622</v>
      </c>
      <c r="K164" s="863" t="s">
        <v>620</v>
      </c>
      <c r="L164" s="808" t="s">
        <v>624</v>
      </c>
      <c r="M164" s="863" t="s">
        <v>620</v>
      </c>
      <c r="N164" s="808" t="s">
        <v>625</v>
      </c>
      <c r="O164" s="803"/>
      <c r="P164" s="863" t="s">
        <v>626</v>
      </c>
      <c r="Q164" s="808" t="s">
        <v>627</v>
      </c>
      <c r="R164" s="863" t="s">
        <v>626</v>
      </c>
      <c r="S164" s="808" t="s">
        <v>628</v>
      </c>
      <c r="T164" s="805" t="s">
        <v>1</v>
      </c>
      <c r="U164" s="805" t="s">
        <v>1</v>
      </c>
      <c r="V164" s="805" t="s">
        <v>1</v>
      </c>
      <c r="W164" s="805" t="s">
        <v>1</v>
      </c>
      <c r="X164" s="808" t="s">
        <v>629</v>
      </c>
      <c r="Z164" s="656"/>
      <c r="AB164" s="88"/>
      <c r="AC164" s="7"/>
    </row>
    <row r="165" spans="1:29" ht="12.95" customHeight="1" x14ac:dyDescent="0.25">
      <c r="A165" s="881"/>
      <c r="B165" s="882" t="s">
        <v>613</v>
      </c>
      <c r="C165" s="883"/>
      <c r="D165" s="884"/>
      <c r="E165" s="883"/>
      <c r="F165" s="883"/>
      <c r="G165" s="883"/>
      <c r="H165" s="883"/>
      <c r="I165" s="883"/>
      <c r="J165" s="884"/>
      <c r="K165" s="883"/>
      <c r="L165" s="884"/>
      <c r="M165" s="883"/>
      <c r="N165" s="884"/>
      <c r="O165" s="731"/>
      <c r="P165" s="883"/>
      <c r="Q165" s="885"/>
      <c r="R165" s="883"/>
      <c r="S165" s="885"/>
      <c r="T165" s="860" t="s">
        <v>615</v>
      </c>
      <c r="U165" s="860" t="s">
        <v>615</v>
      </c>
      <c r="V165" s="860" t="s">
        <v>615</v>
      </c>
      <c r="W165" s="861" t="s">
        <v>615</v>
      </c>
      <c r="X165" s="858" t="s">
        <v>616</v>
      </c>
      <c r="Y165" s="860" t="s">
        <v>672</v>
      </c>
      <c r="Z165" s="656"/>
    </row>
    <row r="166" spans="1:29" ht="12.95" customHeight="1" x14ac:dyDescent="0.25">
      <c r="A166" s="660"/>
      <c r="B166" s="846" t="s">
        <v>671</v>
      </c>
      <c r="C166" s="886" t="s">
        <v>672</v>
      </c>
      <c r="D166" s="887" t="s">
        <v>4</v>
      </c>
      <c r="E166" s="888" t="s">
        <v>673</v>
      </c>
      <c r="F166" s="887" t="s">
        <v>4</v>
      </c>
      <c r="G166" s="886" t="s">
        <v>672</v>
      </c>
      <c r="H166" s="887" t="s">
        <v>4</v>
      </c>
      <c r="I166" s="888" t="s">
        <v>673</v>
      </c>
      <c r="J166" s="887" t="s">
        <v>4</v>
      </c>
      <c r="K166" s="886" t="s">
        <v>672</v>
      </c>
      <c r="L166" s="887" t="s">
        <v>4</v>
      </c>
      <c r="M166" s="888" t="s">
        <v>673</v>
      </c>
      <c r="N166" s="887" t="s">
        <v>4</v>
      </c>
      <c r="O166" s="725"/>
      <c r="P166" s="886" t="s">
        <v>672</v>
      </c>
      <c r="Q166" s="887" t="s">
        <v>4</v>
      </c>
      <c r="R166" s="888" t="s">
        <v>673</v>
      </c>
      <c r="S166" s="887" t="s">
        <v>4</v>
      </c>
      <c r="T166" s="855">
        <v>2015</v>
      </c>
      <c r="U166" s="855">
        <v>2014</v>
      </c>
      <c r="V166" s="855">
        <v>2013</v>
      </c>
      <c r="W166" s="856">
        <v>2012</v>
      </c>
      <c r="X166" s="857" t="s">
        <v>4</v>
      </c>
      <c r="Y166" s="13" t="s">
        <v>4</v>
      </c>
      <c r="Z166" s="656"/>
    </row>
    <row r="167" spans="1:29" ht="12.95" customHeight="1" x14ac:dyDescent="0.25">
      <c r="A167" s="881"/>
      <c r="B167" s="846" t="s">
        <v>597</v>
      </c>
      <c r="C167" s="847"/>
      <c r="D167" s="848"/>
      <c r="E167" s="848" t="s">
        <v>601</v>
      </c>
      <c r="F167" s="848" t="s">
        <v>602</v>
      </c>
      <c r="G167" s="848" t="s">
        <v>603</v>
      </c>
      <c r="H167" s="848" t="s">
        <v>604</v>
      </c>
      <c r="I167" s="848" t="s">
        <v>605</v>
      </c>
      <c r="J167" s="848" t="s">
        <v>606</v>
      </c>
      <c r="K167" s="848"/>
      <c r="L167" s="848" t="s">
        <v>667</v>
      </c>
      <c r="M167" s="848"/>
      <c r="N167" s="848" t="s">
        <v>668</v>
      </c>
      <c r="O167" s="849"/>
      <c r="P167" s="848" t="s">
        <v>669</v>
      </c>
      <c r="Q167" s="848" t="s">
        <v>670</v>
      </c>
      <c r="R167" s="848"/>
      <c r="S167" s="848"/>
      <c r="T167" s="850" t="s">
        <v>607</v>
      </c>
      <c r="U167" s="850" t="s">
        <v>607</v>
      </c>
      <c r="V167" s="850" t="s">
        <v>607</v>
      </c>
      <c r="W167" s="850" t="s">
        <v>607</v>
      </c>
      <c r="X167" s="851" t="s">
        <v>608</v>
      </c>
      <c r="Y167" s="850" t="s">
        <v>660</v>
      </c>
      <c r="Z167" s="656"/>
    </row>
    <row r="168" spans="1:29" ht="12" customHeight="1" x14ac:dyDescent="0.25">
      <c r="A168" s="881"/>
      <c r="B168" s="889"/>
      <c r="C168" s="890">
        <v>1</v>
      </c>
      <c r="D168" s="890">
        <v>2</v>
      </c>
      <c r="E168" s="890">
        <v>3</v>
      </c>
      <c r="F168" s="890">
        <v>4</v>
      </c>
      <c r="G168" s="890">
        <v>5</v>
      </c>
      <c r="H168" s="890">
        <v>6</v>
      </c>
      <c r="I168" s="890">
        <v>7</v>
      </c>
      <c r="J168" s="890">
        <v>8</v>
      </c>
      <c r="K168" s="890">
        <v>9</v>
      </c>
      <c r="L168" s="890">
        <v>10</v>
      </c>
      <c r="M168" s="890">
        <v>11</v>
      </c>
      <c r="N168" s="890">
        <v>12</v>
      </c>
      <c r="O168" s="889"/>
      <c r="P168" s="890">
        <v>13</v>
      </c>
      <c r="Q168" s="890">
        <v>14</v>
      </c>
      <c r="R168" s="890">
        <v>15</v>
      </c>
      <c r="S168" s="890">
        <v>16</v>
      </c>
      <c r="T168" s="890">
        <v>17</v>
      </c>
      <c r="U168" s="891">
        <v>18</v>
      </c>
      <c r="V168" s="890">
        <v>19</v>
      </c>
      <c r="W168" s="890">
        <v>20</v>
      </c>
      <c r="X168" s="890">
        <v>21</v>
      </c>
      <c r="Y168" s="890">
        <v>22</v>
      </c>
      <c r="Z168" s="656"/>
    </row>
    <row r="169" spans="1:29" ht="12" customHeight="1" x14ac:dyDescent="0.25">
      <c r="A169" s="660"/>
      <c r="B169" s="652" t="s">
        <v>587</v>
      </c>
      <c r="C169" s="653" t="s">
        <v>588</v>
      </c>
      <c r="D169" s="653" t="s">
        <v>589</v>
      </c>
      <c r="E169" s="653" t="s">
        <v>590</v>
      </c>
      <c r="F169" s="653"/>
      <c r="G169" s="653" t="s">
        <v>591</v>
      </c>
      <c r="H169" s="653" t="s">
        <v>592</v>
      </c>
      <c r="I169" s="654" t="s">
        <v>590</v>
      </c>
      <c r="J169" s="653"/>
      <c r="K169" s="654" t="s">
        <v>593</v>
      </c>
      <c r="L169" s="654" t="s">
        <v>594</v>
      </c>
      <c r="M169" s="654" t="s">
        <v>595</v>
      </c>
      <c r="N169" s="653"/>
      <c r="O169" s="655"/>
      <c r="P169" s="654" t="s">
        <v>596</v>
      </c>
      <c r="Q169" s="653" t="s">
        <v>592</v>
      </c>
      <c r="R169" s="654" t="s">
        <v>595</v>
      </c>
      <c r="S169" s="660"/>
      <c r="T169" s="660"/>
      <c r="U169" s="660"/>
      <c r="V169" s="660"/>
      <c r="W169" s="892"/>
      <c r="X169" s="892"/>
      <c r="Y169" s="189"/>
      <c r="Z169" s="656"/>
    </row>
    <row r="171" spans="1:29" hidden="1" x14ac:dyDescent="0.25"/>
    <row r="172" spans="1:29" hidden="1" x14ac:dyDescent="0.25"/>
    <row r="173" spans="1:29" hidden="1" x14ac:dyDescent="0.25"/>
    <row r="174" spans="1:29" hidden="1" x14ac:dyDescent="0.25"/>
    <row r="175" spans="1:29" hidden="1" x14ac:dyDescent="0.25"/>
    <row r="177" spans="1:29" ht="12" customHeight="1" x14ac:dyDescent="0.25">
      <c r="A177" s="766"/>
      <c r="B177" s="652" t="s">
        <v>587</v>
      </c>
      <c r="C177" s="653" t="s">
        <v>588</v>
      </c>
      <c r="D177" s="653" t="s">
        <v>589</v>
      </c>
      <c r="E177" s="653" t="s">
        <v>590</v>
      </c>
      <c r="F177" s="653"/>
      <c r="G177" s="653" t="s">
        <v>591</v>
      </c>
      <c r="H177" s="653" t="s">
        <v>592</v>
      </c>
      <c r="I177" s="654" t="s">
        <v>590</v>
      </c>
      <c r="J177" s="653"/>
      <c r="K177" s="654" t="s">
        <v>593</v>
      </c>
      <c r="L177" s="654" t="s">
        <v>594</v>
      </c>
      <c r="M177" s="654" t="s">
        <v>595</v>
      </c>
      <c r="N177" s="653"/>
      <c r="O177" s="655"/>
      <c r="P177" s="654" t="s">
        <v>596</v>
      </c>
      <c r="Q177" s="653" t="s">
        <v>592</v>
      </c>
      <c r="R177" s="654" t="s">
        <v>595</v>
      </c>
      <c r="S177" s="842"/>
      <c r="T177" s="654" t="s">
        <v>677</v>
      </c>
      <c r="U177" s="893" t="s">
        <v>678</v>
      </c>
      <c r="V177" s="842"/>
      <c r="W177" s="660"/>
      <c r="X177" s="660"/>
      <c r="Y177" s="189"/>
      <c r="Z177" s="656"/>
    </row>
    <row r="178" spans="1:29" ht="12" customHeight="1" x14ac:dyDescent="0.25">
      <c r="A178" s="787"/>
      <c r="B178" s="894"/>
      <c r="C178" s="890">
        <v>1</v>
      </c>
      <c r="D178" s="890">
        <v>2</v>
      </c>
      <c r="E178" s="890">
        <v>3</v>
      </c>
      <c r="F178" s="890">
        <v>4</v>
      </c>
      <c r="G178" s="890">
        <v>5</v>
      </c>
      <c r="H178" s="890">
        <v>6</v>
      </c>
      <c r="I178" s="890">
        <v>7</v>
      </c>
      <c r="J178" s="890">
        <v>8</v>
      </c>
      <c r="K178" s="890">
        <v>9</v>
      </c>
      <c r="L178" s="890">
        <v>10</v>
      </c>
      <c r="M178" s="890">
        <v>11</v>
      </c>
      <c r="N178" s="890">
        <v>12</v>
      </c>
      <c r="O178" s="886"/>
      <c r="P178" s="890">
        <v>13</v>
      </c>
      <c r="Q178" s="890">
        <v>14</v>
      </c>
      <c r="R178" s="890">
        <v>15</v>
      </c>
      <c r="S178" s="890">
        <v>16</v>
      </c>
      <c r="T178" s="890">
        <v>17</v>
      </c>
      <c r="U178" s="890">
        <v>18</v>
      </c>
      <c r="V178" s="890">
        <v>19</v>
      </c>
      <c r="W178" s="890">
        <v>20</v>
      </c>
      <c r="X178" s="890">
        <v>21</v>
      </c>
      <c r="Y178" s="890">
        <v>22</v>
      </c>
      <c r="Z178" s="656"/>
    </row>
    <row r="179" spans="1:29" ht="12.95" customHeight="1" x14ac:dyDescent="0.25">
      <c r="A179" s="660"/>
      <c r="B179" s="846" t="s">
        <v>597</v>
      </c>
      <c r="C179" s="848" t="s">
        <v>601</v>
      </c>
      <c r="D179" s="848" t="s">
        <v>602</v>
      </c>
      <c r="E179" s="848" t="s">
        <v>603</v>
      </c>
      <c r="F179" s="848" t="s">
        <v>604</v>
      </c>
      <c r="G179" s="848" t="s">
        <v>605</v>
      </c>
      <c r="H179" s="848" t="s">
        <v>606</v>
      </c>
      <c r="J179" s="848" t="s">
        <v>657</v>
      </c>
      <c r="K179" s="848" t="s">
        <v>658</v>
      </c>
      <c r="L179" s="848" t="s">
        <v>659</v>
      </c>
      <c r="N179" s="848" t="s">
        <v>667</v>
      </c>
      <c r="O179" s="848"/>
      <c r="Q179" s="848" t="s">
        <v>668</v>
      </c>
      <c r="R179" s="848" t="s">
        <v>669</v>
      </c>
      <c r="S179" s="848" t="s">
        <v>670</v>
      </c>
      <c r="T179" s="850" t="s">
        <v>607</v>
      </c>
      <c r="U179" s="850" t="s">
        <v>607</v>
      </c>
      <c r="V179" s="850" t="s">
        <v>607</v>
      </c>
      <c r="W179" s="850" t="s">
        <v>607</v>
      </c>
      <c r="X179" s="851" t="s">
        <v>608</v>
      </c>
      <c r="Y179" s="850" t="s">
        <v>660</v>
      </c>
      <c r="Z179" s="656"/>
    </row>
    <row r="180" spans="1:29" ht="12.95" customHeight="1" x14ac:dyDescent="0.25">
      <c r="A180" s="660"/>
      <c r="B180" s="846" t="s">
        <v>671</v>
      </c>
      <c r="C180" s="886" t="s">
        <v>672</v>
      </c>
      <c r="D180" s="887" t="s">
        <v>4</v>
      </c>
      <c r="E180" s="888" t="s">
        <v>673</v>
      </c>
      <c r="F180" s="887" t="s">
        <v>4</v>
      </c>
      <c r="G180" s="886" t="s">
        <v>672</v>
      </c>
      <c r="H180" s="887" t="s">
        <v>4</v>
      </c>
      <c r="I180" s="888" t="s">
        <v>673</v>
      </c>
      <c r="J180" s="887" t="s">
        <v>4</v>
      </c>
      <c r="K180" s="886" t="s">
        <v>672</v>
      </c>
      <c r="L180" s="887" t="s">
        <v>4</v>
      </c>
      <c r="M180" s="888" t="s">
        <v>673</v>
      </c>
      <c r="N180" s="887" t="s">
        <v>4</v>
      </c>
      <c r="O180" s="725"/>
      <c r="P180" s="886" t="s">
        <v>672</v>
      </c>
      <c r="Q180" s="887" t="s">
        <v>4</v>
      </c>
      <c r="R180" s="888" t="s">
        <v>673</v>
      </c>
      <c r="S180" s="887" t="s">
        <v>4</v>
      </c>
      <c r="T180" s="855">
        <v>2015</v>
      </c>
      <c r="U180" s="855">
        <v>2014</v>
      </c>
      <c r="V180" s="855">
        <v>2013</v>
      </c>
      <c r="W180" s="856">
        <v>2012</v>
      </c>
      <c r="X180" s="857" t="s">
        <v>4</v>
      </c>
      <c r="Y180" s="13" t="s">
        <v>4</v>
      </c>
      <c r="Z180" s="656"/>
    </row>
    <row r="181" spans="1:29" ht="12.95" customHeight="1" x14ac:dyDescent="0.25">
      <c r="A181" s="660"/>
      <c r="B181" s="719" t="s">
        <v>613</v>
      </c>
      <c r="C181" s="883"/>
      <c r="D181" s="884"/>
      <c r="E181" s="883"/>
      <c r="F181" s="883"/>
      <c r="G181" s="883"/>
      <c r="H181" s="883"/>
      <c r="I181" s="883"/>
      <c r="J181" s="884"/>
      <c r="K181" s="883"/>
      <c r="L181" s="884"/>
      <c r="M181" s="883"/>
      <c r="N181" s="884"/>
      <c r="O181" s="725"/>
      <c r="P181" s="883"/>
      <c r="Q181" s="885"/>
      <c r="R181" s="883"/>
      <c r="S181" s="885"/>
      <c r="T181" s="860" t="s">
        <v>615</v>
      </c>
      <c r="U181" s="860" t="s">
        <v>615</v>
      </c>
      <c r="V181" s="860" t="s">
        <v>615</v>
      </c>
      <c r="W181" s="861" t="s">
        <v>615</v>
      </c>
      <c r="X181" s="858" t="s">
        <v>616</v>
      </c>
      <c r="Y181" s="895" t="s">
        <v>672</v>
      </c>
      <c r="Z181" s="656"/>
    </row>
    <row r="182" spans="1:29" s="58" customFormat="1" ht="12.95" customHeight="1" x14ac:dyDescent="0.2">
      <c r="A182" s="802"/>
      <c r="B182" s="896"/>
      <c r="C182" s="863" t="s">
        <v>617</v>
      </c>
      <c r="D182" s="808" t="s">
        <v>618</v>
      </c>
      <c r="E182" s="863" t="s">
        <v>617</v>
      </c>
      <c r="F182" s="808" t="s">
        <v>619</v>
      </c>
      <c r="G182" s="863" t="s">
        <v>620</v>
      </c>
      <c r="H182" s="808" t="s">
        <v>621</v>
      </c>
      <c r="I182" s="863" t="s">
        <v>620</v>
      </c>
      <c r="J182" s="808" t="s">
        <v>622</v>
      </c>
      <c r="K182" s="863" t="s">
        <v>623</v>
      </c>
      <c r="L182" s="808" t="s">
        <v>624</v>
      </c>
      <c r="M182" s="863" t="s">
        <v>623</v>
      </c>
      <c r="N182" s="808" t="s">
        <v>625</v>
      </c>
      <c r="O182" s="803"/>
      <c r="P182" s="863" t="s">
        <v>626</v>
      </c>
      <c r="Q182" s="808" t="s">
        <v>627</v>
      </c>
      <c r="R182" s="863" t="s">
        <v>626</v>
      </c>
      <c r="S182" s="808" t="s">
        <v>628</v>
      </c>
      <c r="T182" s="805" t="s">
        <v>1</v>
      </c>
      <c r="U182" s="805" t="s">
        <v>1</v>
      </c>
      <c r="V182" s="805" t="s">
        <v>1</v>
      </c>
      <c r="W182" s="805" t="s">
        <v>1</v>
      </c>
      <c r="X182" s="808" t="s">
        <v>629</v>
      </c>
      <c r="Z182" s="656"/>
      <c r="AB182" s="88"/>
      <c r="AC182" s="7"/>
    </row>
    <row r="183" spans="1:29" ht="12.95" customHeight="1" x14ac:dyDescent="0.25">
      <c r="A183" s="660"/>
      <c r="B183" s="713" t="s">
        <v>630</v>
      </c>
      <c r="C183" s="897">
        <v>10895</v>
      </c>
      <c r="D183" s="698">
        <f>C183/T183</f>
        <v>0.59199087154966312</v>
      </c>
      <c r="E183" s="898">
        <v>4148</v>
      </c>
      <c r="F183" s="698">
        <f>E183/T183</f>
        <v>0.22538578569876114</v>
      </c>
      <c r="G183" s="897">
        <v>1193</v>
      </c>
      <c r="H183" s="698">
        <f>G183/T183</f>
        <v>6.4822864594653334E-2</v>
      </c>
      <c r="I183" s="899">
        <v>583</v>
      </c>
      <c r="J183" s="698">
        <f>I183/T183</f>
        <v>3.1677896109541401E-2</v>
      </c>
      <c r="K183" s="900">
        <v>969</v>
      </c>
      <c r="L183" s="698">
        <f>K183/T183</f>
        <v>5.2651597478808952E-2</v>
      </c>
      <c r="M183" s="899">
        <v>376</v>
      </c>
      <c r="N183" s="698">
        <f>M183/T183</f>
        <v>2.0430341230167355E-2</v>
      </c>
      <c r="O183" s="725"/>
      <c r="P183" s="900">
        <v>166</v>
      </c>
      <c r="Q183" s="698">
        <f>P183/T183</f>
        <v>9.0197783090632463E-3</v>
      </c>
      <c r="R183" s="899">
        <v>74</v>
      </c>
      <c r="S183" s="698">
        <f>R183/T183</f>
        <v>4.0208650293414479E-3</v>
      </c>
      <c r="T183" s="703">
        <f t="shared" ref="T183:T202" si="71">SUM(C183,E183,G183,I183,K183,M183,P183,R183)</f>
        <v>18404</v>
      </c>
      <c r="U183" s="704">
        <v>18398</v>
      </c>
      <c r="V183" s="705">
        <f t="shared" ref="V183:V201" si="72">V51</f>
        <v>19040</v>
      </c>
      <c r="W183" s="796"/>
      <c r="X183" s="874">
        <f>SUM(T183,-U183)/U183</f>
        <v>3.2612240460919666E-4</v>
      </c>
      <c r="Y183" s="708">
        <f>SUM(D183,H183,L183,Q183)</f>
        <v>0.71848511193218867</v>
      </c>
      <c r="Z183" s="656"/>
    </row>
    <row r="184" spans="1:29" ht="12.95" customHeight="1" x14ac:dyDescent="0.25">
      <c r="A184" s="660"/>
      <c r="B184" s="713" t="s">
        <v>631</v>
      </c>
      <c r="C184" s="897">
        <v>6822</v>
      </c>
      <c r="D184" s="698">
        <f>C184/T184</f>
        <v>0.5884585525748296</v>
      </c>
      <c r="E184" s="898">
        <v>2951</v>
      </c>
      <c r="F184" s="698">
        <f t="shared" ref="F184:F203" si="73">E184/T184</f>
        <v>0.2545501595790563</v>
      </c>
      <c r="G184" s="897">
        <v>757</v>
      </c>
      <c r="H184" s="698">
        <f t="shared" ref="H184:H203" si="74">G184/T184</f>
        <v>6.5298024670059518E-2</v>
      </c>
      <c r="I184" s="899">
        <v>388</v>
      </c>
      <c r="J184" s="698">
        <f t="shared" ref="J184:J203" si="75">I184/T184</f>
        <v>3.3468472354006726E-2</v>
      </c>
      <c r="K184" s="900">
        <v>430</v>
      </c>
      <c r="L184" s="698">
        <f t="shared" ref="L184:L203" si="76">K184/T184</f>
        <v>3.7091348227378591E-2</v>
      </c>
      <c r="M184" s="899">
        <v>150</v>
      </c>
      <c r="N184" s="698">
        <f t="shared" ref="N184:N203" si="77">M184/T184</f>
        <v>1.2938842404899509E-2</v>
      </c>
      <c r="O184" s="725"/>
      <c r="P184" s="900">
        <v>62</v>
      </c>
      <c r="Q184" s="698">
        <f t="shared" ref="Q184:Q203" si="78">P184/T184</f>
        <v>5.348054860691797E-3</v>
      </c>
      <c r="R184" s="899">
        <v>33</v>
      </c>
      <c r="S184" s="698">
        <f t="shared" ref="S184:S203" si="79">R184/T184</f>
        <v>2.8465453290778919E-3</v>
      </c>
      <c r="T184" s="703">
        <f t="shared" si="71"/>
        <v>11593</v>
      </c>
      <c r="U184" s="704">
        <v>11565</v>
      </c>
      <c r="V184" s="705">
        <f t="shared" si="72"/>
        <v>11895</v>
      </c>
      <c r="W184" s="796"/>
      <c r="X184" s="874">
        <f t="shared" ref="X184:X201" si="80">SUM(T184,-U184)/U184</f>
        <v>2.421098140942499E-3</v>
      </c>
      <c r="Y184" s="708">
        <f t="shared" ref="Y184:Y203" si="81">SUM(D184,H184,L184,Q184)</f>
        <v>0.69619598033295949</v>
      </c>
      <c r="Z184" s="656"/>
    </row>
    <row r="185" spans="1:29" ht="12.95" customHeight="1" x14ac:dyDescent="0.25">
      <c r="A185" s="660"/>
      <c r="B185" s="713" t="s">
        <v>632</v>
      </c>
      <c r="C185" s="897">
        <v>6696</v>
      </c>
      <c r="D185" s="698">
        <f t="shared" ref="D185:D203" si="82">C185/T185</f>
        <v>0.69052284211611836</v>
      </c>
      <c r="E185" s="898">
        <v>1829</v>
      </c>
      <c r="F185" s="698">
        <f t="shared" si="73"/>
        <v>0.18861503557801382</v>
      </c>
      <c r="G185" s="897">
        <v>458</v>
      </c>
      <c r="H185" s="698">
        <f t="shared" si="74"/>
        <v>4.7231102402804988E-2</v>
      </c>
      <c r="I185" s="899">
        <v>186</v>
      </c>
      <c r="J185" s="698">
        <f t="shared" si="75"/>
        <v>1.9181190058781068E-2</v>
      </c>
      <c r="K185" s="900">
        <v>335</v>
      </c>
      <c r="L185" s="698">
        <f t="shared" si="76"/>
        <v>3.4546767041352996E-2</v>
      </c>
      <c r="M185" s="899">
        <v>143</v>
      </c>
      <c r="N185" s="698">
        <f t="shared" si="77"/>
        <v>1.4746828916159638E-2</v>
      </c>
      <c r="O185" s="725"/>
      <c r="P185" s="900">
        <v>34</v>
      </c>
      <c r="Q185" s="698">
        <f t="shared" si="78"/>
        <v>3.5062390430029905E-3</v>
      </c>
      <c r="R185" s="899">
        <v>16</v>
      </c>
      <c r="S185" s="698">
        <f t="shared" si="79"/>
        <v>1.6499948437661133E-3</v>
      </c>
      <c r="T185" s="703">
        <f t="shared" si="71"/>
        <v>9697</v>
      </c>
      <c r="U185" s="704">
        <v>9657</v>
      </c>
      <c r="V185" s="705">
        <f t="shared" si="72"/>
        <v>9358</v>
      </c>
      <c r="W185" s="796"/>
      <c r="X185" s="874">
        <f t="shared" si="80"/>
        <v>4.1420731075903485E-3</v>
      </c>
      <c r="Y185" s="708">
        <f t="shared" si="81"/>
        <v>0.77580695060327931</v>
      </c>
      <c r="Z185" s="656"/>
    </row>
    <row r="186" spans="1:29" ht="12.95" customHeight="1" x14ac:dyDescent="0.25">
      <c r="A186" s="660"/>
      <c r="B186" s="713" t="s">
        <v>633</v>
      </c>
      <c r="C186" s="897">
        <v>5142</v>
      </c>
      <c r="D186" s="698">
        <f t="shared" si="82"/>
        <v>0.61433691756272402</v>
      </c>
      <c r="E186" s="898">
        <v>1853</v>
      </c>
      <c r="F186" s="698">
        <f t="shared" si="73"/>
        <v>0.22138590203106331</v>
      </c>
      <c r="G186" s="897">
        <v>538</v>
      </c>
      <c r="H186" s="698">
        <f t="shared" si="74"/>
        <v>6.4277180406212664E-2</v>
      </c>
      <c r="I186" s="899">
        <v>251</v>
      </c>
      <c r="J186" s="698">
        <f t="shared" si="75"/>
        <v>2.9988052568697729E-2</v>
      </c>
      <c r="K186" s="900">
        <v>333</v>
      </c>
      <c r="L186" s="698">
        <f t="shared" si="76"/>
        <v>3.9784946236559142E-2</v>
      </c>
      <c r="M186" s="899">
        <v>113</v>
      </c>
      <c r="N186" s="698">
        <f t="shared" si="77"/>
        <v>1.3500597371565113E-2</v>
      </c>
      <c r="O186" s="725"/>
      <c r="P186" s="900">
        <v>99</v>
      </c>
      <c r="Q186" s="698">
        <f t="shared" si="78"/>
        <v>1.1827956989247311E-2</v>
      </c>
      <c r="R186" s="899">
        <v>41</v>
      </c>
      <c r="S186" s="698">
        <f t="shared" si="79"/>
        <v>4.8984468339307047E-3</v>
      </c>
      <c r="T186" s="703">
        <f t="shared" si="71"/>
        <v>8370</v>
      </c>
      <c r="U186" s="704">
        <v>8632</v>
      </c>
      <c r="V186" s="705">
        <f t="shared" si="72"/>
        <v>8521</v>
      </c>
      <c r="W186" s="796"/>
      <c r="X186" s="871">
        <f t="shared" si="80"/>
        <v>-3.0352177942539388E-2</v>
      </c>
      <c r="Y186" s="708">
        <f t="shared" si="81"/>
        <v>0.73022700119474315</v>
      </c>
      <c r="Z186" s="656"/>
    </row>
    <row r="187" spans="1:29" ht="12.95" customHeight="1" x14ac:dyDescent="0.25">
      <c r="A187" s="660"/>
      <c r="B187" s="713" t="s">
        <v>634</v>
      </c>
      <c r="C187" s="897">
        <v>4765</v>
      </c>
      <c r="D187" s="698">
        <f t="shared" si="82"/>
        <v>0.64865232779744075</v>
      </c>
      <c r="E187" s="898">
        <v>1612</v>
      </c>
      <c r="F187" s="698">
        <f t="shared" si="73"/>
        <v>0.21943915055812688</v>
      </c>
      <c r="G187" s="897">
        <v>457</v>
      </c>
      <c r="H187" s="698">
        <f t="shared" si="74"/>
        <v>6.2210726926218353E-2</v>
      </c>
      <c r="I187" s="899">
        <v>185</v>
      </c>
      <c r="J187" s="698">
        <f t="shared" si="75"/>
        <v>2.5183773482167167E-2</v>
      </c>
      <c r="K187" s="900">
        <v>203</v>
      </c>
      <c r="L187" s="698">
        <f t="shared" si="76"/>
        <v>2.7634086577729377E-2</v>
      </c>
      <c r="M187" s="899">
        <v>51</v>
      </c>
      <c r="N187" s="698">
        <f t="shared" si="77"/>
        <v>6.9425537707595974E-3</v>
      </c>
      <c r="O187" s="725"/>
      <c r="P187" s="900">
        <v>48</v>
      </c>
      <c r="Q187" s="698">
        <f t="shared" si="78"/>
        <v>6.5341682548325621E-3</v>
      </c>
      <c r="R187" s="899">
        <v>25</v>
      </c>
      <c r="S187" s="698">
        <f t="shared" si="79"/>
        <v>3.4032126327252928E-3</v>
      </c>
      <c r="T187" s="703">
        <f t="shared" si="71"/>
        <v>7346</v>
      </c>
      <c r="U187" s="704">
        <v>7264</v>
      </c>
      <c r="V187" s="705">
        <f t="shared" si="72"/>
        <v>7732</v>
      </c>
      <c r="W187" s="796"/>
      <c r="X187" s="874">
        <f t="shared" si="80"/>
        <v>1.1288546255506607E-2</v>
      </c>
      <c r="Y187" s="708">
        <f t="shared" si="81"/>
        <v>0.74503130955622099</v>
      </c>
      <c r="Z187" s="656"/>
    </row>
    <row r="188" spans="1:29" ht="12.95" customHeight="1" x14ac:dyDescent="0.25">
      <c r="A188" s="660"/>
      <c r="B188" s="713" t="s">
        <v>635</v>
      </c>
      <c r="C188" s="897">
        <v>2943</v>
      </c>
      <c r="D188" s="698">
        <f t="shared" si="82"/>
        <v>0.66209223847019127</v>
      </c>
      <c r="E188" s="898">
        <v>979</v>
      </c>
      <c r="F188" s="698">
        <f t="shared" si="73"/>
        <v>0.22024746906636669</v>
      </c>
      <c r="G188" s="897">
        <v>255</v>
      </c>
      <c r="H188" s="698">
        <f t="shared" si="74"/>
        <v>5.736782902137233E-2</v>
      </c>
      <c r="I188" s="899">
        <v>93</v>
      </c>
      <c r="J188" s="698">
        <f t="shared" si="75"/>
        <v>2.092238470191226E-2</v>
      </c>
      <c r="K188" s="900">
        <v>119</v>
      </c>
      <c r="L188" s="698">
        <f t="shared" si="76"/>
        <v>2.6771653543307086E-2</v>
      </c>
      <c r="M188" s="899">
        <v>47</v>
      </c>
      <c r="N188" s="698">
        <f t="shared" si="77"/>
        <v>1.0573678290213724E-2</v>
      </c>
      <c r="O188" s="725"/>
      <c r="P188" s="900">
        <v>6</v>
      </c>
      <c r="Q188" s="698">
        <f t="shared" si="78"/>
        <v>1.3498312710911137E-3</v>
      </c>
      <c r="R188" s="899">
        <v>3</v>
      </c>
      <c r="S188" s="698">
        <f t="shared" si="79"/>
        <v>6.7491563554555683E-4</v>
      </c>
      <c r="T188" s="703">
        <f t="shared" si="71"/>
        <v>4445</v>
      </c>
      <c r="U188" s="704">
        <v>4712</v>
      </c>
      <c r="V188" s="705">
        <f t="shared" si="72"/>
        <v>4894</v>
      </c>
      <c r="W188" s="796"/>
      <c r="X188" s="871">
        <f t="shared" si="80"/>
        <v>-5.6663837011884551E-2</v>
      </c>
      <c r="Y188" s="708">
        <f t="shared" si="81"/>
        <v>0.7475815523059619</v>
      </c>
      <c r="Z188" s="656"/>
    </row>
    <row r="189" spans="1:29" ht="12.95" customHeight="1" x14ac:dyDescent="0.25">
      <c r="A189" s="660"/>
      <c r="B189" s="713" t="s">
        <v>636</v>
      </c>
      <c r="C189" s="897">
        <v>1544</v>
      </c>
      <c r="D189" s="698">
        <f t="shared" si="82"/>
        <v>0.53040192373754724</v>
      </c>
      <c r="E189" s="898">
        <v>681</v>
      </c>
      <c r="F189" s="698">
        <f t="shared" si="73"/>
        <v>0.23394022672621093</v>
      </c>
      <c r="G189" s="897">
        <v>182</v>
      </c>
      <c r="H189" s="698">
        <f t="shared" si="74"/>
        <v>6.2521470285125391E-2</v>
      </c>
      <c r="I189" s="899">
        <v>119</v>
      </c>
      <c r="J189" s="698">
        <f t="shared" si="75"/>
        <v>4.0879422878735833E-2</v>
      </c>
      <c r="K189" s="900">
        <v>218</v>
      </c>
      <c r="L189" s="698">
        <f t="shared" si="76"/>
        <v>7.4888354517347988E-2</v>
      </c>
      <c r="M189" s="899">
        <v>120</v>
      </c>
      <c r="N189" s="698">
        <f t="shared" si="77"/>
        <v>4.1222947440742015E-2</v>
      </c>
      <c r="O189" s="725"/>
      <c r="P189" s="900">
        <v>29</v>
      </c>
      <c r="Q189" s="698">
        <f t="shared" si="78"/>
        <v>9.9622122981793196E-3</v>
      </c>
      <c r="R189" s="899">
        <v>18</v>
      </c>
      <c r="S189" s="698">
        <f t="shared" si="79"/>
        <v>6.1834421161113019E-3</v>
      </c>
      <c r="T189" s="703">
        <f t="shared" si="71"/>
        <v>2911</v>
      </c>
      <c r="U189" s="704">
        <v>2903</v>
      </c>
      <c r="V189" s="705">
        <f t="shared" si="72"/>
        <v>2912</v>
      </c>
      <c r="W189" s="796"/>
      <c r="X189" s="874">
        <f t="shared" si="80"/>
        <v>2.7557698932139168E-3</v>
      </c>
      <c r="Y189" s="708">
        <f t="shared" si="81"/>
        <v>0.67777396083819985</v>
      </c>
      <c r="Z189" s="656"/>
    </row>
    <row r="190" spans="1:29" ht="12.95" customHeight="1" x14ac:dyDescent="0.25">
      <c r="A190" s="660"/>
      <c r="B190" s="713" t="s">
        <v>637</v>
      </c>
      <c r="C190" s="897">
        <v>1451</v>
      </c>
      <c r="D190" s="698">
        <f t="shared" si="82"/>
        <v>0.60635185959047222</v>
      </c>
      <c r="E190" s="898">
        <v>545</v>
      </c>
      <c r="F190" s="698">
        <f t="shared" si="73"/>
        <v>0.22774759715837861</v>
      </c>
      <c r="G190" s="897">
        <v>208</v>
      </c>
      <c r="H190" s="698">
        <f t="shared" si="74"/>
        <v>8.6920183869619722E-2</v>
      </c>
      <c r="I190" s="899">
        <v>65</v>
      </c>
      <c r="J190" s="698">
        <f t="shared" si="75"/>
        <v>2.7162557459256165E-2</v>
      </c>
      <c r="K190" s="900">
        <v>70</v>
      </c>
      <c r="L190" s="698">
        <f t="shared" si="76"/>
        <v>2.9251984956122024E-2</v>
      </c>
      <c r="M190" s="899">
        <v>39</v>
      </c>
      <c r="N190" s="698">
        <f t="shared" si="77"/>
        <v>1.62975344755537E-2</v>
      </c>
      <c r="O190" s="725"/>
      <c r="P190" s="900">
        <v>10</v>
      </c>
      <c r="Q190" s="698">
        <f t="shared" si="78"/>
        <v>4.1788549937317176E-3</v>
      </c>
      <c r="R190" s="899">
        <v>5</v>
      </c>
      <c r="S190" s="698">
        <f t="shared" si="79"/>
        <v>2.0894274968658588E-3</v>
      </c>
      <c r="T190" s="703">
        <f t="shared" si="71"/>
        <v>2393</v>
      </c>
      <c r="U190" s="704">
        <v>2022</v>
      </c>
      <c r="V190" s="705">
        <f t="shared" si="72"/>
        <v>2048</v>
      </c>
      <c r="W190" s="796"/>
      <c r="X190" s="874">
        <f t="shared" si="80"/>
        <v>0.18348170128585559</v>
      </c>
      <c r="Y190" s="708">
        <f t="shared" si="81"/>
        <v>0.72670288340994571</v>
      </c>
      <c r="Z190" s="656"/>
    </row>
    <row r="191" spans="1:29" ht="12.95" customHeight="1" x14ac:dyDescent="0.25">
      <c r="A191" s="660"/>
      <c r="B191" s="713" t="s">
        <v>638</v>
      </c>
      <c r="C191" s="897">
        <v>257</v>
      </c>
      <c r="D191" s="698">
        <f t="shared" si="82"/>
        <v>0.65063291139240509</v>
      </c>
      <c r="E191" s="898">
        <v>57</v>
      </c>
      <c r="F191" s="698">
        <f t="shared" si="73"/>
        <v>0.14430379746835442</v>
      </c>
      <c r="G191" s="897">
        <v>29</v>
      </c>
      <c r="H191" s="698">
        <f t="shared" si="74"/>
        <v>7.3417721518987344E-2</v>
      </c>
      <c r="I191" s="899">
        <v>21</v>
      </c>
      <c r="J191" s="698">
        <f t="shared" si="75"/>
        <v>5.3164556962025315E-2</v>
      </c>
      <c r="K191" s="900">
        <v>23</v>
      </c>
      <c r="L191" s="698">
        <f t="shared" si="76"/>
        <v>5.8227848101265821E-2</v>
      </c>
      <c r="M191" s="899">
        <v>8</v>
      </c>
      <c r="N191" s="698">
        <f t="shared" si="77"/>
        <v>2.0253164556962026E-2</v>
      </c>
      <c r="O191" s="725"/>
      <c r="P191" s="900">
        <v>0</v>
      </c>
      <c r="Q191" s="698">
        <f t="shared" si="78"/>
        <v>0</v>
      </c>
      <c r="R191" s="899">
        <v>0</v>
      </c>
      <c r="S191" s="698">
        <f t="shared" si="79"/>
        <v>0</v>
      </c>
      <c r="T191" s="703">
        <f t="shared" si="71"/>
        <v>395</v>
      </c>
      <c r="U191" s="704">
        <v>383</v>
      </c>
      <c r="V191" s="705">
        <f t="shared" si="72"/>
        <v>390</v>
      </c>
      <c r="W191" s="796"/>
      <c r="X191" s="874">
        <f t="shared" si="80"/>
        <v>3.1331592689295036E-2</v>
      </c>
      <c r="Y191" s="708">
        <f t="shared" si="81"/>
        <v>0.78227848101265829</v>
      </c>
      <c r="Z191" s="656"/>
    </row>
    <row r="192" spans="1:29" ht="12.95" customHeight="1" x14ac:dyDescent="0.25">
      <c r="A192" s="660"/>
      <c r="B192" s="713" t="s">
        <v>639</v>
      </c>
      <c r="C192" s="897">
        <v>847</v>
      </c>
      <c r="D192" s="698">
        <f t="shared" si="82"/>
        <v>0.58494475138121549</v>
      </c>
      <c r="E192" s="898">
        <v>328</v>
      </c>
      <c r="F192" s="698">
        <f t="shared" si="73"/>
        <v>0.22651933701657459</v>
      </c>
      <c r="G192" s="897">
        <v>125</v>
      </c>
      <c r="H192" s="698">
        <f t="shared" si="74"/>
        <v>8.6325966850828731E-2</v>
      </c>
      <c r="I192" s="899">
        <v>46</v>
      </c>
      <c r="J192" s="698">
        <f t="shared" si="75"/>
        <v>3.1767955801104975E-2</v>
      </c>
      <c r="K192" s="900">
        <v>71</v>
      </c>
      <c r="L192" s="698">
        <f t="shared" si="76"/>
        <v>4.9033149171270718E-2</v>
      </c>
      <c r="M192" s="899">
        <v>25</v>
      </c>
      <c r="N192" s="698">
        <f t="shared" si="77"/>
        <v>1.7265193370165747E-2</v>
      </c>
      <c r="O192" s="725"/>
      <c r="P192" s="900">
        <v>5</v>
      </c>
      <c r="Q192" s="698">
        <f t="shared" si="78"/>
        <v>3.453038674033149E-3</v>
      </c>
      <c r="R192" s="899">
        <v>1</v>
      </c>
      <c r="S192" s="698">
        <f t="shared" si="79"/>
        <v>6.9060773480662981E-4</v>
      </c>
      <c r="T192" s="703">
        <f t="shared" si="71"/>
        <v>1448</v>
      </c>
      <c r="U192" s="704">
        <v>1530</v>
      </c>
      <c r="V192" s="705">
        <f t="shared" si="72"/>
        <v>1655</v>
      </c>
      <c r="W192" s="796"/>
      <c r="X192" s="871">
        <f t="shared" si="80"/>
        <v>-5.3594771241830062E-2</v>
      </c>
      <c r="Y192" s="708">
        <f t="shared" si="81"/>
        <v>0.72375690607734799</v>
      </c>
      <c r="Z192" s="656"/>
    </row>
    <row r="193" spans="1:29" ht="12.95" customHeight="1" x14ac:dyDescent="0.25">
      <c r="A193" s="660"/>
      <c r="B193" s="713" t="s">
        <v>640</v>
      </c>
      <c r="C193" s="897">
        <v>463</v>
      </c>
      <c r="D193" s="698">
        <f t="shared" si="82"/>
        <v>0.61405835543766574</v>
      </c>
      <c r="E193" s="898">
        <v>184</v>
      </c>
      <c r="F193" s="698">
        <f t="shared" si="73"/>
        <v>0.24403183023872679</v>
      </c>
      <c r="G193" s="897">
        <v>27</v>
      </c>
      <c r="H193" s="698">
        <f t="shared" si="74"/>
        <v>3.580901856763926E-2</v>
      </c>
      <c r="I193" s="899">
        <v>9</v>
      </c>
      <c r="J193" s="698">
        <f t="shared" si="75"/>
        <v>1.1936339522546418E-2</v>
      </c>
      <c r="K193" s="900">
        <v>39</v>
      </c>
      <c r="L193" s="698">
        <f t="shared" si="76"/>
        <v>5.1724137931034482E-2</v>
      </c>
      <c r="M193" s="899">
        <v>19</v>
      </c>
      <c r="N193" s="698">
        <f t="shared" si="77"/>
        <v>2.5198938992042442E-2</v>
      </c>
      <c r="O193" s="725"/>
      <c r="P193" s="900">
        <v>7</v>
      </c>
      <c r="Q193" s="698">
        <f t="shared" si="78"/>
        <v>9.2838196286472146E-3</v>
      </c>
      <c r="R193" s="899">
        <v>6</v>
      </c>
      <c r="S193" s="698">
        <f t="shared" si="79"/>
        <v>7.9575596816976128E-3</v>
      </c>
      <c r="T193" s="703">
        <f t="shared" si="71"/>
        <v>754</v>
      </c>
      <c r="U193" s="704">
        <v>853</v>
      </c>
      <c r="V193" s="705">
        <f t="shared" si="72"/>
        <v>840</v>
      </c>
      <c r="W193" s="796"/>
      <c r="X193" s="871">
        <f t="shared" si="80"/>
        <v>-0.1160609613130129</v>
      </c>
      <c r="Y193" s="708">
        <f t="shared" si="81"/>
        <v>0.71087533156498672</v>
      </c>
      <c r="Z193" s="656"/>
    </row>
    <row r="194" spans="1:29" ht="12.95" customHeight="1" x14ac:dyDescent="0.25">
      <c r="A194" s="660"/>
      <c r="B194" s="713" t="s">
        <v>641</v>
      </c>
      <c r="C194" s="897">
        <v>465</v>
      </c>
      <c r="D194" s="698">
        <f t="shared" si="82"/>
        <v>0.6</v>
      </c>
      <c r="E194" s="898">
        <v>154</v>
      </c>
      <c r="F194" s="698">
        <f t="shared" si="73"/>
        <v>0.19870967741935483</v>
      </c>
      <c r="G194" s="897">
        <v>69</v>
      </c>
      <c r="H194" s="698">
        <f t="shared" si="74"/>
        <v>8.9032258064516132E-2</v>
      </c>
      <c r="I194" s="899">
        <v>32</v>
      </c>
      <c r="J194" s="698">
        <f t="shared" si="75"/>
        <v>4.1290322580645161E-2</v>
      </c>
      <c r="K194" s="900">
        <v>23</v>
      </c>
      <c r="L194" s="698">
        <f t="shared" si="76"/>
        <v>2.9677419354838711E-2</v>
      </c>
      <c r="M194" s="899">
        <v>14</v>
      </c>
      <c r="N194" s="698">
        <f t="shared" si="77"/>
        <v>1.806451612903226E-2</v>
      </c>
      <c r="O194" s="725"/>
      <c r="P194" s="900">
        <v>7</v>
      </c>
      <c r="Q194" s="698">
        <f t="shared" si="78"/>
        <v>9.0322580645161299E-3</v>
      </c>
      <c r="R194" s="899">
        <v>11</v>
      </c>
      <c r="S194" s="698">
        <f t="shared" si="79"/>
        <v>1.4193548387096775E-2</v>
      </c>
      <c r="T194" s="703">
        <f t="shared" si="71"/>
        <v>775</v>
      </c>
      <c r="U194" s="704">
        <v>837</v>
      </c>
      <c r="V194" s="705">
        <f t="shared" si="72"/>
        <v>814</v>
      </c>
      <c r="W194" s="796"/>
      <c r="X194" s="871">
        <f t="shared" si="80"/>
        <v>-7.407407407407407E-2</v>
      </c>
      <c r="Y194" s="708">
        <f t="shared" si="81"/>
        <v>0.72774193548387089</v>
      </c>
      <c r="Z194" s="656"/>
    </row>
    <row r="195" spans="1:29" ht="12.95" customHeight="1" x14ac:dyDescent="0.25">
      <c r="A195" s="660"/>
      <c r="B195" s="713" t="s">
        <v>642</v>
      </c>
      <c r="C195" s="897">
        <v>326</v>
      </c>
      <c r="D195" s="698">
        <f t="shared" si="82"/>
        <v>0.77434679334916867</v>
      </c>
      <c r="E195" s="898">
        <v>53</v>
      </c>
      <c r="F195" s="698">
        <f t="shared" si="73"/>
        <v>0.12589073634204276</v>
      </c>
      <c r="G195" s="897">
        <v>19</v>
      </c>
      <c r="H195" s="698">
        <f t="shared" si="74"/>
        <v>4.5130641330166268E-2</v>
      </c>
      <c r="I195" s="899">
        <v>6</v>
      </c>
      <c r="J195" s="698">
        <f t="shared" si="75"/>
        <v>1.4251781472684086E-2</v>
      </c>
      <c r="K195" s="900">
        <v>9</v>
      </c>
      <c r="L195" s="698">
        <f t="shared" si="76"/>
        <v>2.1377672209026127E-2</v>
      </c>
      <c r="M195" s="899">
        <v>3</v>
      </c>
      <c r="N195" s="698">
        <f t="shared" si="77"/>
        <v>7.1258907363420431E-3</v>
      </c>
      <c r="O195" s="725"/>
      <c r="P195" s="900">
        <v>5</v>
      </c>
      <c r="Q195" s="698">
        <f t="shared" si="78"/>
        <v>1.1876484560570071E-2</v>
      </c>
      <c r="R195" s="899">
        <v>0</v>
      </c>
      <c r="S195" s="698">
        <f t="shared" si="79"/>
        <v>0</v>
      </c>
      <c r="T195" s="703">
        <f t="shared" si="71"/>
        <v>421</v>
      </c>
      <c r="U195" s="704">
        <v>455</v>
      </c>
      <c r="V195" s="705">
        <f t="shared" si="72"/>
        <v>505</v>
      </c>
      <c r="W195" s="796"/>
      <c r="X195" s="871">
        <f t="shared" si="80"/>
        <v>-7.4725274725274723E-2</v>
      </c>
      <c r="Y195" s="708">
        <f t="shared" si="81"/>
        <v>0.85273159144893118</v>
      </c>
      <c r="Z195" s="656"/>
    </row>
    <row r="196" spans="1:29" ht="12.95" customHeight="1" x14ac:dyDescent="0.25">
      <c r="A196" s="660"/>
      <c r="B196" s="713" t="s">
        <v>643</v>
      </c>
      <c r="C196" s="897">
        <v>324</v>
      </c>
      <c r="D196" s="698">
        <f t="shared" si="82"/>
        <v>0.56347826086956521</v>
      </c>
      <c r="E196" s="898">
        <v>67</v>
      </c>
      <c r="F196" s="698">
        <f t="shared" si="73"/>
        <v>0.11652173913043479</v>
      </c>
      <c r="G196" s="897">
        <v>57</v>
      </c>
      <c r="H196" s="698">
        <f t="shared" si="74"/>
        <v>9.913043478260869E-2</v>
      </c>
      <c r="I196" s="899">
        <v>29</v>
      </c>
      <c r="J196" s="698">
        <f t="shared" si="75"/>
        <v>5.0434782608695654E-2</v>
      </c>
      <c r="K196" s="900">
        <v>58</v>
      </c>
      <c r="L196" s="698">
        <f t="shared" si="76"/>
        <v>0.10086956521739131</v>
      </c>
      <c r="M196" s="899">
        <v>21</v>
      </c>
      <c r="N196" s="698">
        <f t="shared" si="77"/>
        <v>3.6521739130434785E-2</v>
      </c>
      <c r="O196" s="725"/>
      <c r="P196" s="900">
        <v>10</v>
      </c>
      <c r="Q196" s="698">
        <f t="shared" si="78"/>
        <v>1.7391304347826087E-2</v>
      </c>
      <c r="R196" s="899">
        <v>9</v>
      </c>
      <c r="S196" s="698">
        <f t="shared" si="79"/>
        <v>1.5652173913043479E-2</v>
      </c>
      <c r="T196" s="703">
        <f t="shared" si="71"/>
        <v>575</v>
      </c>
      <c r="U196" s="704">
        <v>757</v>
      </c>
      <c r="V196" s="705">
        <f t="shared" si="72"/>
        <v>736</v>
      </c>
      <c r="W196" s="796"/>
      <c r="X196" s="871">
        <f t="shared" si="80"/>
        <v>-0.2404227212681638</v>
      </c>
      <c r="Y196" s="708">
        <f t="shared" si="81"/>
        <v>0.78086956521739137</v>
      </c>
      <c r="Z196" s="656"/>
    </row>
    <row r="197" spans="1:29" ht="12.95" customHeight="1" x14ac:dyDescent="0.25">
      <c r="A197" s="660"/>
      <c r="B197" s="713" t="s">
        <v>644</v>
      </c>
      <c r="C197" s="897">
        <v>291</v>
      </c>
      <c r="D197" s="698">
        <f t="shared" si="82"/>
        <v>0.59631147540983609</v>
      </c>
      <c r="E197" s="898">
        <v>75</v>
      </c>
      <c r="F197" s="698">
        <f t="shared" si="73"/>
        <v>0.15368852459016394</v>
      </c>
      <c r="G197" s="897">
        <v>43</v>
      </c>
      <c r="H197" s="698">
        <f t="shared" si="74"/>
        <v>8.8114754098360656E-2</v>
      </c>
      <c r="I197" s="899">
        <v>9</v>
      </c>
      <c r="J197" s="698">
        <f t="shared" si="75"/>
        <v>1.8442622950819672E-2</v>
      </c>
      <c r="K197" s="900">
        <v>52</v>
      </c>
      <c r="L197" s="698">
        <f t="shared" si="76"/>
        <v>0.10655737704918032</v>
      </c>
      <c r="M197" s="899">
        <v>15</v>
      </c>
      <c r="N197" s="698">
        <f t="shared" si="77"/>
        <v>3.0737704918032786E-2</v>
      </c>
      <c r="O197" s="725"/>
      <c r="P197" s="900">
        <v>1</v>
      </c>
      <c r="Q197" s="698">
        <f t="shared" si="78"/>
        <v>2.0491803278688526E-3</v>
      </c>
      <c r="R197" s="899">
        <v>2</v>
      </c>
      <c r="S197" s="698">
        <f t="shared" si="79"/>
        <v>4.0983606557377051E-3</v>
      </c>
      <c r="T197" s="703">
        <f t="shared" si="71"/>
        <v>488</v>
      </c>
      <c r="U197" s="704">
        <v>523</v>
      </c>
      <c r="V197" s="705">
        <f t="shared" si="72"/>
        <v>452</v>
      </c>
      <c r="W197" s="796"/>
      <c r="X197" s="871">
        <f t="shared" si="80"/>
        <v>-6.6921606118546847E-2</v>
      </c>
      <c r="Y197" s="708">
        <f t="shared" si="81"/>
        <v>0.79303278688524592</v>
      </c>
      <c r="Z197" s="656"/>
    </row>
    <row r="198" spans="1:29" ht="12.95" customHeight="1" x14ac:dyDescent="0.25">
      <c r="A198" s="660"/>
      <c r="B198" s="713" t="s">
        <v>645</v>
      </c>
      <c r="C198" s="897">
        <v>172</v>
      </c>
      <c r="D198" s="698">
        <f t="shared" si="82"/>
        <v>0.60563380281690138</v>
      </c>
      <c r="E198" s="898">
        <v>44</v>
      </c>
      <c r="F198" s="698">
        <f t="shared" si="73"/>
        <v>0.15492957746478872</v>
      </c>
      <c r="G198" s="897">
        <v>8</v>
      </c>
      <c r="H198" s="698">
        <f t="shared" si="74"/>
        <v>2.8169014084507043E-2</v>
      </c>
      <c r="I198" s="899">
        <v>3</v>
      </c>
      <c r="J198" s="698">
        <f t="shared" si="75"/>
        <v>1.0563380281690141E-2</v>
      </c>
      <c r="K198" s="900">
        <v>44</v>
      </c>
      <c r="L198" s="698">
        <f t="shared" si="76"/>
        <v>0.15492957746478872</v>
      </c>
      <c r="M198" s="899">
        <v>5</v>
      </c>
      <c r="N198" s="698">
        <f t="shared" si="77"/>
        <v>1.7605633802816902E-2</v>
      </c>
      <c r="O198" s="725"/>
      <c r="P198" s="900">
        <v>5</v>
      </c>
      <c r="Q198" s="698">
        <f t="shared" si="78"/>
        <v>1.7605633802816902E-2</v>
      </c>
      <c r="R198" s="899">
        <v>3</v>
      </c>
      <c r="S198" s="698">
        <f t="shared" si="79"/>
        <v>1.0563380281690141E-2</v>
      </c>
      <c r="T198" s="703">
        <f t="shared" si="71"/>
        <v>284</v>
      </c>
      <c r="U198" s="704">
        <v>304</v>
      </c>
      <c r="V198" s="705">
        <f t="shared" si="72"/>
        <v>405</v>
      </c>
      <c r="W198" s="796"/>
      <c r="X198" s="871">
        <f t="shared" si="80"/>
        <v>-6.5789473684210523E-2</v>
      </c>
      <c r="Y198" s="708">
        <f t="shared" si="81"/>
        <v>0.80633802816901401</v>
      </c>
      <c r="Z198" s="656"/>
    </row>
    <row r="199" spans="1:29" ht="12.95" customHeight="1" x14ac:dyDescent="0.25">
      <c r="A199" s="660"/>
      <c r="B199" s="713" t="s">
        <v>646</v>
      </c>
      <c r="C199" s="897">
        <v>360</v>
      </c>
      <c r="D199" s="698">
        <f t="shared" si="82"/>
        <v>0.56514913657770804</v>
      </c>
      <c r="E199" s="898">
        <v>57</v>
      </c>
      <c r="F199" s="698">
        <f t="shared" si="73"/>
        <v>8.9481946624803771E-2</v>
      </c>
      <c r="G199" s="897">
        <v>29</v>
      </c>
      <c r="H199" s="698">
        <f t="shared" si="74"/>
        <v>4.5525902668759811E-2</v>
      </c>
      <c r="I199" s="899">
        <v>6</v>
      </c>
      <c r="J199" s="698">
        <f t="shared" si="75"/>
        <v>9.4191522762951327E-3</v>
      </c>
      <c r="K199" s="900">
        <v>119</v>
      </c>
      <c r="L199" s="698">
        <f t="shared" si="76"/>
        <v>0.18681318681318682</v>
      </c>
      <c r="M199" s="899">
        <v>30</v>
      </c>
      <c r="N199" s="698">
        <f t="shared" si="77"/>
        <v>4.709576138147567E-2</v>
      </c>
      <c r="O199" s="725"/>
      <c r="P199" s="900">
        <v>30</v>
      </c>
      <c r="Q199" s="698">
        <f t="shared" si="78"/>
        <v>4.709576138147567E-2</v>
      </c>
      <c r="R199" s="899">
        <v>6</v>
      </c>
      <c r="S199" s="698">
        <f t="shared" si="79"/>
        <v>9.4191522762951327E-3</v>
      </c>
      <c r="T199" s="703">
        <f t="shared" si="71"/>
        <v>637</v>
      </c>
      <c r="U199" s="704">
        <v>566</v>
      </c>
      <c r="V199" s="705">
        <f t="shared" si="72"/>
        <v>462</v>
      </c>
      <c r="W199" s="796"/>
      <c r="X199" s="874">
        <f t="shared" si="80"/>
        <v>0.12544169611307421</v>
      </c>
      <c r="Y199" s="708">
        <f t="shared" si="81"/>
        <v>0.84458398744113028</v>
      </c>
      <c r="Z199" s="656"/>
    </row>
    <row r="200" spans="1:29" ht="12.95" customHeight="1" x14ac:dyDescent="0.25">
      <c r="A200" s="660"/>
      <c r="B200" s="713" t="s">
        <v>647</v>
      </c>
      <c r="C200" s="897">
        <v>104</v>
      </c>
      <c r="D200" s="698">
        <f t="shared" si="82"/>
        <v>0.59090909090909094</v>
      </c>
      <c r="E200" s="898">
        <v>18</v>
      </c>
      <c r="F200" s="698">
        <f t="shared" si="73"/>
        <v>0.10227272727272728</v>
      </c>
      <c r="G200" s="897">
        <v>6</v>
      </c>
      <c r="H200" s="698">
        <f t="shared" si="74"/>
        <v>3.4090909090909088E-2</v>
      </c>
      <c r="I200" s="899">
        <v>1</v>
      </c>
      <c r="J200" s="698">
        <f t="shared" si="75"/>
        <v>5.681818181818182E-3</v>
      </c>
      <c r="K200" s="900">
        <v>27</v>
      </c>
      <c r="L200" s="698">
        <f t="shared" si="76"/>
        <v>0.15340909090909091</v>
      </c>
      <c r="M200" s="899">
        <v>8</v>
      </c>
      <c r="N200" s="698">
        <f t="shared" si="77"/>
        <v>4.5454545454545456E-2</v>
      </c>
      <c r="O200" s="725"/>
      <c r="P200" s="900">
        <v>8</v>
      </c>
      <c r="Q200" s="698">
        <f t="shared" si="78"/>
        <v>4.5454545454545456E-2</v>
      </c>
      <c r="R200" s="899">
        <v>4</v>
      </c>
      <c r="S200" s="698">
        <f t="shared" si="79"/>
        <v>2.2727272727272728E-2</v>
      </c>
      <c r="T200" s="703">
        <f t="shared" si="71"/>
        <v>176</v>
      </c>
      <c r="U200" s="704">
        <v>188</v>
      </c>
      <c r="V200" s="705">
        <f t="shared" si="72"/>
        <v>200</v>
      </c>
      <c r="W200" s="796"/>
      <c r="X200" s="871">
        <f t="shared" si="80"/>
        <v>-6.3829787234042548E-2</v>
      </c>
      <c r="Y200" s="708">
        <f t="shared" si="81"/>
        <v>0.82386363636363635</v>
      </c>
      <c r="Z200" s="656"/>
    </row>
    <row r="201" spans="1:29" ht="12.95" customHeight="1" x14ac:dyDescent="0.25">
      <c r="A201" s="660"/>
      <c r="B201" s="713" t="s">
        <v>648</v>
      </c>
      <c r="C201" s="897">
        <v>0</v>
      </c>
      <c r="D201" s="698" t="e">
        <f t="shared" si="82"/>
        <v>#DIV/0!</v>
      </c>
      <c r="E201" s="898">
        <v>0</v>
      </c>
      <c r="F201" s="698" t="e">
        <f t="shared" si="73"/>
        <v>#DIV/0!</v>
      </c>
      <c r="G201" s="897">
        <v>0</v>
      </c>
      <c r="H201" s="698" t="e">
        <f t="shared" si="74"/>
        <v>#DIV/0!</v>
      </c>
      <c r="I201" s="899">
        <v>0</v>
      </c>
      <c r="J201" s="698" t="e">
        <f t="shared" si="75"/>
        <v>#DIV/0!</v>
      </c>
      <c r="K201" s="900">
        <v>0</v>
      </c>
      <c r="L201" s="698" t="e">
        <f t="shared" si="76"/>
        <v>#DIV/0!</v>
      </c>
      <c r="M201" s="899">
        <v>0</v>
      </c>
      <c r="N201" s="698" t="e">
        <f t="shared" si="77"/>
        <v>#DIV/0!</v>
      </c>
      <c r="O201" s="725"/>
      <c r="P201" s="900">
        <v>0</v>
      </c>
      <c r="Q201" s="698" t="e">
        <f t="shared" si="78"/>
        <v>#DIV/0!</v>
      </c>
      <c r="R201" s="899">
        <v>0</v>
      </c>
      <c r="S201" s="698" t="e">
        <f t="shared" si="79"/>
        <v>#DIV/0!</v>
      </c>
      <c r="T201" s="703">
        <f t="shared" si="71"/>
        <v>0</v>
      </c>
      <c r="U201" s="704">
        <v>0</v>
      </c>
      <c r="V201" s="705">
        <f t="shared" si="72"/>
        <v>0</v>
      </c>
      <c r="W201" s="796"/>
      <c r="X201" s="871" t="e">
        <f t="shared" si="80"/>
        <v>#DIV/0!</v>
      </c>
      <c r="Y201" s="708" t="e">
        <f t="shared" si="81"/>
        <v>#DIV/0!</v>
      </c>
      <c r="Z201" s="656"/>
    </row>
    <row r="202" spans="1:29" ht="12.95" customHeight="1" x14ac:dyDescent="0.25">
      <c r="A202" s="660"/>
      <c r="B202" s="713" t="s">
        <v>649</v>
      </c>
      <c r="C202" s="897">
        <v>102</v>
      </c>
      <c r="D202" s="698">
        <f t="shared" si="82"/>
        <v>0.67549668874172186</v>
      </c>
      <c r="E202" s="898">
        <v>11</v>
      </c>
      <c r="F202" s="698">
        <f t="shared" si="73"/>
        <v>7.2847682119205295E-2</v>
      </c>
      <c r="G202" s="897">
        <v>5</v>
      </c>
      <c r="H202" s="698">
        <f t="shared" si="74"/>
        <v>3.3112582781456956E-2</v>
      </c>
      <c r="I202" s="899">
        <v>0</v>
      </c>
      <c r="J202" s="698">
        <f t="shared" si="75"/>
        <v>0</v>
      </c>
      <c r="K202" s="900">
        <v>15</v>
      </c>
      <c r="L202" s="698">
        <f t="shared" si="76"/>
        <v>9.9337748344370855E-2</v>
      </c>
      <c r="M202" s="899">
        <v>3</v>
      </c>
      <c r="N202" s="698">
        <f t="shared" si="77"/>
        <v>1.9867549668874173E-2</v>
      </c>
      <c r="O202" s="725"/>
      <c r="P202" s="900">
        <v>9</v>
      </c>
      <c r="Q202" s="698">
        <f t="shared" si="78"/>
        <v>5.9602649006622516E-2</v>
      </c>
      <c r="R202" s="899">
        <v>6</v>
      </c>
      <c r="S202" s="698">
        <f t="shared" si="79"/>
        <v>3.9735099337748346E-2</v>
      </c>
      <c r="T202" s="703">
        <f t="shared" si="71"/>
        <v>151</v>
      </c>
      <c r="U202" s="704"/>
      <c r="V202" s="705"/>
      <c r="W202" s="796"/>
      <c r="X202" s="871"/>
      <c r="Y202" s="708">
        <f t="shared" si="81"/>
        <v>0.86754966887417218</v>
      </c>
      <c r="Z202" s="656"/>
    </row>
    <row r="203" spans="1:29" ht="12.95" customHeight="1" x14ac:dyDescent="0.25">
      <c r="A203" s="660"/>
      <c r="B203" s="714" t="s">
        <v>607</v>
      </c>
      <c r="C203" s="716">
        <f>SUM(C183:C202)</f>
        <v>43969</v>
      </c>
      <c r="D203" s="698">
        <f t="shared" si="82"/>
        <v>0.61699619718507503</v>
      </c>
      <c r="E203" s="716">
        <f>SUM(E183:E202)</f>
        <v>15646</v>
      </c>
      <c r="F203" s="698">
        <f t="shared" si="73"/>
        <v>0.21955292367708348</v>
      </c>
      <c r="G203" s="716">
        <f>SUM(G183:G202)</f>
        <v>4465</v>
      </c>
      <c r="H203" s="698">
        <f t="shared" si="74"/>
        <v>6.2655234834346013E-2</v>
      </c>
      <c r="I203" s="715">
        <f>SUM(I183:I202)</f>
        <v>2032</v>
      </c>
      <c r="J203" s="698">
        <f t="shared" si="75"/>
        <v>2.8514095673771802E-2</v>
      </c>
      <c r="K203" s="716">
        <f>SUM(K183:K202)</f>
        <v>3157</v>
      </c>
      <c r="L203" s="698">
        <f t="shared" si="76"/>
        <v>4.4300688997095265E-2</v>
      </c>
      <c r="M203" s="715">
        <f>SUM(M183:M202)</f>
        <v>1190</v>
      </c>
      <c r="N203" s="698">
        <f t="shared" si="77"/>
        <v>1.6698707604226596E-2</v>
      </c>
      <c r="O203" s="725"/>
      <c r="P203" s="715">
        <f>SUM(P183:P202)</f>
        <v>541</v>
      </c>
      <c r="Q203" s="698">
        <f t="shared" si="78"/>
        <v>7.5915973225937723E-3</v>
      </c>
      <c r="R203" s="715">
        <f>SUM(R183:R202)</f>
        <v>263</v>
      </c>
      <c r="S203" s="698">
        <f t="shared" si="79"/>
        <v>3.690554705808063E-3</v>
      </c>
      <c r="T203" s="715">
        <f>SUM(T183:T202)</f>
        <v>71263</v>
      </c>
      <c r="U203" s="718">
        <f>SUM(U183:U201)</f>
        <v>71549</v>
      </c>
      <c r="V203" s="719">
        <f>SUM(V183:V201)</f>
        <v>72859</v>
      </c>
      <c r="W203" s="901"/>
      <c r="X203" s="721">
        <f>SUM(T203,-U203)/U203</f>
        <v>-3.997260618597045E-3</v>
      </c>
      <c r="Y203" s="722">
        <f t="shared" si="81"/>
        <v>0.73154371833911003</v>
      </c>
      <c r="Z203" s="656"/>
    </row>
    <row r="204" spans="1:29" ht="12.95" customHeight="1" x14ac:dyDescent="0.25">
      <c r="A204" s="660"/>
      <c r="B204" s="714"/>
      <c r="C204" s="726">
        <f>C203/D204</f>
        <v>0.73754927451144847</v>
      </c>
      <c r="D204" s="727">
        <f>SUM(C203,E203)</f>
        <v>59615</v>
      </c>
      <c r="E204" s="877">
        <f>E203/D204</f>
        <v>0.26245072548855153</v>
      </c>
      <c r="F204" s="728"/>
      <c r="G204" s="877">
        <f>G203/H204</f>
        <v>0.68724026473757116</v>
      </c>
      <c r="H204" s="729">
        <f>SUM(G203,I203)</f>
        <v>6497</v>
      </c>
      <c r="I204" s="726">
        <f>I203/H204</f>
        <v>0.31275973526242884</v>
      </c>
      <c r="J204" s="728"/>
      <c r="K204" s="877">
        <f>K203/L204</f>
        <v>0.72624798711755234</v>
      </c>
      <c r="L204" s="801">
        <f>SUM(K203,M203)</f>
        <v>4347</v>
      </c>
      <c r="M204" s="726">
        <f>M203/L204</f>
        <v>0.27375201288244766</v>
      </c>
      <c r="N204" s="730"/>
      <c r="O204" s="725"/>
      <c r="P204" s="877">
        <f>P203/Q204</f>
        <v>0.67288557213930345</v>
      </c>
      <c r="Q204" s="801">
        <f>SUM(P203,R203)</f>
        <v>804</v>
      </c>
      <c r="R204" s="877">
        <f>R203/Q204</f>
        <v>0.3271144278606965</v>
      </c>
      <c r="S204" s="730"/>
      <c r="T204" s="731"/>
      <c r="U204" s="731"/>
      <c r="V204" s="732"/>
      <c r="W204" s="730"/>
      <c r="X204" s="728"/>
      <c r="Z204" s="656"/>
    </row>
    <row r="205" spans="1:29" ht="12.95" customHeight="1" x14ac:dyDescent="0.25">
      <c r="A205" s="660"/>
      <c r="B205" s="714" t="s">
        <v>650</v>
      </c>
      <c r="C205" s="728"/>
      <c r="D205" s="698">
        <f>D204/$U$203</f>
        <v>0.83320521600581421</v>
      </c>
      <c r="E205" s="728"/>
      <c r="F205" s="728"/>
      <c r="G205" s="728"/>
      <c r="H205" s="698">
        <f>H204/$U$203</f>
        <v>9.0804902933653855E-2</v>
      </c>
      <c r="I205" s="730"/>
      <c r="J205" s="728"/>
      <c r="K205" s="730"/>
      <c r="L205" s="698">
        <f>L204/$U$203</f>
        <v>6.0755566115529215E-2</v>
      </c>
      <c r="M205" s="730"/>
      <c r="N205" s="730"/>
      <c r="O205" s="725"/>
      <c r="P205" s="730"/>
      <c r="Q205" s="698">
        <f>Q204/$U$203</f>
        <v>1.123705432640568E-2</v>
      </c>
      <c r="R205" s="730"/>
      <c r="S205" s="735">
        <v>1</v>
      </c>
      <c r="T205" s="878"/>
      <c r="U205" s="878"/>
      <c r="V205" s="879"/>
      <c r="W205" s="730"/>
      <c r="X205" s="728"/>
      <c r="Z205" s="656"/>
    </row>
    <row r="206" spans="1:29" ht="12.95" customHeight="1" x14ac:dyDescent="0.25">
      <c r="A206" s="660"/>
      <c r="B206" s="714" t="s">
        <v>679</v>
      </c>
      <c r="C206" s="728"/>
      <c r="E206" s="902">
        <f>E203</f>
        <v>15646</v>
      </c>
      <c r="F206" s="728"/>
      <c r="G206" s="728"/>
      <c r="H206" s="698"/>
      <c r="I206" s="902">
        <f>I203</f>
        <v>2032</v>
      </c>
      <c r="J206" s="728"/>
      <c r="K206" s="730"/>
      <c r="L206" s="698"/>
      <c r="M206" s="902">
        <f>M203</f>
        <v>1190</v>
      </c>
      <c r="N206" s="730"/>
      <c r="O206" s="725"/>
      <c r="P206" s="730"/>
      <c r="Q206" s="903"/>
      <c r="R206" s="902">
        <f>R203</f>
        <v>263</v>
      </c>
      <c r="S206" s="735"/>
      <c r="T206" s="878" t="s">
        <v>680</v>
      </c>
      <c r="U206" s="904">
        <f>SUM(E206,I206)</f>
        <v>17678</v>
      </c>
      <c r="V206" s="905">
        <f>U206/T162</f>
        <v>0.76847504781777087</v>
      </c>
      <c r="W206" s="878" t="s">
        <v>681</v>
      </c>
      <c r="X206" s="904">
        <f>SUM(M206,RL206)</f>
        <v>1190</v>
      </c>
      <c r="Y206" s="905">
        <f>X206/T162</f>
        <v>5.1730133889758306E-2</v>
      </c>
      <c r="Z206" s="656"/>
    </row>
    <row r="207" spans="1:29" ht="12.95" customHeight="1" x14ac:dyDescent="0.25">
      <c r="A207" s="660"/>
      <c r="B207" s="714" t="s">
        <v>682</v>
      </c>
      <c r="C207" s="801">
        <f>C203</f>
        <v>43969</v>
      </c>
      <c r="D207" s="698"/>
      <c r="E207" s="728"/>
      <c r="F207" s="728"/>
      <c r="G207" s="801">
        <f>G203</f>
        <v>4465</v>
      </c>
      <c r="H207" s="698"/>
      <c r="I207" s="730"/>
      <c r="J207" s="728"/>
      <c r="K207" s="801">
        <f>K203</f>
        <v>3157</v>
      </c>
      <c r="L207" s="698"/>
      <c r="M207" s="730"/>
      <c r="N207" s="730"/>
      <c r="O207" s="725"/>
      <c r="P207" s="801">
        <f>P203</f>
        <v>541</v>
      </c>
      <c r="Q207" s="698"/>
      <c r="R207" s="730"/>
      <c r="S207" s="735"/>
      <c r="T207" s="878" t="s">
        <v>683</v>
      </c>
      <c r="U207" s="904">
        <f>SUM(C207,G207)</f>
        <v>48434</v>
      </c>
      <c r="V207" s="905">
        <f>U207/T163</f>
        <v>0.73158721527400161</v>
      </c>
      <c r="W207" s="878" t="s">
        <v>684</v>
      </c>
      <c r="X207" s="904">
        <f>SUM(K207,PL207)</f>
        <v>3157</v>
      </c>
      <c r="Y207" s="905">
        <f>X207/T163</f>
        <v>4.7685940426560332E-2</v>
      </c>
      <c r="Z207" s="656"/>
    </row>
    <row r="208" spans="1:29" s="58" customFormat="1" ht="12.95" customHeight="1" x14ac:dyDescent="0.2">
      <c r="A208" s="802"/>
      <c r="B208" s="803"/>
      <c r="C208" s="863" t="s">
        <v>617</v>
      </c>
      <c r="D208" s="808" t="s">
        <v>618</v>
      </c>
      <c r="E208" s="863" t="s">
        <v>617</v>
      </c>
      <c r="F208" s="808" t="s">
        <v>619</v>
      </c>
      <c r="G208" s="863" t="s">
        <v>623</v>
      </c>
      <c r="H208" s="808" t="s">
        <v>621</v>
      </c>
      <c r="I208" s="863" t="s">
        <v>623</v>
      </c>
      <c r="J208" s="808" t="s">
        <v>622</v>
      </c>
      <c r="K208" s="863" t="s">
        <v>620</v>
      </c>
      <c r="L208" s="808" t="s">
        <v>624</v>
      </c>
      <c r="M208" s="863" t="s">
        <v>620</v>
      </c>
      <c r="N208" s="808" t="s">
        <v>625</v>
      </c>
      <c r="O208" s="803"/>
      <c r="P208" s="863" t="s">
        <v>626</v>
      </c>
      <c r="Q208" s="808" t="s">
        <v>627</v>
      </c>
      <c r="R208" s="863" t="s">
        <v>626</v>
      </c>
      <c r="S208" s="808" t="s">
        <v>628</v>
      </c>
      <c r="T208" s="805" t="s">
        <v>1</v>
      </c>
      <c r="U208" s="805" t="s">
        <v>1</v>
      </c>
      <c r="V208" s="805" t="s">
        <v>1</v>
      </c>
      <c r="W208" s="805" t="s">
        <v>1</v>
      </c>
      <c r="X208" s="808" t="s">
        <v>629</v>
      </c>
      <c r="Z208" s="656"/>
      <c r="AB208" s="88"/>
      <c r="AC208" s="7"/>
    </row>
    <row r="209" spans="1:29" ht="12.95" customHeight="1" x14ac:dyDescent="0.25">
      <c r="A209" s="881"/>
      <c r="B209" s="719" t="s">
        <v>613</v>
      </c>
      <c r="C209" s="883"/>
      <c r="D209" s="884"/>
      <c r="E209" s="883"/>
      <c r="F209" s="883"/>
      <c r="G209" s="883"/>
      <c r="H209" s="883"/>
      <c r="I209" s="883"/>
      <c r="J209" s="884"/>
      <c r="K209" s="883"/>
      <c r="L209" s="884"/>
      <c r="M209" s="883"/>
      <c r="N209" s="884"/>
      <c r="O209" s="731"/>
      <c r="P209" s="883"/>
      <c r="Q209" s="885"/>
      <c r="R209" s="883"/>
      <c r="S209" s="885"/>
      <c r="T209" s="860" t="s">
        <v>615</v>
      </c>
      <c r="U209" s="860" t="s">
        <v>615</v>
      </c>
      <c r="V209" s="860" t="s">
        <v>615</v>
      </c>
      <c r="W209" s="861" t="s">
        <v>615</v>
      </c>
      <c r="X209" s="858" t="s">
        <v>616</v>
      </c>
      <c r="Y209" s="860" t="s">
        <v>672</v>
      </c>
      <c r="Z209" s="656"/>
    </row>
    <row r="210" spans="1:29" ht="12.95" customHeight="1" x14ac:dyDescent="0.25">
      <c r="A210" s="660"/>
      <c r="B210" s="846" t="s">
        <v>671</v>
      </c>
      <c r="C210" s="886" t="s">
        <v>672</v>
      </c>
      <c r="D210" s="887" t="s">
        <v>4</v>
      </c>
      <c r="E210" s="888" t="s">
        <v>673</v>
      </c>
      <c r="F210" s="887" t="s">
        <v>4</v>
      </c>
      <c r="G210" s="886" t="s">
        <v>672</v>
      </c>
      <c r="H210" s="887" t="s">
        <v>4</v>
      </c>
      <c r="I210" s="888" t="s">
        <v>673</v>
      </c>
      <c r="J210" s="887" t="s">
        <v>4</v>
      </c>
      <c r="K210" s="886" t="s">
        <v>672</v>
      </c>
      <c r="L210" s="887" t="s">
        <v>4</v>
      </c>
      <c r="M210" s="888" t="s">
        <v>673</v>
      </c>
      <c r="N210" s="887" t="s">
        <v>4</v>
      </c>
      <c r="O210" s="725"/>
      <c r="P210" s="886" t="s">
        <v>672</v>
      </c>
      <c r="Q210" s="887" t="s">
        <v>4</v>
      </c>
      <c r="R210" s="888" t="s">
        <v>673</v>
      </c>
      <c r="S210" s="887" t="s">
        <v>4</v>
      </c>
      <c r="T210" s="855">
        <v>2015</v>
      </c>
      <c r="U210" s="855">
        <v>2014</v>
      </c>
      <c r="V210" s="855">
        <v>2013</v>
      </c>
      <c r="W210" s="856">
        <v>2012</v>
      </c>
      <c r="X210" s="857" t="s">
        <v>4</v>
      </c>
      <c r="Y210" s="13" t="s">
        <v>4</v>
      </c>
      <c r="Z210" s="656"/>
    </row>
    <row r="211" spans="1:29" ht="12.95" customHeight="1" x14ac:dyDescent="0.25">
      <c r="A211" s="881"/>
      <c r="B211" s="846" t="s">
        <v>597</v>
      </c>
      <c r="C211" s="848" t="s">
        <v>601</v>
      </c>
      <c r="D211" s="848" t="s">
        <v>602</v>
      </c>
      <c r="E211" s="848" t="s">
        <v>603</v>
      </c>
      <c r="F211" s="848" t="s">
        <v>604</v>
      </c>
      <c r="G211" s="848" t="s">
        <v>605</v>
      </c>
      <c r="H211" s="848" t="s">
        <v>606</v>
      </c>
      <c r="J211" s="848" t="s">
        <v>657</v>
      </c>
      <c r="K211" s="848" t="s">
        <v>658</v>
      </c>
      <c r="L211" s="848" t="s">
        <v>659</v>
      </c>
      <c r="N211" s="848" t="s">
        <v>667</v>
      </c>
      <c r="O211" s="848"/>
      <c r="Q211" s="848" t="s">
        <v>668</v>
      </c>
      <c r="R211" s="848" t="s">
        <v>669</v>
      </c>
      <c r="S211" s="848" t="s">
        <v>670</v>
      </c>
      <c r="T211" s="850" t="s">
        <v>607</v>
      </c>
      <c r="U211" s="850" t="s">
        <v>607</v>
      </c>
      <c r="V211" s="850" t="s">
        <v>607</v>
      </c>
      <c r="W211" s="850" t="s">
        <v>607</v>
      </c>
      <c r="X211" s="851" t="s">
        <v>608</v>
      </c>
      <c r="Y211" s="850" t="s">
        <v>660</v>
      </c>
      <c r="Z211" s="656"/>
    </row>
    <row r="212" spans="1:29" ht="12" customHeight="1" x14ac:dyDescent="0.25">
      <c r="A212" s="881"/>
      <c r="B212" s="894"/>
      <c r="C212" s="890">
        <v>1</v>
      </c>
      <c r="D212" s="890">
        <v>2</v>
      </c>
      <c r="E212" s="890">
        <v>3</v>
      </c>
      <c r="F212" s="890">
        <v>4</v>
      </c>
      <c r="G212" s="890">
        <v>5</v>
      </c>
      <c r="H212" s="890">
        <v>6</v>
      </c>
      <c r="I212" s="890">
        <v>7</v>
      </c>
      <c r="J212" s="890">
        <v>8</v>
      </c>
      <c r="K212" s="890">
        <v>9</v>
      </c>
      <c r="L212" s="890">
        <v>10</v>
      </c>
      <c r="M212" s="890">
        <v>11</v>
      </c>
      <c r="N212" s="890">
        <v>12</v>
      </c>
      <c r="O212" s="886"/>
      <c r="P212" s="890">
        <v>13</v>
      </c>
      <c r="Q212" s="890">
        <v>14</v>
      </c>
      <c r="R212" s="890">
        <v>15</v>
      </c>
      <c r="S212" s="890">
        <v>16</v>
      </c>
      <c r="T212" s="890">
        <v>17</v>
      </c>
      <c r="U212" s="890">
        <v>18</v>
      </c>
      <c r="V212" s="890">
        <v>19</v>
      </c>
      <c r="W212" s="890">
        <v>20</v>
      </c>
      <c r="X212" s="890">
        <v>21</v>
      </c>
      <c r="Y212" s="890">
        <v>22</v>
      </c>
      <c r="Z212" s="656"/>
    </row>
    <row r="213" spans="1:29" ht="12" customHeight="1" x14ac:dyDescent="0.25">
      <c r="A213" s="660"/>
      <c r="B213" s="652" t="s">
        <v>587</v>
      </c>
      <c r="C213" s="653" t="s">
        <v>588</v>
      </c>
      <c r="D213" s="653" t="s">
        <v>589</v>
      </c>
      <c r="E213" s="653" t="s">
        <v>590</v>
      </c>
      <c r="F213" s="653"/>
      <c r="G213" s="653" t="s">
        <v>591</v>
      </c>
      <c r="H213" s="653" t="s">
        <v>592</v>
      </c>
      <c r="I213" s="654" t="s">
        <v>590</v>
      </c>
      <c r="J213" s="653"/>
      <c r="K213" s="654" t="s">
        <v>593</v>
      </c>
      <c r="L213" s="654" t="s">
        <v>594</v>
      </c>
      <c r="M213" s="654" t="s">
        <v>595</v>
      </c>
      <c r="N213" s="653"/>
      <c r="O213" s="655"/>
      <c r="P213" s="654" t="s">
        <v>596</v>
      </c>
      <c r="Q213" s="653" t="s">
        <v>592</v>
      </c>
      <c r="R213" s="654" t="s">
        <v>595</v>
      </c>
      <c r="S213" s="653"/>
      <c r="T213" s="654" t="s">
        <v>677</v>
      </c>
      <c r="U213" s="893" t="s">
        <v>678</v>
      </c>
      <c r="V213" s="653"/>
      <c r="W213" s="906"/>
      <c r="X213" s="907"/>
      <c r="Y213" s="189"/>
      <c r="Z213" s="656"/>
    </row>
    <row r="214" spans="1:29" hidden="1" x14ac:dyDescent="0.25">
      <c r="A214" s="812"/>
      <c r="B214" s="786"/>
      <c r="C214" s="786"/>
      <c r="D214" s="786"/>
      <c r="E214" s="786"/>
      <c r="F214" s="786"/>
      <c r="G214" s="786"/>
      <c r="H214" s="786"/>
      <c r="I214" s="786"/>
      <c r="J214" s="786"/>
      <c r="K214" s="786"/>
      <c r="L214" s="786"/>
      <c r="M214" s="786"/>
      <c r="N214" s="786"/>
      <c r="O214" s="786"/>
      <c r="P214" s="786"/>
      <c r="Q214" s="786"/>
      <c r="R214" s="786"/>
      <c r="S214" s="786"/>
      <c r="T214" s="786"/>
      <c r="U214" s="786"/>
      <c r="V214" s="786"/>
      <c r="W214" s="667"/>
      <c r="X214" s="667"/>
      <c r="Z214" s="825"/>
    </row>
    <row r="215" spans="1:29" s="908" customFormat="1" ht="11.25" hidden="1" x14ac:dyDescent="0.2">
      <c r="A215" s="812"/>
      <c r="B215" s="862"/>
      <c r="C215" s="862"/>
      <c r="D215" s="862"/>
      <c r="E215" s="862"/>
      <c r="F215" s="862"/>
      <c r="G215" s="862"/>
      <c r="H215" s="862"/>
      <c r="I215" s="862"/>
      <c r="J215" s="862"/>
      <c r="K215" s="862"/>
      <c r="L215" s="862"/>
      <c r="M215" s="862"/>
      <c r="N215" s="862"/>
      <c r="O215" s="862"/>
      <c r="P215" s="862"/>
      <c r="Q215" s="862"/>
      <c r="R215" s="862"/>
      <c r="S215" s="862"/>
      <c r="T215" s="862"/>
      <c r="U215" s="862"/>
      <c r="V215" s="862"/>
      <c r="W215" s="862"/>
      <c r="X215" s="862"/>
      <c r="Z215" s="825"/>
      <c r="AC215" s="129"/>
    </row>
    <row r="217" spans="1:29" hidden="1" x14ac:dyDescent="0.25"/>
    <row r="218" spans="1:29" hidden="1" x14ac:dyDescent="0.25"/>
    <row r="219" spans="1:29" hidden="1" x14ac:dyDescent="0.25"/>
    <row r="220" spans="1:29" ht="12" customHeight="1" x14ac:dyDescent="0.25">
      <c r="A220" s="660"/>
      <c r="B220" s="652" t="s">
        <v>587</v>
      </c>
      <c r="C220" s="653" t="s">
        <v>588</v>
      </c>
      <c r="D220" s="653" t="s">
        <v>589</v>
      </c>
      <c r="E220" s="653" t="s">
        <v>590</v>
      </c>
      <c r="F220" s="653"/>
      <c r="G220" s="653" t="s">
        <v>591</v>
      </c>
      <c r="H220" s="653" t="s">
        <v>592</v>
      </c>
      <c r="I220" s="654" t="s">
        <v>590</v>
      </c>
      <c r="J220" s="653"/>
      <c r="K220" s="654" t="s">
        <v>593</v>
      </c>
      <c r="L220" s="654" t="s">
        <v>594</v>
      </c>
      <c r="M220" s="654" t="s">
        <v>595</v>
      </c>
      <c r="N220" s="653"/>
      <c r="O220" s="655"/>
      <c r="P220" s="654" t="s">
        <v>596</v>
      </c>
      <c r="Q220" s="653" t="s">
        <v>592</v>
      </c>
      <c r="R220" s="654" t="s">
        <v>595</v>
      </c>
      <c r="S220" s="909"/>
      <c r="T220" s="910" t="s">
        <v>685</v>
      </c>
      <c r="U220" s="909"/>
      <c r="V220" s="910" t="s">
        <v>686</v>
      </c>
      <c r="W220" s="911"/>
      <c r="X220" s="910"/>
      <c r="Y220" s="189"/>
      <c r="Z220" s="656"/>
    </row>
    <row r="221" spans="1:29" ht="12" customHeight="1" x14ac:dyDescent="0.25">
      <c r="A221" s="189"/>
      <c r="B221" s="894"/>
      <c r="C221" s="890">
        <v>1</v>
      </c>
      <c r="D221" s="890">
        <v>2</v>
      </c>
      <c r="E221" s="890">
        <v>3</v>
      </c>
      <c r="F221" s="890">
        <v>4</v>
      </c>
      <c r="G221" s="890">
        <v>5</v>
      </c>
      <c r="H221" s="890">
        <v>6</v>
      </c>
      <c r="I221" s="890">
        <v>7</v>
      </c>
      <c r="J221" s="890">
        <v>8</v>
      </c>
      <c r="K221" s="890">
        <v>9</v>
      </c>
      <c r="L221" s="890">
        <v>10</v>
      </c>
      <c r="M221" s="890">
        <v>11</v>
      </c>
      <c r="N221" s="890">
        <v>12</v>
      </c>
      <c r="O221" s="886"/>
      <c r="P221" s="890">
        <v>13</v>
      </c>
      <c r="Q221" s="890">
        <v>14</v>
      </c>
      <c r="R221" s="890">
        <v>15</v>
      </c>
      <c r="S221" s="890">
        <v>16</v>
      </c>
      <c r="T221" s="890">
        <v>17</v>
      </c>
      <c r="U221" s="890">
        <v>18</v>
      </c>
      <c r="V221" s="890">
        <v>19</v>
      </c>
      <c r="W221" s="890">
        <v>20</v>
      </c>
      <c r="X221" s="890">
        <v>21</v>
      </c>
      <c r="Y221" s="890">
        <v>22</v>
      </c>
      <c r="Z221" s="372"/>
    </row>
    <row r="222" spans="1:29" ht="12.95" customHeight="1" x14ac:dyDescent="0.25">
      <c r="A222" s="660"/>
      <c r="B222" s="846" t="s">
        <v>597</v>
      </c>
      <c r="C222" s="848" t="s">
        <v>601</v>
      </c>
      <c r="D222" s="848" t="s">
        <v>602</v>
      </c>
      <c r="E222" s="848" t="s">
        <v>603</v>
      </c>
      <c r="F222" s="848" t="s">
        <v>604</v>
      </c>
      <c r="G222" s="848" t="s">
        <v>605</v>
      </c>
      <c r="H222" s="848" t="s">
        <v>606</v>
      </c>
      <c r="J222" s="848" t="s">
        <v>687</v>
      </c>
      <c r="K222" s="848" t="s">
        <v>688</v>
      </c>
      <c r="L222" s="848" t="s">
        <v>659</v>
      </c>
      <c r="M222" s="848"/>
      <c r="N222" s="848" t="s">
        <v>667</v>
      </c>
      <c r="O222" s="848"/>
      <c r="P222" s="848"/>
      <c r="Q222" s="848" t="s">
        <v>668</v>
      </c>
      <c r="R222" s="848" t="s">
        <v>669</v>
      </c>
      <c r="S222" s="848" t="s">
        <v>670</v>
      </c>
      <c r="T222" s="850" t="s">
        <v>607</v>
      </c>
      <c r="U222" s="850" t="s">
        <v>607</v>
      </c>
      <c r="V222" s="850" t="s">
        <v>607</v>
      </c>
      <c r="W222" s="850" t="s">
        <v>607</v>
      </c>
      <c r="X222" s="851" t="s">
        <v>608</v>
      </c>
      <c r="Y222" s="850" t="s">
        <v>660</v>
      </c>
      <c r="Z222" s="656"/>
    </row>
    <row r="223" spans="1:29" ht="12.95" customHeight="1" x14ac:dyDescent="0.25">
      <c r="A223" s="660"/>
      <c r="B223" s="846" t="s">
        <v>671</v>
      </c>
      <c r="C223" s="886" t="s">
        <v>672</v>
      </c>
      <c r="D223" s="887" t="s">
        <v>4</v>
      </c>
      <c r="E223" s="888" t="s">
        <v>673</v>
      </c>
      <c r="F223" s="887" t="s">
        <v>4</v>
      </c>
      <c r="G223" s="886" t="s">
        <v>672</v>
      </c>
      <c r="H223" s="887" t="s">
        <v>4</v>
      </c>
      <c r="I223" s="888" t="s">
        <v>673</v>
      </c>
      <c r="J223" s="887" t="s">
        <v>4</v>
      </c>
      <c r="K223" s="886" t="s">
        <v>672</v>
      </c>
      <c r="L223" s="887" t="s">
        <v>4</v>
      </c>
      <c r="M223" s="888" t="s">
        <v>673</v>
      </c>
      <c r="N223" s="887" t="s">
        <v>4</v>
      </c>
      <c r="O223" s="725"/>
      <c r="P223" s="886" t="s">
        <v>672</v>
      </c>
      <c r="Q223" s="887" t="s">
        <v>4</v>
      </c>
      <c r="R223" s="888" t="s">
        <v>673</v>
      </c>
      <c r="S223" s="887" t="s">
        <v>4</v>
      </c>
      <c r="T223" s="855">
        <v>2015</v>
      </c>
      <c r="U223" s="855">
        <v>2014</v>
      </c>
      <c r="V223" s="855">
        <v>2013</v>
      </c>
      <c r="W223" s="856">
        <v>2012</v>
      </c>
      <c r="X223" s="857" t="s">
        <v>4</v>
      </c>
      <c r="Y223" s="13" t="s">
        <v>4</v>
      </c>
      <c r="Z223" s="656"/>
    </row>
    <row r="224" spans="1:29" ht="12.95" customHeight="1" x14ac:dyDescent="0.25">
      <c r="A224" s="660"/>
      <c r="B224" s="719" t="s">
        <v>613</v>
      </c>
      <c r="C224" s="883"/>
      <c r="D224" s="884"/>
      <c r="E224" s="883"/>
      <c r="F224" s="883"/>
      <c r="G224" s="883"/>
      <c r="H224" s="883"/>
      <c r="I224" s="883"/>
      <c r="J224" s="884"/>
      <c r="K224" s="883"/>
      <c r="L224" s="884"/>
      <c r="M224" s="883"/>
      <c r="N224" s="884"/>
      <c r="O224" s="731"/>
      <c r="P224" s="883"/>
      <c r="Q224" s="885"/>
      <c r="R224" s="883"/>
      <c r="S224" s="885"/>
      <c r="T224" s="860" t="s">
        <v>615</v>
      </c>
      <c r="U224" s="860" t="s">
        <v>615</v>
      </c>
      <c r="V224" s="860" t="s">
        <v>615</v>
      </c>
      <c r="W224" s="861" t="s">
        <v>615</v>
      </c>
      <c r="X224" s="858" t="s">
        <v>616</v>
      </c>
      <c r="Y224" s="895" t="s">
        <v>672</v>
      </c>
      <c r="Z224" s="656"/>
    </row>
    <row r="225" spans="1:29" s="58" customFormat="1" ht="12.95" customHeight="1" x14ac:dyDescent="0.2">
      <c r="A225" s="802"/>
      <c r="B225" s="896"/>
      <c r="C225" s="863" t="s">
        <v>617</v>
      </c>
      <c r="D225" s="808" t="s">
        <v>618</v>
      </c>
      <c r="E225" s="863" t="s">
        <v>617</v>
      </c>
      <c r="F225" s="808" t="s">
        <v>619</v>
      </c>
      <c r="G225" s="863" t="s">
        <v>620</v>
      </c>
      <c r="H225" s="808" t="s">
        <v>621</v>
      </c>
      <c r="I225" s="863" t="s">
        <v>620</v>
      </c>
      <c r="J225" s="808" t="s">
        <v>622</v>
      </c>
      <c r="K225" s="863" t="s">
        <v>623</v>
      </c>
      <c r="L225" s="808" t="s">
        <v>624</v>
      </c>
      <c r="M225" s="863" t="s">
        <v>623</v>
      </c>
      <c r="N225" s="808" t="s">
        <v>625</v>
      </c>
      <c r="O225" s="803"/>
      <c r="P225" s="863" t="s">
        <v>626</v>
      </c>
      <c r="Q225" s="808" t="s">
        <v>627</v>
      </c>
      <c r="R225" s="863" t="s">
        <v>626</v>
      </c>
      <c r="S225" s="808" t="s">
        <v>628</v>
      </c>
      <c r="T225" s="805" t="s">
        <v>1</v>
      </c>
      <c r="U225" s="805" t="s">
        <v>1</v>
      </c>
      <c r="V225" s="805" t="s">
        <v>1</v>
      </c>
      <c r="W225" s="805" t="s">
        <v>1</v>
      </c>
      <c r="X225" s="912" t="s">
        <v>629</v>
      </c>
      <c r="Z225" s="656"/>
      <c r="AB225" s="88"/>
      <c r="AC225" s="7"/>
    </row>
    <row r="226" spans="1:29" ht="12.95" customHeight="1" x14ac:dyDescent="0.25">
      <c r="A226" s="660"/>
      <c r="B226" s="713" t="s">
        <v>630</v>
      </c>
      <c r="C226" s="913">
        <f t="shared" ref="C226:C244" si="83">SUM(C139,-C183)</f>
        <v>3114</v>
      </c>
      <c r="D226" s="698">
        <f>C226/T226</f>
        <v>0.66213055496491602</v>
      </c>
      <c r="E226" s="897">
        <f t="shared" ref="E226:E244" si="84">SUM(E139,-E183)</f>
        <v>785</v>
      </c>
      <c r="F226" s="698">
        <f>E226/T226</f>
        <v>0.16691473527535616</v>
      </c>
      <c r="G226" s="913">
        <f t="shared" ref="G226:G244" si="85">SUM(G139,-G183)</f>
        <v>161</v>
      </c>
      <c r="H226" s="698">
        <f>G226/T226</f>
        <v>3.4233467999149482E-2</v>
      </c>
      <c r="I226" s="897">
        <f t="shared" ref="I226:I244" si="86">SUM(I139,-I183)</f>
        <v>53</v>
      </c>
      <c r="J226" s="698">
        <f>I226/T226</f>
        <v>1.1269402509036784E-2</v>
      </c>
      <c r="K226" s="913">
        <f t="shared" ref="K226:K244" si="87">SUM(K139,-K183)</f>
        <v>399</v>
      </c>
      <c r="L226" s="698">
        <f>K226/T226</f>
        <v>8.4839464171805226E-2</v>
      </c>
      <c r="M226" s="897">
        <f t="shared" ref="M226:M244" si="88">SUM(M139,-M183)</f>
        <v>121</v>
      </c>
      <c r="N226" s="698">
        <f>M226/T226</f>
        <v>2.5728258558366999E-2</v>
      </c>
      <c r="O226" s="725"/>
      <c r="P226" s="913">
        <f t="shared" ref="P226:P244" si="89">SUM(P139,-P183)</f>
        <v>54</v>
      </c>
      <c r="Q226" s="698">
        <f>P226/T226</f>
        <v>1.1482032745056348E-2</v>
      </c>
      <c r="R226" s="897">
        <f t="shared" ref="R226:R244" si="90">SUM(R139,-R183)</f>
        <v>16</v>
      </c>
      <c r="S226" s="698">
        <f>R226/T226</f>
        <v>3.4020837763129915E-3</v>
      </c>
      <c r="T226" s="703">
        <f t="shared" ref="T226:T244" si="91">SUM(C226,E226,G226,I226,K226,M226,P226,R226)</f>
        <v>4703</v>
      </c>
      <c r="U226" s="704">
        <f t="shared" ref="U226:U244" si="92">SUM(U139,-U183)</f>
        <v>5217</v>
      </c>
      <c r="V226" s="705">
        <f t="shared" ref="V226:V244" si="93">V96</f>
        <v>5083</v>
      </c>
      <c r="W226" s="796"/>
      <c r="X226" s="871">
        <f>SUM(T226,-U226)/U226</f>
        <v>-9.8524055970864485E-2</v>
      </c>
      <c r="Y226" s="708">
        <f>SUM(D226,H226,L226,Q226)</f>
        <v>0.79268551988092706</v>
      </c>
      <c r="Z226" s="656"/>
    </row>
    <row r="227" spans="1:29" ht="12.95" customHeight="1" x14ac:dyDescent="0.25">
      <c r="A227" s="660"/>
      <c r="B227" s="713" t="s">
        <v>631</v>
      </c>
      <c r="C227" s="913">
        <f t="shared" si="83"/>
        <v>1338</v>
      </c>
      <c r="D227" s="698">
        <f t="shared" ref="D227:D246" si="94">C227/T227</f>
        <v>0.63744640304907096</v>
      </c>
      <c r="E227" s="897">
        <f t="shared" si="84"/>
        <v>342</v>
      </c>
      <c r="F227" s="698">
        <f t="shared" ref="F227:F246" si="95">E227/T227</f>
        <v>0.16293473082420201</v>
      </c>
      <c r="G227" s="913">
        <f t="shared" si="85"/>
        <v>102</v>
      </c>
      <c r="H227" s="698">
        <f t="shared" ref="H227:H246" si="96">G227/T227</f>
        <v>4.8594568842305862E-2</v>
      </c>
      <c r="I227" s="897">
        <f t="shared" si="86"/>
        <v>52</v>
      </c>
      <c r="J227" s="698">
        <f t="shared" ref="J227:J246" si="97">I227/T227</f>
        <v>2.4773701762744165E-2</v>
      </c>
      <c r="K227" s="913">
        <f t="shared" si="87"/>
        <v>192</v>
      </c>
      <c r="L227" s="698">
        <f t="shared" ref="L227:L246" si="98">K227/T227</f>
        <v>9.1472129585516912E-2</v>
      </c>
      <c r="M227" s="897">
        <f t="shared" si="88"/>
        <v>45</v>
      </c>
      <c r="N227" s="698">
        <f t="shared" ref="N227:N246" si="99">M227/T227</f>
        <v>2.1438780371605525E-2</v>
      </c>
      <c r="O227" s="725"/>
      <c r="P227" s="913">
        <f t="shared" si="89"/>
        <v>22</v>
      </c>
      <c r="Q227" s="698">
        <f t="shared" ref="Q227:Q246" si="100">P227/T227</f>
        <v>1.0481181515007145E-2</v>
      </c>
      <c r="R227" s="897">
        <f t="shared" si="90"/>
        <v>6</v>
      </c>
      <c r="S227" s="698">
        <f t="shared" ref="S227:S246" si="101">R227/T227</f>
        <v>2.8585040495474035E-3</v>
      </c>
      <c r="T227" s="703">
        <f t="shared" si="91"/>
        <v>2099</v>
      </c>
      <c r="U227" s="704">
        <f t="shared" si="92"/>
        <v>2390</v>
      </c>
      <c r="V227" s="705">
        <f t="shared" si="93"/>
        <v>2447</v>
      </c>
      <c r="W227" s="796"/>
      <c r="X227" s="871">
        <f t="shared" ref="X227:X244" si="102">SUM(T227,-U227)/U227</f>
        <v>-0.12175732217573222</v>
      </c>
      <c r="Y227" s="708">
        <f t="shared" ref="Y227:Y246" si="103">SUM(D227,H227,L227,Q227)</f>
        <v>0.78799428299190077</v>
      </c>
      <c r="Z227" s="656"/>
      <c r="AB227"/>
    </row>
    <row r="228" spans="1:29" ht="12.95" customHeight="1" x14ac:dyDescent="0.25">
      <c r="A228" s="660"/>
      <c r="B228" s="713" t="s">
        <v>632</v>
      </c>
      <c r="C228" s="913">
        <f t="shared" si="83"/>
        <v>774</v>
      </c>
      <c r="D228" s="698">
        <f t="shared" si="94"/>
        <v>0.73854961832061072</v>
      </c>
      <c r="E228" s="897">
        <f t="shared" si="84"/>
        <v>163</v>
      </c>
      <c r="F228" s="698">
        <f t="shared" si="95"/>
        <v>0.15553435114503816</v>
      </c>
      <c r="G228" s="913">
        <f t="shared" si="85"/>
        <v>44</v>
      </c>
      <c r="H228" s="698">
        <f t="shared" si="96"/>
        <v>4.1984732824427481E-2</v>
      </c>
      <c r="I228" s="897">
        <f t="shared" si="86"/>
        <v>15</v>
      </c>
      <c r="J228" s="698">
        <f t="shared" si="97"/>
        <v>1.4312977099236641E-2</v>
      </c>
      <c r="K228" s="913">
        <f t="shared" si="87"/>
        <v>38</v>
      </c>
      <c r="L228" s="698">
        <f t="shared" si="98"/>
        <v>3.6259541984732822E-2</v>
      </c>
      <c r="M228" s="897">
        <f t="shared" si="88"/>
        <v>12</v>
      </c>
      <c r="N228" s="698">
        <f t="shared" si="99"/>
        <v>1.1450381679389313E-2</v>
      </c>
      <c r="O228" s="725"/>
      <c r="P228" s="913">
        <f t="shared" si="89"/>
        <v>1</v>
      </c>
      <c r="Q228" s="698">
        <f t="shared" si="100"/>
        <v>9.5419847328244271E-4</v>
      </c>
      <c r="R228" s="897">
        <f t="shared" si="90"/>
        <v>1</v>
      </c>
      <c r="S228" s="698">
        <f t="shared" si="101"/>
        <v>9.5419847328244271E-4</v>
      </c>
      <c r="T228" s="703">
        <f t="shared" si="91"/>
        <v>1048</v>
      </c>
      <c r="U228" s="704">
        <f t="shared" si="92"/>
        <v>1548</v>
      </c>
      <c r="V228" s="705">
        <f t="shared" si="93"/>
        <v>1417</v>
      </c>
      <c r="W228" s="796"/>
      <c r="X228" s="871">
        <f t="shared" si="102"/>
        <v>-0.32299741602067183</v>
      </c>
      <c r="Y228" s="708">
        <f t="shared" si="103"/>
        <v>0.81774809160305351</v>
      </c>
      <c r="Z228" s="656"/>
      <c r="AB228"/>
    </row>
    <row r="229" spans="1:29" ht="12.95" customHeight="1" x14ac:dyDescent="0.25">
      <c r="A229" s="660"/>
      <c r="B229" s="713" t="s">
        <v>633</v>
      </c>
      <c r="C229" s="913">
        <f t="shared" si="83"/>
        <v>769</v>
      </c>
      <c r="D229" s="698">
        <f t="shared" si="94"/>
        <v>0.65004226542688082</v>
      </c>
      <c r="E229" s="897">
        <f t="shared" si="84"/>
        <v>209</v>
      </c>
      <c r="F229" s="698">
        <f t="shared" si="95"/>
        <v>0.17666948436179206</v>
      </c>
      <c r="G229" s="913">
        <f t="shared" si="85"/>
        <v>66</v>
      </c>
      <c r="H229" s="698">
        <f t="shared" si="96"/>
        <v>5.5790363482671176E-2</v>
      </c>
      <c r="I229" s="897">
        <f t="shared" si="86"/>
        <v>13</v>
      </c>
      <c r="J229" s="698">
        <f t="shared" si="97"/>
        <v>1.098901098901099E-2</v>
      </c>
      <c r="K229" s="913">
        <f t="shared" si="87"/>
        <v>48</v>
      </c>
      <c r="L229" s="698">
        <f t="shared" si="98"/>
        <v>4.0574809805579037E-2</v>
      </c>
      <c r="M229" s="897">
        <f t="shared" si="88"/>
        <v>26</v>
      </c>
      <c r="N229" s="698">
        <f t="shared" si="99"/>
        <v>2.197802197802198E-2</v>
      </c>
      <c r="O229" s="725"/>
      <c r="P229" s="913">
        <f t="shared" si="89"/>
        <v>32</v>
      </c>
      <c r="Q229" s="698">
        <f t="shared" si="100"/>
        <v>2.7049873203719356E-2</v>
      </c>
      <c r="R229" s="897">
        <f t="shared" si="90"/>
        <v>20</v>
      </c>
      <c r="S229" s="698">
        <f t="shared" si="101"/>
        <v>1.69061707523246E-2</v>
      </c>
      <c r="T229" s="703">
        <f t="shared" si="91"/>
        <v>1183</v>
      </c>
      <c r="U229" s="704">
        <f t="shared" si="92"/>
        <v>1089</v>
      </c>
      <c r="V229" s="705">
        <f t="shared" si="93"/>
        <v>1194</v>
      </c>
      <c r="W229" s="796"/>
      <c r="X229" s="874">
        <f t="shared" si="102"/>
        <v>8.6317722681359038E-2</v>
      </c>
      <c r="Y229" s="708">
        <f t="shared" si="103"/>
        <v>0.77345731191885037</v>
      </c>
      <c r="Z229" s="656"/>
      <c r="AB229"/>
    </row>
    <row r="230" spans="1:29" ht="12.95" customHeight="1" x14ac:dyDescent="0.25">
      <c r="A230" s="660"/>
      <c r="B230" s="713" t="s">
        <v>634</v>
      </c>
      <c r="C230" s="913">
        <f t="shared" si="83"/>
        <v>901</v>
      </c>
      <c r="D230" s="698">
        <f t="shared" si="94"/>
        <v>0.59198423127463862</v>
      </c>
      <c r="E230" s="897">
        <f t="shared" si="84"/>
        <v>184</v>
      </c>
      <c r="F230" s="698">
        <f t="shared" si="95"/>
        <v>0.12089356110381078</v>
      </c>
      <c r="G230" s="913">
        <f t="shared" si="85"/>
        <v>68</v>
      </c>
      <c r="H230" s="698">
        <f t="shared" si="96"/>
        <v>4.4678055190538767E-2</v>
      </c>
      <c r="I230" s="897">
        <f t="shared" si="86"/>
        <v>26</v>
      </c>
      <c r="J230" s="698">
        <f t="shared" si="97"/>
        <v>1.7082785808147174E-2</v>
      </c>
      <c r="K230" s="913">
        <f t="shared" si="87"/>
        <v>133</v>
      </c>
      <c r="L230" s="698">
        <f t="shared" si="98"/>
        <v>8.7385019710906703E-2</v>
      </c>
      <c r="M230" s="897">
        <f t="shared" si="88"/>
        <v>34</v>
      </c>
      <c r="N230" s="698">
        <f t="shared" si="99"/>
        <v>2.2339027595269383E-2</v>
      </c>
      <c r="O230" s="725"/>
      <c r="P230" s="913">
        <f t="shared" si="89"/>
        <v>104</v>
      </c>
      <c r="Q230" s="698">
        <f t="shared" si="100"/>
        <v>6.8331143232588695E-2</v>
      </c>
      <c r="R230" s="897">
        <f t="shared" si="90"/>
        <v>72</v>
      </c>
      <c r="S230" s="698">
        <f t="shared" si="101"/>
        <v>4.7306176084099871E-2</v>
      </c>
      <c r="T230" s="703">
        <f t="shared" si="91"/>
        <v>1522</v>
      </c>
      <c r="U230" s="704">
        <f t="shared" si="92"/>
        <v>1310</v>
      </c>
      <c r="V230" s="705">
        <f t="shared" si="93"/>
        <v>1188</v>
      </c>
      <c r="W230" s="796"/>
      <c r="X230" s="874">
        <f t="shared" si="102"/>
        <v>0.16183206106870229</v>
      </c>
      <c r="Y230" s="708">
        <f t="shared" si="103"/>
        <v>0.79237844940867286</v>
      </c>
      <c r="Z230" s="656"/>
      <c r="AB230"/>
    </row>
    <row r="231" spans="1:29" ht="12.95" customHeight="1" x14ac:dyDescent="0.25">
      <c r="A231" s="660"/>
      <c r="B231" s="713" t="s">
        <v>635</v>
      </c>
      <c r="C231" s="913">
        <f t="shared" si="83"/>
        <v>1159</v>
      </c>
      <c r="D231" s="698">
        <f t="shared" si="94"/>
        <v>0.71853688778673275</v>
      </c>
      <c r="E231" s="897">
        <f t="shared" si="84"/>
        <v>287</v>
      </c>
      <c r="F231" s="698">
        <f t="shared" si="95"/>
        <v>0.17792932424054556</v>
      </c>
      <c r="G231" s="913">
        <f t="shared" si="85"/>
        <v>70</v>
      </c>
      <c r="H231" s="698">
        <f t="shared" si="96"/>
        <v>4.3397396156230623E-2</v>
      </c>
      <c r="I231" s="897">
        <f t="shared" si="86"/>
        <v>29</v>
      </c>
      <c r="J231" s="698">
        <f t="shared" si="97"/>
        <v>1.7978921264724116E-2</v>
      </c>
      <c r="K231" s="913">
        <f t="shared" si="87"/>
        <v>48</v>
      </c>
      <c r="L231" s="698">
        <f t="shared" si="98"/>
        <v>2.9758214507129573E-2</v>
      </c>
      <c r="M231" s="897">
        <f t="shared" si="88"/>
        <v>14</v>
      </c>
      <c r="N231" s="698">
        <f t="shared" si="99"/>
        <v>8.679479231246125E-3</v>
      </c>
      <c r="O231" s="725"/>
      <c r="P231" s="913">
        <f t="shared" si="89"/>
        <v>5</v>
      </c>
      <c r="Q231" s="698">
        <f t="shared" si="100"/>
        <v>3.0998140111593306E-3</v>
      </c>
      <c r="R231" s="897">
        <f t="shared" si="90"/>
        <v>1</v>
      </c>
      <c r="S231" s="698">
        <f t="shared" si="101"/>
        <v>6.1996280223186606E-4</v>
      </c>
      <c r="T231" s="703">
        <f t="shared" si="91"/>
        <v>1613</v>
      </c>
      <c r="U231" s="704">
        <f t="shared" si="92"/>
        <v>1719</v>
      </c>
      <c r="V231" s="705">
        <f t="shared" si="93"/>
        <v>1757</v>
      </c>
      <c r="W231" s="796"/>
      <c r="X231" s="871">
        <f t="shared" si="102"/>
        <v>-6.1663757998836534E-2</v>
      </c>
      <c r="Y231" s="708">
        <f t="shared" si="103"/>
        <v>0.79479231246125226</v>
      </c>
      <c r="Z231" s="656"/>
      <c r="AB231"/>
    </row>
    <row r="232" spans="1:29" ht="12.95" customHeight="1" x14ac:dyDescent="0.25">
      <c r="A232" s="660"/>
      <c r="B232" s="713" t="s">
        <v>636</v>
      </c>
      <c r="C232" s="913">
        <f t="shared" si="83"/>
        <v>617</v>
      </c>
      <c r="D232" s="698">
        <f t="shared" si="94"/>
        <v>0.67653508771929827</v>
      </c>
      <c r="E232" s="897">
        <f t="shared" si="84"/>
        <v>185</v>
      </c>
      <c r="F232" s="698">
        <f t="shared" si="95"/>
        <v>0.20285087719298245</v>
      </c>
      <c r="G232" s="913">
        <f t="shared" si="85"/>
        <v>24</v>
      </c>
      <c r="H232" s="698">
        <f t="shared" si="96"/>
        <v>2.6315789473684209E-2</v>
      </c>
      <c r="I232" s="897">
        <f t="shared" si="86"/>
        <v>6</v>
      </c>
      <c r="J232" s="698">
        <f t="shared" si="97"/>
        <v>6.5789473684210523E-3</v>
      </c>
      <c r="K232" s="913">
        <f t="shared" si="87"/>
        <v>38</v>
      </c>
      <c r="L232" s="698">
        <f t="shared" si="98"/>
        <v>4.1666666666666664E-2</v>
      </c>
      <c r="M232" s="897">
        <f t="shared" si="88"/>
        <v>29</v>
      </c>
      <c r="N232" s="698">
        <f t="shared" si="99"/>
        <v>3.1798245614035089E-2</v>
      </c>
      <c r="O232" s="725"/>
      <c r="P232" s="913">
        <f t="shared" si="89"/>
        <v>10</v>
      </c>
      <c r="Q232" s="698">
        <f t="shared" si="100"/>
        <v>1.0964912280701754E-2</v>
      </c>
      <c r="R232" s="897">
        <f t="shared" si="90"/>
        <v>3</v>
      </c>
      <c r="S232" s="698">
        <f t="shared" si="101"/>
        <v>3.2894736842105261E-3</v>
      </c>
      <c r="T232" s="703">
        <f t="shared" si="91"/>
        <v>912</v>
      </c>
      <c r="U232" s="704">
        <f t="shared" si="92"/>
        <v>981</v>
      </c>
      <c r="V232" s="705">
        <f t="shared" si="93"/>
        <v>1067</v>
      </c>
      <c r="W232" s="796"/>
      <c r="X232" s="871">
        <f t="shared" si="102"/>
        <v>-7.0336391437308868E-2</v>
      </c>
      <c r="Y232" s="708">
        <f t="shared" si="103"/>
        <v>0.75548245614035081</v>
      </c>
      <c r="Z232" s="656"/>
      <c r="AB232"/>
    </row>
    <row r="233" spans="1:29" ht="12.95" customHeight="1" x14ac:dyDescent="0.25">
      <c r="A233" s="660"/>
      <c r="B233" s="713" t="s">
        <v>637</v>
      </c>
      <c r="C233" s="913">
        <f t="shared" si="83"/>
        <v>703</v>
      </c>
      <c r="D233" s="698">
        <f t="shared" si="94"/>
        <v>0.63677536231884058</v>
      </c>
      <c r="E233" s="897">
        <f t="shared" si="84"/>
        <v>287</v>
      </c>
      <c r="F233" s="698">
        <f t="shared" si="95"/>
        <v>0.25996376811594202</v>
      </c>
      <c r="G233" s="913">
        <f t="shared" si="85"/>
        <v>53</v>
      </c>
      <c r="H233" s="698">
        <f t="shared" si="96"/>
        <v>4.8007246376811592E-2</v>
      </c>
      <c r="I233" s="897">
        <f t="shared" si="86"/>
        <v>32</v>
      </c>
      <c r="J233" s="698">
        <f t="shared" si="97"/>
        <v>2.8985507246376812E-2</v>
      </c>
      <c r="K233" s="913">
        <f t="shared" si="87"/>
        <v>18</v>
      </c>
      <c r="L233" s="698">
        <f t="shared" si="98"/>
        <v>1.6304347826086956E-2</v>
      </c>
      <c r="M233" s="897">
        <f t="shared" si="88"/>
        <v>10</v>
      </c>
      <c r="N233" s="698">
        <f t="shared" si="99"/>
        <v>9.057971014492754E-3</v>
      </c>
      <c r="O233" s="725"/>
      <c r="P233" s="913">
        <f t="shared" si="89"/>
        <v>1</v>
      </c>
      <c r="Q233" s="698">
        <f t="shared" si="100"/>
        <v>9.0579710144927537E-4</v>
      </c>
      <c r="R233" s="897">
        <f t="shared" si="90"/>
        <v>0</v>
      </c>
      <c r="S233" s="698">
        <f t="shared" si="101"/>
        <v>0</v>
      </c>
      <c r="T233" s="703">
        <f t="shared" si="91"/>
        <v>1104</v>
      </c>
      <c r="U233" s="704">
        <f t="shared" si="92"/>
        <v>1531</v>
      </c>
      <c r="V233" s="705">
        <f t="shared" si="93"/>
        <v>1456</v>
      </c>
      <c r="W233" s="796"/>
      <c r="X233" s="871">
        <f t="shared" si="102"/>
        <v>-0.27890267798824298</v>
      </c>
      <c r="Y233" s="708">
        <f t="shared" si="103"/>
        <v>0.70199275362318836</v>
      </c>
      <c r="Z233" s="656"/>
      <c r="AB233"/>
    </row>
    <row r="234" spans="1:29" ht="12.95" customHeight="1" x14ac:dyDescent="0.25">
      <c r="A234" s="660"/>
      <c r="B234" s="713" t="s">
        <v>638</v>
      </c>
      <c r="C234" s="913">
        <f t="shared" si="83"/>
        <v>1346</v>
      </c>
      <c r="D234" s="698">
        <f t="shared" si="94"/>
        <v>0.66045142296368986</v>
      </c>
      <c r="E234" s="897">
        <f t="shared" si="84"/>
        <v>454</v>
      </c>
      <c r="F234" s="698">
        <f t="shared" si="95"/>
        <v>0.22276741903827282</v>
      </c>
      <c r="G234" s="913">
        <f t="shared" si="85"/>
        <v>42</v>
      </c>
      <c r="H234" s="698">
        <f t="shared" si="96"/>
        <v>2.0608439646712464E-2</v>
      </c>
      <c r="I234" s="897">
        <f t="shared" si="86"/>
        <v>10</v>
      </c>
      <c r="J234" s="698">
        <f t="shared" si="97"/>
        <v>4.9067713444553487E-3</v>
      </c>
      <c r="K234" s="913">
        <f t="shared" si="87"/>
        <v>131</v>
      </c>
      <c r="L234" s="698">
        <f t="shared" si="98"/>
        <v>6.4278704612365067E-2</v>
      </c>
      <c r="M234" s="897">
        <f t="shared" si="88"/>
        <v>22</v>
      </c>
      <c r="N234" s="698">
        <f t="shared" si="99"/>
        <v>1.0794896957801767E-2</v>
      </c>
      <c r="O234" s="725"/>
      <c r="P234" s="913">
        <f t="shared" si="89"/>
        <v>23</v>
      </c>
      <c r="Q234" s="698">
        <f t="shared" si="100"/>
        <v>1.1285574092247301E-2</v>
      </c>
      <c r="R234" s="897">
        <f t="shared" si="90"/>
        <v>10</v>
      </c>
      <c r="S234" s="698">
        <f t="shared" si="101"/>
        <v>4.9067713444553487E-3</v>
      </c>
      <c r="T234" s="703">
        <f t="shared" si="91"/>
        <v>2038</v>
      </c>
      <c r="U234" s="704">
        <f t="shared" si="92"/>
        <v>2158</v>
      </c>
      <c r="V234" s="705">
        <f t="shared" si="93"/>
        <v>2145</v>
      </c>
      <c r="W234" s="796"/>
      <c r="X234" s="871">
        <f t="shared" si="102"/>
        <v>-5.5607043558850787E-2</v>
      </c>
      <c r="Y234" s="708">
        <f t="shared" si="103"/>
        <v>0.75662414131501465</v>
      </c>
      <c r="Z234" s="656"/>
      <c r="AB234"/>
    </row>
    <row r="235" spans="1:29" ht="12.95" customHeight="1" x14ac:dyDescent="0.25">
      <c r="A235" s="660"/>
      <c r="B235" s="713" t="s">
        <v>639</v>
      </c>
      <c r="C235" s="913">
        <f t="shared" si="83"/>
        <v>403</v>
      </c>
      <c r="D235" s="698">
        <f t="shared" si="94"/>
        <v>0.7632575757575758</v>
      </c>
      <c r="E235" s="897">
        <f t="shared" si="84"/>
        <v>90</v>
      </c>
      <c r="F235" s="698">
        <f t="shared" si="95"/>
        <v>0.17045454545454544</v>
      </c>
      <c r="G235" s="913">
        <f t="shared" si="85"/>
        <v>7</v>
      </c>
      <c r="H235" s="698">
        <f t="shared" si="96"/>
        <v>1.3257575757575758E-2</v>
      </c>
      <c r="I235" s="897">
        <f t="shared" si="86"/>
        <v>3</v>
      </c>
      <c r="J235" s="698">
        <f t="shared" si="97"/>
        <v>5.681818181818182E-3</v>
      </c>
      <c r="K235" s="913">
        <f t="shared" si="87"/>
        <v>22</v>
      </c>
      <c r="L235" s="698">
        <f t="shared" si="98"/>
        <v>4.1666666666666664E-2</v>
      </c>
      <c r="M235" s="897">
        <f t="shared" si="88"/>
        <v>2</v>
      </c>
      <c r="N235" s="698">
        <f t="shared" si="99"/>
        <v>3.787878787878788E-3</v>
      </c>
      <c r="O235" s="725"/>
      <c r="P235" s="913">
        <f t="shared" si="89"/>
        <v>1</v>
      </c>
      <c r="Q235" s="698">
        <f t="shared" si="100"/>
        <v>1.893939393939394E-3</v>
      </c>
      <c r="R235" s="897">
        <f t="shared" si="90"/>
        <v>0</v>
      </c>
      <c r="S235" s="698">
        <f t="shared" si="101"/>
        <v>0</v>
      </c>
      <c r="T235" s="703">
        <f t="shared" si="91"/>
        <v>528</v>
      </c>
      <c r="U235" s="704">
        <f t="shared" si="92"/>
        <v>260</v>
      </c>
      <c r="V235" s="705">
        <f t="shared" si="93"/>
        <v>342</v>
      </c>
      <c r="W235" s="796"/>
      <c r="X235" s="834">
        <f t="shared" si="102"/>
        <v>1.0307692307692307</v>
      </c>
      <c r="Y235" s="708">
        <f t="shared" si="103"/>
        <v>0.82007575757575768</v>
      </c>
      <c r="Z235" s="656"/>
      <c r="AB235"/>
    </row>
    <row r="236" spans="1:29" ht="12.95" customHeight="1" x14ac:dyDescent="0.25">
      <c r="A236" s="660"/>
      <c r="B236" s="713" t="s">
        <v>640</v>
      </c>
      <c r="C236" s="913">
        <f t="shared" si="83"/>
        <v>174</v>
      </c>
      <c r="D236" s="698">
        <f t="shared" si="94"/>
        <v>0.68503937007874016</v>
      </c>
      <c r="E236" s="897">
        <f t="shared" si="84"/>
        <v>36</v>
      </c>
      <c r="F236" s="698">
        <f t="shared" si="95"/>
        <v>0.14173228346456693</v>
      </c>
      <c r="G236" s="913">
        <f t="shared" si="85"/>
        <v>7</v>
      </c>
      <c r="H236" s="698">
        <f t="shared" si="96"/>
        <v>2.7559055118110236E-2</v>
      </c>
      <c r="I236" s="897">
        <f t="shared" si="86"/>
        <v>0</v>
      </c>
      <c r="J236" s="698">
        <f t="shared" si="97"/>
        <v>0</v>
      </c>
      <c r="K236" s="913">
        <f t="shared" si="87"/>
        <v>26</v>
      </c>
      <c r="L236" s="698">
        <f t="shared" si="98"/>
        <v>0.10236220472440945</v>
      </c>
      <c r="M236" s="897">
        <f t="shared" si="88"/>
        <v>7</v>
      </c>
      <c r="N236" s="698">
        <f t="shared" si="99"/>
        <v>2.7559055118110236E-2</v>
      </c>
      <c r="O236" s="725"/>
      <c r="P236" s="913">
        <f t="shared" si="89"/>
        <v>3</v>
      </c>
      <c r="Q236" s="698">
        <f t="shared" si="100"/>
        <v>1.1811023622047244E-2</v>
      </c>
      <c r="R236" s="897">
        <f t="shared" si="90"/>
        <v>1</v>
      </c>
      <c r="S236" s="698">
        <f t="shared" si="101"/>
        <v>3.937007874015748E-3</v>
      </c>
      <c r="T236" s="703">
        <f t="shared" si="91"/>
        <v>254</v>
      </c>
      <c r="U236" s="704">
        <f t="shared" si="92"/>
        <v>254</v>
      </c>
      <c r="V236" s="705">
        <f t="shared" si="93"/>
        <v>238</v>
      </c>
      <c r="W236" s="796"/>
      <c r="X236" s="874">
        <f t="shared" si="102"/>
        <v>0</v>
      </c>
      <c r="Y236" s="708">
        <f t="shared" si="103"/>
        <v>0.82677165354330706</v>
      </c>
      <c r="Z236" s="656"/>
      <c r="AB236"/>
    </row>
    <row r="237" spans="1:29" ht="12.95" customHeight="1" x14ac:dyDescent="0.25">
      <c r="A237" s="660"/>
      <c r="B237" s="713" t="s">
        <v>641</v>
      </c>
      <c r="C237" s="913">
        <f t="shared" si="83"/>
        <v>86</v>
      </c>
      <c r="D237" s="698">
        <f t="shared" si="94"/>
        <v>0.67716535433070868</v>
      </c>
      <c r="E237" s="897">
        <f t="shared" si="84"/>
        <v>26</v>
      </c>
      <c r="F237" s="698">
        <f t="shared" si="95"/>
        <v>0.20472440944881889</v>
      </c>
      <c r="G237" s="913">
        <f t="shared" si="85"/>
        <v>8</v>
      </c>
      <c r="H237" s="698">
        <f t="shared" si="96"/>
        <v>6.2992125984251968E-2</v>
      </c>
      <c r="I237" s="897">
        <f t="shared" si="86"/>
        <v>0</v>
      </c>
      <c r="J237" s="698">
        <f t="shared" si="97"/>
        <v>0</v>
      </c>
      <c r="K237" s="913">
        <f t="shared" si="87"/>
        <v>5</v>
      </c>
      <c r="L237" s="698">
        <f t="shared" si="98"/>
        <v>3.937007874015748E-2</v>
      </c>
      <c r="M237" s="897">
        <f t="shared" si="88"/>
        <v>2</v>
      </c>
      <c r="N237" s="698">
        <f t="shared" si="99"/>
        <v>1.5748031496062992E-2</v>
      </c>
      <c r="O237" s="725"/>
      <c r="P237" s="913">
        <f t="shared" si="89"/>
        <v>0</v>
      </c>
      <c r="Q237" s="698">
        <f t="shared" si="100"/>
        <v>0</v>
      </c>
      <c r="R237" s="897">
        <f t="shared" si="90"/>
        <v>0</v>
      </c>
      <c r="S237" s="698">
        <f t="shared" si="101"/>
        <v>0</v>
      </c>
      <c r="T237" s="703">
        <f t="shared" si="91"/>
        <v>127</v>
      </c>
      <c r="U237" s="704">
        <f t="shared" si="92"/>
        <v>144</v>
      </c>
      <c r="V237" s="705">
        <f t="shared" si="93"/>
        <v>159</v>
      </c>
      <c r="W237" s="796"/>
      <c r="X237" s="871">
        <f t="shared" si="102"/>
        <v>-0.11805555555555555</v>
      </c>
      <c r="Y237" s="708">
        <f t="shared" si="103"/>
        <v>0.77952755905511817</v>
      </c>
      <c r="Z237" s="656"/>
      <c r="AB237"/>
    </row>
    <row r="238" spans="1:29" ht="12.95" customHeight="1" x14ac:dyDescent="0.25">
      <c r="A238" s="660"/>
      <c r="B238" s="713" t="s">
        <v>642</v>
      </c>
      <c r="C238" s="913">
        <f t="shared" si="83"/>
        <v>255</v>
      </c>
      <c r="D238" s="698">
        <f t="shared" si="94"/>
        <v>0.8443708609271523</v>
      </c>
      <c r="E238" s="897">
        <f t="shared" si="84"/>
        <v>31</v>
      </c>
      <c r="F238" s="698">
        <f t="shared" si="95"/>
        <v>0.10264900662251655</v>
      </c>
      <c r="G238" s="913">
        <f t="shared" si="85"/>
        <v>5</v>
      </c>
      <c r="H238" s="698">
        <f t="shared" si="96"/>
        <v>1.6556291390728478E-2</v>
      </c>
      <c r="I238" s="897">
        <f t="shared" si="86"/>
        <v>3</v>
      </c>
      <c r="J238" s="698">
        <f t="shared" si="97"/>
        <v>9.9337748344370865E-3</v>
      </c>
      <c r="K238" s="913">
        <f t="shared" si="87"/>
        <v>2</v>
      </c>
      <c r="L238" s="698">
        <f t="shared" si="98"/>
        <v>6.6225165562913907E-3</v>
      </c>
      <c r="M238" s="897">
        <f t="shared" si="88"/>
        <v>1</v>
      </c>
      <c r="N238" s="698">
        <f t="shared" si="99"/>
        <v>3.3112582781456954E-3</v>
      </c>
      <c r="O238" s="725"/>
      <c r="P238" s="913">
        <f t="shared" si="89"/>
        <v>4</v>
      </c>
      <c r="Q238" s="698">
        <f t="shared" si="100"/>
        <v>1.3245033112582781E-2</v>
      </c>
      <c r="R238" s="897">
        <f t="shared" si="90"/>
        <v>1</v>
      </c>
      <c r="S238" s="698">
        <f t="shared" si="101"/>
        <v>3.3112582781456954E-3</v>
      </c>
      <c r="T238" s="703">
        <f t="shared" si="91"/>
        <v>302</v>
      </c>
      <c r="U238" s="704">
        <f t="shared" si="92"/>
        <v>307</v>
      </c>
      <c r="V238" s="705">
        <f t="shared" si="93"/>
        <v>284</v>
      </c>
      <c r="W238" s="796"/>
      <c r="X238" s="871">
        <f t="shared" si="102"/>
        <v>-1.6286644951140065E-2</v>
      </c>
      <c r="Y238" s="708">
        <f t="shared" si="103"/>
        <v>0.88079470198675491</v>
      </c>
      <c r="Z238" s="656"/>
      <c r="AB238"/>
    </row>
    <row r="239" spans="1:29" ht="12.95" customHeight="1" x14ac:dyDescent="0.25">
      <c r="A239" s="660"/>
      <c r="B239" s="713" t="s">
        <v>643</v>
      </c>
      <c r="C239" s="913">
        <f t="shared" si="83"/>
        <v>69</v>
      </c>
      <c r="D239" s="698">
        <f t="shared" si="94"/>
        <v>0.57024793388429751</v>
      </c>
      <c r="E239" s="897">
        <f t="shared" si="84"/>
        <v>19</v>
      </c>
      <c r="F239" s="698">
        <f t="shared" si="95"/>
        <v>0.15702479338842976</v>
      </c>
      <c r="G239" s="913">
        <f t="shared" si="85"/>
        <v>6</v>
      </c>
      <c r="H239" s="698">
        <f t="shared" si="96"/>
        <v>4.9586776859504134E-2</v>
      </c>
      <c r="I239" s="897">
        <f t="shared" si="86"/>
        <v>4</v>
      </c>
      <c r="J239" s="698">
        <f t="shared" si="97"/>
        <v>3.3057851239669422E-2</v>
      </c>
      <c r="K239" s="913">
        <f t="shared" si="87"/>
        <v>17</v>
      </c>
      <c r="L239" s="698">
        <f t="shared" si="98"/>
        <v>0.14049586776859505</v>
      </c>
      <c r="M239" s="897">
        <f t="shared" si="88"/>
        <v>4</v>
      </c>
      <c r="N239" s="698">
        <f t="shared" si="99"/>
        <v>3.3057851239669422E-2</v>
      </c>
      <c r="O239" s="725"/>
      <c r="P239" s="913">
        <f t="shared" si="89"/>
        <v>2</v>
      </c>
      <c r="Q239" s="698">
        <f t="shared" si="100"/>
        <v>1.6528925619834711E-2</v>
      </c>
      <c r="R239" s="897">
        <f t="shared" si="90"/>
        <v>0</v>
      </c>
      <c r="S239" s="698">
        <f t="shared" si="101"/>
        <v>0</v>
      </c>
      <c r="T239" s="703">
        <f t="shared" si="91"/>
        <v>121</v>
      </c>
      <c r="U239" s="704">
        <f t="shared" si="92"/>
        <v>171</v>
      </c>
      <c r="V239" s="705">
        <f t="shared" si="93"/>
        <v>183</v>
      </c>
      <c r="W239" s="796"/>
      <c r="X239" s="871">
        <f t="shared" si="102"/>
        <v>-0.29239766081871343</v>
      </c>
      <c r="Y239" s="708">
        <f t="shared" si="103"/>
        <v>0.77685950413223126</v>
      </c>
      <c r="Z239" s="656"/>
      <c r="AB239"/>
    </row>
    <row r="240" spans="1:29" ht="12.95" customHeight="1" x14ac:dyDescent="0.25">
      <c r="A240" s="660"/>
      <c r="B240" s="713" t="s">
        <v>644</v>
      </c>
      <c r="C240" s="913">
        <f t="shared" si="83"/>
        <v>138</v>
      </c>
      <c r="D240" s="698">
        <f t="shared" si="94"/>
        <v>0.72251308900523559</v>
      </c>
      <c r="E240" s="897">
        <f t="shared" si="84"/>
        <v>39</v>
      </c>
      <c r="F240" s="698">
        <f t="shared" si="95"/>
        <v>0.20418848167539266</v>
      </c>
      <c r="G240" s="913">
        <f t="shared" si="85"/>
        <v>4</v>
      </c>
      <c r="H240" s="698">
        <f t="shared" si="96"/>
        <v>2.0942408376963352E-2</v>
      </c>
      <c r="I240" s="897">
        <f t="shared" si="86"/>
        <v>7</v>
      </c>
      <c r="J240" s="698">
        <f t="shared" si="97"/>
        <v>3.6649214659685861E-2</v>
      </c>
      <c r="K240" s="913">
        <f t="shared" si="87"/>
        <v>3</v>
      </c>
      <c r="L240" s="698">
        <f t="shared" si="98"/>
        <v>1.5706806282722512E-2</v>
      </c>
      <c r="M240" s="897">
        <f t="shared" si="88"/>
        <v>0</v>
      </c>
      <c r="N240" s="698">
        <f t="shared" si="99"/>
        <v>0</v>
      </c>
      <c r="O240" s="725"/>
      <c r="P240" s="913">
        <f t="shared" si="89"/>
        <v>0</v>
      </c>
      <c r="Q240" s="698">
        <f t="shared" si="100"/>
        <v>0</v>
      </c>
      <c r="R240" s="897">
        <f t="shared" si="90"/>
        <v>0</v>
      </c>
      <c r="S240" s="698">
        <f t="shared" si="101"/>
        <v>0</v>
      </c>
      <c r="T240" s="703">
        <f t="shared" si="91"/>
        <v>191</v>
      </c>
      <c r="U240" s="704">
        <f t="shared" si="92"/>
        <v>199</v>
      </c>
      <c r="V240" s="705">
        <f t="shared" si="93"/>
        <v>160</v>
      </c>
      <c r="W240" s="796"/>
      <c r="X240" s="871">
        <f t="shared" si="102"/>
        <v>-4.0201005025125629E-2</v>
      </c>
      <c r="Y240" s="708">
        <f t="shared" si="103"/>
        <v>0.75916230366492143</v>
      </c>
      <c r="Z240" s="656"/>
      <c r="AB240"/>
    </row>
    <row r="241" spans="1:29" ht="12.95" customHeight="1" x14ac:dyDescent="0.25">
      <c r="A241" s="660"/>
      <c r="B241" s="713" t="s">
        <v>645</v>
      </c>
      <c r="C241" s="913">
        <f t="shared" si="83"/>
        <v>77</v>
      </c>
      <c r="D241" s="698">
        <f t="shared" si="94"/>
        <v>0.875</v>
      </c>
      <c r="E241" s="897">
        <f t="shared" si="84"/>
        <v>10</v>
      </c>
      <c r="F241" s="698">
        <f t="shared" si="95"/>
        <v>0.11363636363636363</v>
      </c>
      <c r="G241" s="913">
        <f t="shared" si="85"/>
        <v>0</v>
      </c>
      <c r="H241" s="698">
        <f t="shared" si="96"/>
        <v>0</v>
      </c>
      <c r="I241" s="897">
        <f t="shared" si="86"/>
        <v>1</v>
      </c>
      <c r="J241" s="698">
        <f t="shared" si="97"/>
        <v>1.1363636363636364E-2</v>
      </c>
      <c r="K241" s="913">
        <f t="shared" si="87"/>
        <v>0</v>
      </c>
      <c r="L241" s="698">
        <f t="shared" si="98"/>
        <v>0</v>
      </c>
      <c r="M241" s="897">
        <f t="shared" si="88"/>
        <v>0</v>
      </c>
      <c r="N241" s="698">
        <f t="shared" si="99"/>
        <v>0</v>
      </c>
      <c r="O241" s="725"/>
      <c r="P241" s="913">
        <f t="shared" si="89"/>
        <v>0</v>
      </c>
      <c r="Q241" s="698">
        <f t="shared" si="100"/>
        <v>0</v>
      </c>
      <c r="R241" s="897">
        <f t="shared" si="90"/>
        <v>0</v>
      </c>
      <c r="S241" s="698">
        <f t="shared" si="101"/>
        <v>0</v>
      </c>
      <c r="T241" s="703">
        <f t="shared" si="91"/>
        <v>88</v>
      </c>
      <c r="U241" s="704">
        <f t="shared" si="92"/>
        <v>81</v>
      </c>
      <c r="V241" s="705">
        <f t="shared" si="93"/>
        <v>124</v>
      </c>
      <c r="W241" s="796"/>
      <c r="X241" s="874">
        <f t="shared" si="102"/>
        <v>8.6419753086419748E-2</v>
      </c>
      <c r="Y241" s="708">
        <f t="shared" si="103"/>
        <v>0.875</v>
      </c>
      <c r="Z241" s="656"/>
      <c r="AB241"/>
    </row>
    <row r="242" spans="1:29" ht="12.95" customHeight="1" x14ac:dyDescent="0.25">
      <c r="A242" s="660"/>
      <c r="B242" s="713" t="s">
        <v>646</v>
      </c>
      <c r="C242" s="913">
        <f t="shared" si="83"/>
        <v>23</v>
      </c>
      <c r="D242" s="698">
        <f t="shared" si="94"/>
        <v>0.95833333333333337</v>
      </c>
      <c r="E242" s="897">
        <f t="shared" si="84"/>
        <v>1</v>
      </c>
      <c r="F242" s="698">
        <f t="shared" si="95"/>
        <v>4.1666666666666664E-2</v>
      </c>
      <c r="G242" s="913">
        <f t="shared" si="85"/>
        <v>0</v>
      </c>
      <c r="H242" s="698">
        <f t="shared" si="96"/>
        <v>0</v>
      </c>
      <c r="I242" s="897">
        <f t="shared" si="86"/>
        <v>0</v>
      </c>
      <c r="J242" s="698">
        <f t="shared" si="97"/>
        <v>0</v>
      </c>
      <c r="K242" s="913">
        <f t="shared" si="87"/>
        <v>0</v>
      </c>
      <c r="L242" s="698">
        <f t="shared" si="98"/>
        <v>0</v>
      </c>
      <c r="M242" s="897">
        <f t="shared" si="88"/>
        <v>0</v>
      </c>
      <c r="N242" s="698">
        <f t="shared" si="99"/>
        <v>0</v>
      </c>
      <c r="O242" s="725"/>
      <c r="P242" s="913">
        <f t="shared" si="89"/>
        <v>0</v>
      </c>
      <c r="Q242" s="698">
        <f t="shared" si="100"/>
        <v>0</v>
      </c>
      <c r="R242" s="897">
        <f t="shared" si="90"/>
        <v>0</v>
      </c>
      <c r="S242" s="698">
        <f t="shared" si="101"/>
        <v>0</v>
      </c>
      <c r="T242" s="703">
        <f t="shared" si="91"/>
        <v>24</v>
      </c>
      <c r="U242" s="704">
        <f t="shared" si="92"/>
        <v>24</v>
      </c>
      <c r="V242" s="705">
        <f t="shared" si="93"/>
        <v>30</v>
      </c>
      <c r="W242" s="796"/>
      <c r="X242" s="874">
        <f t="shared" si="102"/>
        <v>0</v>
      </c>
      <c r="Y242" s="708">
        <f t="shared" si="103"/>
        <v>0.95833333333333337</v>
      </c>
      <c r="Z242" s="656"/>
      <c r="AB242"/>
    </row>
    <row r="243" spans="1:29" ht="12.95" customHeight="1" x14ac:dyDescent="0.25">
      <c r="A243" s="660"/>
      <c r="B243" s="713" t="s">
        <v>647</v>
      </c>
      <c r="C243" s="913">
        <f t="shared" si="83"/>
        <v>6</v>
      </c>
      <c r="D243" s="698">
        <f t="shared" si="94"/>
        <v>1</v>
      </c>
      <c r="E243" s="897">
        <f t="shared" si="84"/>
        <v>0</v>
      </c>
      <c r="F243" s="698">
        <f t="shared" si="95"/>
        <v>0</v>
      </c>
      <c r="G243" s="913">
        <f t="shared" si="85"/>
        <v>0</v>
      </c>
      <c r="H243" s="698">
        <f t="shared" si="96"/>
        <v>0</v>
      </c>
      <c r="I243" s="897">
        <f t="shared" si="86"/>
        <v>0</v>
      </c>
      <c r="J243" s="698">
        <f t="shared" si="97"/>
        <v>0</v>
      </c>
      <c r="K243" s="913">
        <f t="shared" si="87"/>
        <v>0</v>
      </c>
      <c r="L243" s="698">
        <f t="shared" si="98"/>
        <v>0</v>
      </c>
      <c r="M243" s="897">
        <f t="shared" si="88"/>
        <v>0</v>
      </c>
      <c r="N243" s="698">
        <f t="shared" si="99"/>
        <v>0</v>
      </c>
      <c r="O243" s="725"/>
      <c r="P243" s="913">
        <f t="shared" si="89"/>
        <v>0</v>
      </c>
      <c r="Q243" s="698">
        <f t="shared" si="100"/>
        <v>0</v>
      </c>
      <c r="R243" s="897">
        <f t="shared" si="90"/>
        <v>0</v>
      </c>
      <c r="S243" s="698">
        <f t="shared" si="101"/>
        <v>0</v>
      </c>
      <c r="T243" s="703">
        <f t="shared" si="91"/>
        <v>6</v>
      </c>
      <c r="U243" s="704">
        <f t="shared" si="92"/>
        <v>6</v>
      </c>
      <c r="V243" s="705">
        <f t="shared" si="93"/>
        <v>8</v>
      </c>
      <c r="W243" s="796"/>
      <c r="X243" s="874">
        <f t="shared" si="102"/>
        <v>0</v>
      </c>
      <c r="Y243" s="708">
        <f t="shared" si="103"/>
        <v>1</v>
      </c>
      <c r="Z243" s="656"/>
    </row>
    <row r="244" spans="1:29" ht="12.95" customHeight="1" x14ac:dyDescent="0.25">
      <c r="A244" s="660"/>
      <c r="B244" s="713" t="s">
        <v>648</v>
      </c>
      <c r="C244" s="913">
        <f t="shared" si="83"/>
        <v>62</v>
      </c>
      <c r="D244" s="698">
        <f t="shared" si="94"/>
        <v>0.75609756097560976</v>
      </c>
      <c r="E244" s="897">
        <f t="shared" si="84"/>
        <v>9</v>
      </c>
      <c r="F244" s="698">
        <f t="shared" si="95"/>
        <v>0.10975609756097561</v>
      </c>
      <c r="G244" s="913">
        <f t="shared" si="85"/>
        <v>5</v>
      </c>
      <c r="H244" s="698">
        <f t="shared" si="96"/>
        <v>6.097560975609756E-2</v>
      </c>
      <c r="I244" s="897">
        <f t="shared" si="86"/>
        <v>1</v>
      </c>
      <c r="J244" s="698">
        <f t="shared" si="97"/>
        <v>1.2195121951219513E-2</v>
      </c>
      <c r="K244" s="913">
        <f t="shared" si="87"/>
        <v>3</v>
      </c>
      <c r="L244" s="698">
        <f t="shared" si="98"/>
        <v>3.6585365853658534E-2</v>
      </c>
      <c r="M244" s="897">
        <f t="shared" si="88"/>
        <v>1</v>
      </c>
      <c r="N244" s="698">
        <f t="shared" si="99"/>
        <v>1.2195121951219513E-2</v>
      </c>
      <c r="O244" s="725"/>
      <c r="P244" s="913">
        <f t="shared" si="89"/>
        <v>1</v>
      </c>
      <c r="Q244" s="698">
        <f t="shared" si="100"/>
        <v>1.2195121951219513E-2</v>
      </c>
      <c r="R244" s="897">
        <f t="shared" si="90"/>
        <v>0</v>
      </c>
      <c r="S244" s="698">
        <f t="shared" si="101"/>
        <v>0</v>
      </c>
      <c r="T244" s="703">
        <f t="shared" si="91"/>
        <v>82</v>
      </c>
      <c r="U244" s="704">
        <f t="shared" si="92"/>
        <v>53</v>
      </c>
      <c r="V244" s="705">
        <f t="shared" si="93"/>
        <v>72</v>
      </c>
      <c r="W244" s="796"/>
      <c r="X244" s="874">
        <f t="shared" si="102"/>
        <v>0.54716981132075471</v>
      </c>
      <c r="Y244" s="708">
        <f t="shared" si="103"/>
        <v>0.86585365853658547</v>
      </c>
      <c r="Z244" s="656"/>
    </row>
    <row r="245" spans="1:29" ht="12.95" customHeight="1" x14ac:dyDescent="0.25">
      <c r="A245" s="660"/>
      <c r="B245" s="713" t="s">
        <v>649</v>
      </c>
      <c r="C245" s="913">
        <v>0</v>
      </c>
      <c r="D245" s="698"/>
      <c r="E245" s="897">
        <v>0</v>
      </c>
      <c r="F245" s="698"/>
      <c r="G245" s="913">
        <v>0</v>
      </c>
      <c r="H245" s="698"/>
      <c r="I245" s="897">
        <v>0</v>
      </c>
      <c r="J245" s="698"/>
      <c r="K245" s="913">
        <v>0</v>
      </c>
      <c r="L245" s="698"/>
      <c r="M245" s="897">
        <v>0</v>
      </c>
      <c r="N245" s="698"/>
      <c r="O245" s="725"/>
      <c r="P245" s="913">
        <v>0</v>
      </c>
      <c r="Q245" s="698"/>
      <c r="R245" s="897">
        <v>0</v>
      </c>
      <c r="S245" s="698"/>
      <c r="T245" s="703">
        <v>0</v>
      </c>
      <c r="U245" s="704"/>
      <c r="V245" s="914"/>
      <c r="W245" s="796"/>
      <c r="X245" s="874"/>
      <c r="Y245" s="708"/>
      <c r="Z245" s="656"/>
    </row>
    <row r="246" spans="1:29" ht="12.95" customHeight="1" x14ac:dyDescent="0.25">
      <c r="A246" s="660"/>
      <c r="B246" s="714" t="s">
        <v>607</v>
      </c>
      <c r="C246" s="716">
        <f>SUM(C226:C244)</f>
        <v>12014</v>
      </c>
      <c r="D246" s="698">
        <f t="shared" si="94"/>
        <v>0.6694901086653664</v>
      </c>
      <c r="E246" s="716">
        <f>SUM(E226:E244)</f>
        <v>3157</v>
      </c>
      <c r="F246" s="698">
        <f t="shared" si="95"/>
        <v>0.17592644190582335</v>
      </c>
      <c r="G246" s="716">
        <f>SUM(G226:G244)</f>
        <v>672</v>
      </c>
      <c r="H246" s="698">
        <f t="shared" si="96"/>
        <v>3.7447757035385901E-2</v>
      </c>
      <c r="I246" s="715">
        <f>SUM(I226:I244)</f>
        <v>255</v>
      </c>
      <c r="J246" s="698">
        <f t="shared" si="97"/>
        <v>1.4210086375034828E-2</v>
      </c>
      <c r="K246" s="716">
        <f>SUM(K226:K244)</f>
        <v>1123</v>
      </c>
      <c r="L246" s="698">
        <f t="shared" si="98"/>
        <v>6.2580105879074949E-2</v>
      </c>
      <c r="M246" s="715">
        <f>SUM(M226:M244)</f>
        <v>330</v>
      </c>
      <c r="N246" s="698">
        <f t="shared" si="99"/>
        <v>1.838952354416272E-2</v>
      </c>
      <c r="O246" s="725"/>
      <c r="P246" s="715">
        <f>SUM(P226:P244)</f>
        <v>263</v>
      </c>
      <c r="Q246" s="698">
        <f t="shared" si="100"/>
        <v>1.4655893006408471E-2</v>
      </c>
      <c r="R246" s="715">
        <f>SUM(R226:R244)</f>
        <v>131</v>
      </c>
      <c r="S246" s="698">
        <f t="shared" si="101"/>
        <v>7.3000835887433828E-3</v>
      </c>
      <c r="T246" s="715">
        <f>SUM(T226:T244)</f>
        <v>17945</v>
      </c>
      <c r="U246" s="915">
        <f>SUM(U226:U244)</f>
        <v>19442</v>
      </c>
      <c r="V246" s="719">
        <f>SUM(V226:V244)</f>
        <v>19354</v>
      </c>
      <c r="W246" s="901"/>
      <c r="X246" s="721">
        <f t="shared" ref="X246" si="104">SUM(T246,-V246)/V246</f>
        <v>-7.2801488064482792E-2</v>
      </c>
      <c r="Y246" s="722">
        <f t="shared" si="103"/>
        <v>0.78417386458623572</v>
      </c>
      <c r="Z246" s="656"/>
    </row>
    <row r="247" spans="1:29" ht="12.95" customHeight="1" x14ac:dyDescent="0.25">
      <c r="A247" s="660"/>
      <c r="B247" s="714"/>
      <c r="C247" s="726">
        <f>C246/D247</f>
        <v>0.79190560938632915</v>
      </c>
      <c r="D247" s="727">
        <f>SUM(C246,E246)</f>
        <v>15171</v>
      </c>
      <c r="E247" s="877">
        <f>E246/D247</f>
        <v>0.20809439061367083</v>
      </c>
      <c r="F247" s="728"/>
      <c r="G247" s="877">
        <f>G246/H247</f>
        <v>0.72491909385113273</v>
      </c>
      <c r="H247" s="729">
        <f>SUM(G246,I246)</f>
        <v>927</v>
      </c>
      <c r="I247" s="726">
        <f>I246/H247</f>
        <v>0.27508090614886732</v>
      </c>
      <c r="J247" s="728"/>
      <c r="K247" s="877">
        <f>K246/L247</f>
        <v>0.7728836889194769</v>
      </c>
      <c r="L247" s="801">
        <f>SUM(K246,M246)</f>
        <v>1453</v>
      </c>
      <c r="M247" s="726">
        <f>M246/L247</f>
        <v>0.22711631108052305</v>
      </c>
      <c r="N247" s="730"/>
      <c r="O247" s="725"/>
      <c r="P247" s="877">
        <f>P246/Q247</f>
        <v>0.6675126903553299</v>
      </c>
      <c r="Q247" s="801">
        <f>SUM(P246,R246)</f>
        <v>394</v>
      </c>
      <c r="R247" s="877">
        <f>R246/Q247</f>
        <v>0.33248730964467005</v>
      </c>
      <c r="S247" s="730"/>
      <c r="T247" s="731"/>
      <c r="U247" s="731"/>
      <c r="V247" s="732"/>
      <c r="W247" s="730"/>
      <c r="X247" s="728"/>
      <c r="Z247" s="656"/>
    </row>
    <row r="248" spans="1:29" ht="12.95" customHeight="1" x14ac:dyDescent="0.25">
      <c r="A248" s="660"/>
      <c r="B248" s="714" t="s">
        <v>650</v>
      </c>
      <c r="C248" s="728"/>
      <c r="D248" s="698">
        <f>D247/$T$246</f>
        <v>0.8454165505711897</v>
      </c>
      <c r="E248" s="728"/>
      <c r="F248" s="728"/>
      <c r="G248" s="728"/>
      <c r="H248" s="698">
        <f>H247/$T$246</f>
        <v>5.1657843410420727E-2</v>
      </c>
      <c r="I248" s="730"/>
      <c r="J248" s="728"/>
      <c r="K248" s="730"/>
      <c r="L248" s="698">
        <f>L247/$T$246</f>
        <v>8.0969629423237668E-2</v>
      </c>
      <c r="M248" s="730"/>
      <c r="N248" s="730"/>
      <c r="O248" s="725"/>
      <c r="P248" s="730"/>
      <c r="Q248" s="698">
        <f>Q247/$T$246</f>
        <v>2.1955976595151853E-2</v>
      </c>
      <c r="R248" s="730"/>
      <c r="S248" s="735">
        <v>1</v>
      </c>
      <c r="T248" s="878"/>
      <c r="U248" s="878"/>
      <c r="V248" s="879"/>
      <c r="W248" s="730"/>
      <c r="X248" s="728"/>
      <c r="Z248" s="656"/>
    </row>
    <row r="249" spans="1:29" ht="12.95" customHeight="1" x14ac:dyDescent="0.25">
      <c r="A249" s="660"/>
      <c r="B249" s="714" t="s">
        <v>679</v>
      </c>
      <c r="C249" s="728"/>
      <c r="E249" s="902">
        <f>E246</f>
        <v>3157</v>
      </c>
      <c r="F249" s="728"/>
      <c r="G249" s="728"/>
      <c r="H249" s="698"/>
      <c r="I249" s="902">
        <f>I246</f>
        <v>255</v>
      </c>
      <c r="J249" s="728"/>
      <c r="K249" s="730"/>
      <c r="L249" s="698"/>
      <c r="M249" s="902">
        <f>M246</f>
        <v>330</v>
      </c>
      <c r="N249" s="730"/>
      <c r="O249" s="725"/>
      <c r="P249" s="730"/>
      <c r="Q249" s="903"/>
      <c r="R249" s="902">
        <f>R246</f>
        <v>131</v>
      </c>
      <c r="S249" s="735"/>
      <c r="T249" s="878" t="s">
        <v>680</v>
      </c>
      <c r="U249" s="904">
        <f>SUM(E249,I249)</f>
        <v>3412</v>
      </c>
      <c r="V249" s="905">
        <f>U249/T162</f>
        <v>0.14832203095113894</v>
      </c>
      <c r="W249" s="878" t="s">
        <v>681</v>
      </c>
      <c r="X249" s="904">
        <f>SUM(M249,RL249)</f>
        <v>330</v>
      </c>
      <c r="Y249" s="905">
        <f>X249/T162</f>
        <v>1.4345331246739697E-2</v>
      </c>
      <c r="Z249" s="656"/>
    </row>
    <row r="250" spans="1:29" ht="12.95" customHeight="1" x14ac:dyDescent="0.25">
      <c r="A250" s="660"/>
      <c r="B250" s="714" t="s">
        <v>689</v>
      </c>
      <c r="C250" s="801">
        <f>C246</f>
        <v>12014</v>
      </c>
      <c r="D250" s="698"/>
      <c r="E250" s="728"/>
      <c r="F250" s="728"/>
      <c r="G250" s="801">
        <f>G246</f>
        <v>672</v>
      </c>
      <c r="H250" s="698"/>
      <c r="I250" s="730"/>
      <c r="J250" s="728"/>
      <c r="K250" s="801">
        <f>K246</f>
        <v>1123</v>
      </c>
      <c r="L250" s="698"/>
      <c r="M250" s="730"/>
      <c r="N250" s="730"/>
      <c r="O250" s="725"/>
      <c r="P250" s="801">
        <f>P246</f>
        <v>263</v>
      </c>
      <c r="Q250" s="698"/>
      <c r="R250" s="730"/>
      <c r="S250" s="735"/>
      <c r="T250" s="878" t="s">
        <v>683</v>
      </c>
      <c r="U250" s="904">
        <f>SUM(C250,G250)</f>
        <v>12686</v>
      </c>
      <c r="V250" s="905">
        <f>U250/T163</f>
        <v>0.19161984170140778</v>
      </c>
      <c r="W250" s="878" t="s">
        <v>684</v>
      </c>
      <c r="X250" s="904">
        <f>SUM(K250,PL250)</f>
        <v>1123</v>
      </c>
      <c r="Y250" s="905">
        <f>X250/T163</f>
        <v>1.6962721285722918E-2</v>
      </c>
      <c r="Z250" s="656"/>
    </row>
    <row r="251" spans="1:29" s="58" customFormat="1" ht="12.95" customHeight="1" x14ac:dyDescent="0.2">
      <c r="A251" s="802"/>
      <c r="B251" s="803"/>
      <c r="C251" s="863" t="s">
        <v>617</v>
      </c>
      <c r="D251" s="808" t="s">
        <v>618</v>
      </c>
      <c r="E251" s="863" t="s">
        <v>617</v>
      </c>
      <c r="F251" s="808" t="s">
        <v>619</v>
      </c>
      <c r="G251" s="863" t="s">
        <v>623</v>
      </c>
      <c r="H251" s="808" t="s">
        <v>621</v>
      </c>
      <c r="I251" s="863" t="s">
        <v>623</v>
      </c>
      <c r="J251" s="808" t="s">
        <v>622</v>
      </c>
      <c r="K251" s="863" t="s">
        <v>620</v>
      </c>
      <c r="L251" s="808" t="s">
        <v>624</v>
      </c>
      <c r="M251" s="863" t="s">
        <v>620</v>
      </c>
      <c r="N251" s="808" t="s">
        <v>625</v>
      </c>
      <c r="O251" s="803"/>
      <c r="P251" s="863" t="s">
        <v>626</v>
      </c>
      <c r="Q251" s="808" t="s">
        <v>627</v>
      </c>
      <c r="R251" s="863" t="s">
        <v>626</v>
      </c>
      <c r="S251" s="808" t="s">
        <v>628</v>
      </c>
      <c r="T251" s="805" t="s">
        <v>1</v>
      </c>
      <c r="U251" s="805" t="s">
        <v>1</v>
      </c>
      <c r="V251" s="805" t="s">
        <v>1</v>
      </c>
      <c r="W251" s="805" t="s">
        <v>1</v>
      </c>
      <c r="X251" s="912" t="s">
        <v>629</v>
      </c>
      <c r="Z251" s="656"/>
      <c r="AB251" s="88"/>
      <c r="AC251" s="7"/>
    </row>
    <row r="252" spans="1:29" ht="12.95" customHeight="1" x14ac:dyDescent="0.25">
      <c r="A252" s="881"/>
      <c r="B252" s="719" t="s">
        <v>613</v>
      </c>
      <c r="C252" s="883"/>
      <c r="D252" s="884"/>
      <c r="E252" s="883"/>
      <c r="F252" s="883"/>
      <c r="G252" s="883"/>
      <c r="H252" s="883"/>
      <c r="I252" s="883"/>
      <c r="J252" s="884"/>
      <c r="K252" s="883"/>
      <c r="L252" s="884"/>
      <c r="M252" s="883"/>
      <c r="N252" s="884"/>
      <c r="O252" s="731"/>
      <c r="P252" s="883"/>
      <c r="Q252" s="885"/>
      <c r="R252" s="883"/>
      <c r="S252" s="885"/>
      <c r="T252" s="860" t="s">
        <v>615</v>
      </c>
      <c r="U252" s="860" t="s">
        <v>615</v>
      </c>
      <c r="V252" s="860" t="s">
        <v>615</v>
      </c>
      <c r="W252" s="861" t="s">
        <v>615</v>
      </c>
      <c r="X252" s="858" t="s">
        <v>616</v>
      </c>
      <c r="Y252" s="860" t="s">
        <v>672</v>
      </c>
      <c r="Z252" s="656"/>
    </row>
    <row r="253" spans="1:29" ht="12.95" customHeight="1" x14ac:dyDescent="0.25">
      <c r="A253" s="660"/>
      <c r="B253" s="846" t="s">
        <v>671</v>
      </c>
      <c r="C253" s="886" t="s">
        <v>672</v>
      </c>
      <c r="D253" s="887" t="s">
        <v>4</v>
      </c>
      <c r="E253" s="888" t="s">
        <v>673</v>
      </c>
      <c r="F253" s="887" t="s">
        <v>4</v>
      </c>
      <c r="G253" s="886" t="s">
        <v>672</v>
      </c>
      <c r="H253" s="887" t="s">
        <v>4</v>
      </c>
      <c r="I253" s="888" t="s">
        <v>673</v>
      </c>
      <c r="J253" s="887" t="s">
        <v>4</v>
      </c>
      <c r="K253" s="886" t="s">
        <v>672</v>
      </c>
      <c r="L253" s="887" t="s">
        <v>4</v>
      </c>
      <c r="M253" s="888" t="s">
        <v>673</v>
      </c>
      <c r="N253" s="887" t="s">
        <v>4</v>
      </c>
      <c r="O253" s="725"/>
      <c r="P253" s="886" t="s">
        <v>672</v>
      </c>
      <c r="Q253" s="887" t="s">
        <v>4</v>
      </c>
      <c r="R253" s="888" t="s">
        <v>673</v>
      </c>
      <c r="S253" s="887" t="s">
        <v>4</v>
      </c>
      <c r="T253" s="855">
        <v>2015</v>
      </c>
      <c r="U253" s="855">
        <v>2014</v>
      </c>
      <c r="V253" s="855">
        <v>2013</v>
      </c>
      <c r="W253" s="856">
        <v>2012</v>
      </c>
      <c r="X253" s="857" t="s">
        <v>4</v>
      </c>
      <c r="Y253" s="13" t="s">
        <v>4</v>
      </c>
      <c r="Z253" s="656"/>
    </row>
    <row r="254" spans="1:29" ht="12.95" customHeight="1" x14ac:dyDescent="0.25">
      <c r="A254" s="881"/>
      <c r="B254" s="846" t="s">
        <v>597</v>
      </c>
      <c r="C254" s="848" t="s">
        <v>601</v>
      </c>
      <c r="D254" s="848" t="s">
        <v>602</v>
      </c>
      <c r="E254" s="848" t="s">
        <v>603</v>
      </c>
      <c r="F254" s="848" t="s">
        <v>604</v>
      </c>
      <c r="G254" s="848" t="s">
        <v>605</v>
      </c>
      <c r="H254" s="848" t="s">
        <v>606</v>
      </c>
      <c r="J254" s="848" t="s">
        <v>664</v>
      </c>
      <c r="K254" s="848" t="s">
        <v>665</v>
      </c>
      <c r="L254" s="848" t="s">
        <v>659</v>
      </c>
      <c r="M254" s="848"/>
      <c r="N254" s="848" t="s">
        <v>667</v>
      </c>
      <c r="O254" s="848"/>
      <c r="P254" s="848"/>
      <c r="Q254" s="848" t="s">
        <v>668</v>
      </c>
      <c r="R254" s="848" t="s">
        <v>669</v>
      </c>
      <c r="S254" s="848" t="s">
        <v>670</v>
      </c>
      <c r="T254" s="850" t="s">
        <v>607</v>
      </c>
      <c r="U254" s="850" t="s">
        <v>607</v>
      </c>
      <c r="V254" s="850" t="s">
        <v>607</v>
      </c>
      <c r="W254" s="850" t="s">
        <v>607</v>
      </c>
      <c r="X254" s="851" t="s">
        <v>608</v>
      </c>
      <c r="Y254" s="850" t="s">
        <v>660</v>
      </c>
      <c r="Z254" s="656"/>
    </row>
    <row r="255" spans="1:29" ht="12" customHeight="1" x14ac:dyDescent="0.25">
      <c r="A255" s="881"/>
      <c r="B255" s="894"/>
      <c r="C255" s="890">
        <v>1</v>
      </c>
      <c r="D255" s="890">
        <v>2</v>
      </c>
      <c r="E255" s="890">
        <v>3</v>
      </c>
      <c r="F255" s="890">
        <v>4</v>
      </c>
      <c r="G255" s="890">
        <v>5</v>
      </c>
      <c r="H255" s="890">
        <v>6</v>
      </c>
      <c r="I255" s="890">
        <v>7</v>
      </c>
      <c r="J255" s="890">
        <v>8</v>
      </c>
      <c r="K255" s="890">
        <v>9</v>
      </c>
      <c r="L255" s="890">
        <v>10</v>
      </c>
      <c r="M255" s="890">
        <v>11</v>
      </c>
      <c r="N255" s="890">
        <v>12</v>
      </c>
      <c r="O255" s="886"/>
      <c r="P255" s="890">
        <v>13</v>
      </c>
      <c r="Q255" s="890">
        <v>14</v>
      </c>
      <c r="R255" s="890">
        <v>15</v>
      </c>
      <c r="S255" s="890">
        <v>16</v>
      </c>
      <c r="T255" s="890">
        <v>17</v>
      </c>
      <c r="U255" s="890">
        <v>18</v>
      </c>
      <c r="V255" s="890">
        <v>19</v>
      </c>
      <c r="W255" s="890">
        <v>20</v>
      </c>
      <c r="X255" s="890">
        <v>21</v>
      </c>
      <c r="Y255" s="890">
        <v>22</v>
      </c>
      <c r="Z255" s="656"/>
    </row>
    <row r="256" spans="1:29" ht="12" customHeight="1" x14ac:dyDescent="0.25">
      <c r="A256" s="660"/>
      <c r="B256" s="652" t="s">
        <v>587</v>
      </c>
      <c r="C256" s="653" t="s">
        <v>588</v>
      </c>
      <c r="D256" s="653" t="s">
        <v>589</v>
      </c>
      <c r="E256" s="653" t="s">
        <v>590</v>
      </c>
      <c r="F256" s="653"/>
      <c r="G256" s="653" t="s">
        <v>591</v>
      </c>
      <c r="H256" s="653" t="s">
        <v>592</v>
      </c>
      <c r="I256" s="654" t="s">
        <v>590</v>
      </c>
      <c r="J256" s="653"/>
      <c r="K256" s="654" t="s">
        <v>593</v>
      </c>
      <c r="L256" s="654" t="s">
        <v>594</v>
      </c>
      <c r="M256" s="654" t="s">
        <v>595</v>
      </c>
      <c r="N256" s="653"/>
      <c r="O256" s="655"/>
      <c r="P256" s="654" t="s">
        <v>596</v>
      </c>
      <c r="Q256" s="653" t="s">
        <v>592</v>
      </c>
      <c r="R256" s="654" t="s">
        <v>595</v>
      </c>
      <c r="S256" s="653"/>
      <c r="T256" s="910" t="s">
        <v>685</v>
      </c>
      <c r="U256" s="909"/>
      <c r="V256" s="910" t="s">
        <v>686</v>
      </c>
      <c r="W256" s="911"/>
      <c r="X256" s="907"/>
      <c r="Y256" s="189"/>
      <c r="Z256" s="656"/>
    </row>
    <row r="257" spans="1:29" x14ac:dyDescent="0.25">
      <c r="A257" s="786"/>
      <c r="B257" s="664"/>
      <c r="C257" s="805"/>
      <c r="D257" s="805"/>
      <c r="E257" s="805"/>
      <c r="F257" s="805"/>
      <c r="G257" s="805"/>
      <c r="H257" s="805"/>
      <c r="I257" s="805"/>
      <c r="J257" s="805"/>
      <c r="K257" s="805"/>
      <c r="L257" s="805"/>
      <c r="M257" s="805"/>
      <c r="N257" s="805"/>
      <c r="O257" s="786"/>
      <c r="P257" s="805"/>
      <c r="Q257" s="805"/>
      <c r="R257" s="805"/>
      <c r="S257" s="805"/>
      <c r="T257" s="805"/>
      <c r="U257" s="805"/>
      <c r="V257" s="805"/>
      <c r="W257" s="666"/>
      <c r="X257" s="666"/>
      <c r="Z257" s="825"/>
    </row>
    <row r="258" spans="1:29" hidden="1" x14ac:dyDescent="0.25">
      <c r="A258" s="786"/>
      <c r="B258" s="916"/>
      <c r="C258" s="917"/>
      <c r="D258" s="749"/>
      <c r="E258" s="749"/>
      <c r="F258" s="749"/>
      <c r="G258" s="749"/>
      <c r="H258" s="749"/>
      <c r="I258" s="749"/>
      <c r="J258" s="749"/>
      <c r="K258" s="749"/>
      <c r="L258" s="749"/>
      <c r="M258" s="820"/>
      <c r="N258" s="786"/>
      <c r="O258" s="820"/>
      <c r="P258" s="918"/>
      <c r="Q258" s="919"/>
      <c r="R258" s="919"/>
      <c r="S258" s="919"/>
      <c r="T258" s="919"/>
      <c r="U258" s="919"/>
      <c r="V258" s="920"/>
      <c r="W258" s="920"/>
      <c r="X258" s="666"/>
      <c r="Z258" s="825"/>
    </row>
    <row r="259" spans="1:29" hidden="1" x14ac:dyDescent="0.25">
      <c r="A259" s="786"/>
      <c r="B259" s="916"/>
      <c r="C259" s="825"/>
      <c r="D259" s="825"/>
      <c r="E259" s="921"/>
      <c r="F259" s="825"/>
      <c r="G259" s="921"/>
      <c r="H259" s="825"/>
      <c r="I259" s="921"/>
      <c r="J259" s="825"/>
      <c r="K259" s="921"/>
      <c r="L259" s="825"/>
      <c r="M259" s="921"/>
      <c r="N259" s="922"/>
      <c r="O259" s="825"/>
      <c r="P259" s="825"/>
      <c r="Q259" s="825"/>
      <c r="R259" s="825"/>
      <c r="S259" s="825"/>
      <c r="T259" s="825"/>
      <c r="U259" s="825"/>
      <c r="V259" s="921"/>
      <c r="W259" s="923"/>
      <c r="X259" s="666"/>
      <c r="Z259" s="825"/>
    </row>
    <row r="260" spans="1:29" x14ac:dyDescent="0.25">
      <c r="A260" s="786"/>
      <c r="B260" s="916"/>
      <c r="C260" s="917"/>
      <c r="D260" s="749"/>
      <c r="E260" s="749"/>
      <c r="F260" s="749"/>
      <c r="G260" s="749"/>
      <c r="H260" s="749"/>
      <c r="I260" s="749"/>
      <c r="J260" s="749"/>
      <c r="K260" s="749"/>
      <c r="L260" s="749"/>
      <c r="M260" s="749"/>
      <c r="N260" s="820"/>
      <c r="O260" s="786"/>
      <c r="P260" s="820"/>
      <c r="Q260" s="918"/>
      <c r="R260" s="919"/>
      <c r="S260" s="919"/>
      <c r="T260" s="919"/>
      <c r="U260" s="919"/>
      <c r="V260" s="919"/>
      <c r="W260" s="920"/>
      <c r="X260" s="920"/>
      <c r="Z260" s="825"/>
    </row>
    <row r="261" spans="1:29" hidden="1" x14ac:dyDescent="0.25">
      <c r="A261" s="786"/>
      <c r="B261" s="916"/>
      <c r="C261" s="924"/>
      <c r="D261" s="810"/>
      <c r="E261" s="924"/>
      <c r="F261" s="810"/>
      <c r="G261" s="924"/>
      <c r="H261" s="810"/>
      <c r="I261" s="924"/>
      <c r="J261" s="810"/>
      <c r="K261" s="924"/>
      <c r="L261" s="810"/>
      <c r="M261" s="924"/>
      <c r="N261" s="810"/>
      <c r="O261" s="925"/>
      <c r="P261" s="926"/>
      <c r="Q261" s="924"/>
      <c r="R261" s="924"/>
      <c r="S261" s="924"/>
      <c r="T261" s="924"/>
      <c r="U261" s="924"/>
      <c r="V261" s="924"/>
      <c r="W261" s="927"/>
      <c r="X261" s="923"/>
      <c r="Z261" s="825"/>
      <c r="AB261"/>
    </row>
    <row r="262" spans="1:29" hidden="1" x14ac:dyDescent="0.25">
      <c r="A262" s="786"/>
      <c r="B262" s="928"/>
      <c r="C262" s="924"/>
      <c r="D262" s="929"/>
      <c r="E262" s="924"/>
      <c r="F262" s="924"/>
      <c r="G262" s="924"/>
      <c r="H262" s="924"/>
      <c r="I262" s="924"/>
      <c r="J262" s="924"/>
      <c r="K262" s="924"/>
      <c r="L262" s="924"/>
      <c r="M262" s="924"/>
      <c r="N262" s="744"/>
      <c r="O262" s="924"/>
      <c r="P262" s="926"/>
      <c r="Q262" s="930"/>
      <c r="R262" s="930"/>
      <c r="S262" s="930"/>
      <c r="T262" s="930"/>
      <c r="U262" s="930"/>
      <c r="V262" s="930"/>
      <c r="W262" s="926"/>
      <c r="X262" s="818"/>
      <c r="Z262" s="825"/>
      <c r="AB262"/>
    </row>
    <row r="263" spans="1:29" ht="12" customHeight="1" x14ac:dyDescent="0.25">
      <c r="A263" s="766"/>
      <c r="B263" s="660"/>
      <c r="C263" s="660"/>
      <c r="D263" s="660"/>
      <c r="E263" s="660"/>
      <c r="F263" s="660"/>
      <c r="G263" s="660"/>
      <c r="H263" s="660"/>
      <c r="I263" s="660"/>
      <c r="J263" s="660"/>
      <c r="K263" s="660"/>
      <c r="L263" s="660"/>
      <c r="M263" s="660"/>
      <c r="N263" s="660"/>
      <c r="O263" s="725"/>
      <c r="P263" s="660"/>
      <c r="Q263" s="660"/>
      <c r="R263" s="660"/>
      <c r="S263" s="660"/>
      <c r="T263" s="660"/>
      <c r="U263" s="660"/>
      <c r="V263" s="660"/>
      <c r="W263" s="660"/>
      <c r="X263" s="660"/>
      <c r="Y263" s="189"/>
      <c r="Z263" s="656"/>
      <c r="AB263"/>
    </row>
    <row r="264" spans="1:29" ht="12" customHeight="1" x14ac:dyDescent="0.25">
      <c r="A264" s="787"/>
      <c r="B264" s="931"/>
      <c r="C264" s="932">
        <v>1</v>
      </c>
      <c r="D264" s="932">
        <v>2</v>
      </c>
      <c r="E264" s="932">
        <v>3</v>
      </c>
      <c r="F264" s="932">
        <v>4</v>
      </c>
      <c r="G264" s="932">
        <v>5</v>
      </c>
      <c r="H264" s="932">
        <v>6</v>
      </c>
      <c r="I264" s="932">
        <v>7</v>
      </c>
      <c r="J264" s="932">
        <v>8</v>
      </c>
      <c r="K264" s="932">
        <v>9</v>
      </c>
      <c r="L264" s="932">
        <v>10</v>
      </c>
      <c r="M264" s="932">
        <v>11</v>
      </c>
      <c r="N264" s="932">
        <v>12</v>
      </c>
      <c r="O264" s="933"/>
      <c r="P264" s="932">
        <v>13</v>
      </c>
      <c r="Q264" s="932">
        <v>14</v>
      </c>
      <c r="R264" s="932">
        <v>15</v>
      </c>
      <c r="S264" s="932">
        <v>16</v>
      </c>
      <c r="T264" s="932">
        <v>17</v>
      </c>
      <c r="U264" s="932">
        <v>18</v>
      </c>
      <c r="V264" s="932">
        <v>19</v>
      </c>
      <c r="W264" s="932">
        <v>20</v>
      </c>
      <c r="X264" s="932">
        <v>21</v>
      </c>
      <c r="Y264" s="932">
        <v>22</v>
      </c>
      <c r="Z264" s="656"/>
      <c r="AB264"/>
    </row>
    <row r="265" spans="1:29" ht="12.95" customHeight="1" x14ac:dyDescent="0.25">
      <c r="A265" s="660"/>
      <c r="B265" s="934" t="s">
        <v>597</v>
      </c>
      <c r="C265" s="848" t="s">
        <v>601</v>
      </c>
      <c r="D265" s="848" t="s">
        <v>602</v>
      </c>
      <c r="E265" s="848" t="s">
        <v>603</v>
      </c>
      <c r="F265" s="848" t="s">
        <v>604</v>
      </c>
      <c r="G265" s="848" t="s">
        <v>605</v>
      </c>
      <c r="H265" s="848" t="s">
        <v>606</v>
      </c>
      <c r="I265" s="848"/>
      <c r="J265" s="848" t="s">
        <v>677</v>
      </c>
      <c r="K265" s="848" t="s">
        <v>690</v>
      </c>
      <c r="L265" s="848" t="s">
        <v>685</v>
      </c>
      <c r="M265" s="848"/>
      <c r="N265" s="848" t="s">
        <v>668</v>
      </c>
      <c r="O265" s="848" t="s">
        <v>669</v>
      </c>
      <c r="P265" s="848" t="s">
        <v>669</v>
      </c>
      <c r="Q265" s="848" t="s">
        <v>670</v>
      </c>
      <c r="R265" s="848" t="s">
        <v>690</v>
      </c>
      <c r="S265" s="935" t="s">
        <v>680</v>
      </c>
      <c r="T265" s="936" t="s">
        <v>691</v>
      </c>
      <c r="U265" s="848" t="s">
        <v>692</v>
      </c>
      <c r="V265" s="937"/>
      <c r="W265" s="847"/>
      <c r="X265" s="938" t="s">
        <v>607</v>
      </c>
      <c r="Y265" s="938" t="s">
        <v>607</v>
      </c>
      <c r="Z265" s="656"/>
      <c r="AB265"/>
    </row>
    <row r="266" spans="1:29" ht="12.95" customHeight="1" x14ac:dyDescent="0.25">
      <c r="A266" s="660"/>
      <c r="B266" s="934" t="s">
        <v>671</v>
      </c>
      <c r="C266" s="932" t="s">
        <v>672</v>
      </c>
      <c r="D266" s="939" t="s">
        <v>4</v>
      </c>
      <c r="E266" s="932" t="s">
        <v>672</v>
      </c>
      <c r="F266" s="939" t="s">
        <v>4</v>
      </c>
      <c r="G266" s="932" t="s">
        <v>672</v>
      </c>
      <c r="H266" s="939" t="s">
        <v>4</v>
      </c>
      <c r="I266" s="932" t="s">
        <v>672</v>
      </c>
      <c r="J266" s="939" t="s">
        <v>4</v>
      </c>
      <c r="K266" s="932" t="s">
        <v>672</v>
      </c>
      <c r="L266" s="939" t="s">
        <v>4</v>
      </c>
      <c r="M266" s="932" t="s">
        <v>672</v>
      </c>
      <c r="N266" s="939" t="s">
        <v>4</v>
      </c>
      <c r="O266" s="940"/>
      <c r="P266" s="932" t="s">
        <v>672</v>
      </c>
      <c r="Q266" s="939" t="s">
        <v>4</v>
      </c>
      <c r="R266" s="932" t="s">
        <v>672</v>
      </c>
      <c r="S266" s="939" t="s">
        <v>4</v>
      </c>
      <c r="T266" s="932" t="s">
        <v>672</v>
      </c>
      <c r="U266" s="939" t="s">
        <v>4</v>
      </c>
      <c r="V266" s="932" t="s">
        <v>672</v>
      </c>
      <c r="W266" s="939" t="s">
        <v>4</v>
      </c>
      <c r="X266" s="869">
        <v>2015</v>
      </c>
      <c r="Y266" s="869">
        <v>2015</v>
      </c>
      <c r="Z266" s="656"/>
      <c r="AB266"/>
    </row>
    <row r="267" spans="1:29" ht="12.95" customHeight="1" x14ac:dyDescent="0.25">
      <c r="A267" s="660"/>
      <c r="B267" s="870" t="s">
        <v>613</v>
      </c>
      <c r="C267" s="941" t="s">
        <v>693</v>
      </c>
      <c r="D267" s="942"/>
      <c r="E267" s="943" t="s">
        <v>694</v>
      </c>
      <c r="F267" s="943"/>
      <c r="G267" s="943" t="s">
        <v>695</v>
      </c>
      <c r="H267" s="943"/>
      <c r="I267" s="943" t="s">
        <v>696</v>
      </c>
      <c r="J267" s="944"/>
      <c r="K267" s="943" t="s">
        <v>697</v>
      </c>
      <c r="L267" s="944"/>
      <c r="M267" s="943" t="s">
        <v>698</v>
      </c>
      <c r="N267" s="944"/>
      <c r="O267" s="945"/>
      <c r="P267" s="943" t="s">
        <v>699</v>
      </c>
      <c r="Q267" s="944"/>
      <c r="R267" s="943" t="s">
        <v>700</v>
      </c>
      <c r="S267" s="943"/>
      <c r="T267" s="943" t="s">
        <v>701</v>
      </c>
      <c r="U267" s="941"/>
      <c r="V267" s="943" t="s">
        <v>702</v>
      </c>
      <c r="W267" s="941"/>
      <c r="X267" s="946" t="s">
        <v>615</v>
      </c>
      <c r="Y267" s="946" t="s">
        <v>615</v>
      </c>
      <c r="Z267" s="656"/>
      <c r="AB267"/>
    </row>
    <row r="268" spans="1:29" s="105" customFormat="1" ht="12.95" customHeight="1" x14ac:dyDescent="0.25">
      <c r="A268" s="660"/>
      <c r="B268" s="862"/>
      <c r="C268" s="805"/>
      <c r="D268" s="864" t="s">
        <v>703</v>
      </c>
      <c r="E268" s="805"/>
      <c r="F268" s="864" t="s">
        <v>704</v>
      </c>
      <c r="G268" s="805"/>
      <c r="H268" s="864" t="s">
        <v>705</v>
      </c>
      <c r="I268" s="805"/>
      <c r="J268" s="864" t="s">
        <v>706</v>
      </c>
      <c r="K268" s="805"/>
      <c r="L268" s="864" t="s">
        <v>707</v>
      </c>
      <c r="M268" s="805"/>
      <c r="N268" s="864" t="s">
        <v>708</v>
      </c>
      <c r="O268" s="786"/>
      <c r="P268" s="805"/>
      <c r="Q268" s="864" t="s">
        <v>709</v>
      </c>
      <c r="R268" s="805"/>
      <c r="S268" s="864" t="s">
        <v>710</v>
      </c>
      <c r="T268" s="786"/>
      <c r="U268" s="947" t="s">
        <v>711</v>
      </c>
      <c r="V268" s="948"/>
      <c r="W268" s="949" t="s">
        <v>712</v>
      </c>
      <c r="X268" s="693"/>
      <c r="Y268"/>
      <c r="Z268" s="656"/>
      <c r="AC268" s="950"/>
    </row>
    <row r="269" spans="1:29" ht="12.95" customHeight="1" x14ac:dyDescent="0.25">
      <c r="A269" s="660"/>
      <c r="B269" s="713" t="s">
        <v>630</v>
      </c>
      <c r="C269" s="951">
        <v>915</v>
      </c>
      <c r="D269" s="698">
        <f>C269/X269</f>
        <v>5.9504454705079014E-2</v>
      </c>
      <c r="E269" s="951">
        <v>6773</v>
      </c>
      <c r="F269" s="698">
        <f>E269/X269</f>
        <v>0.44046302919945374</v>
      </c>
      <c r="G269" s="951">
        <v>3229</v>
      </c>
      <c r="H269" s="698">
        <f>G269/X269</f>
        <v>0.20998894452754113</v>
      </c>
      <c r="I269" s="952">
        <v>4460</v>
      </c>
      <c r="J269" s="698">
        <f>I269/X269</f>
        <v>0.29004357156792615</v>
      </c>
      <c r="K269" s="953">
        <v>399</v>
      </c>
      <c r="L269" s="698">
        <f t="shared" ref="L269:L289" si="105">K269/Y269</f>
        <v>0.25285171102661597</v>
      </c>
      <c r="M269" s="954">
        <v>428</v>
      </c>
      <c r="N269" s="698">
        <f>M269/Y269</f>
        <v>0.27122940430925224</v>
      </c>
      <c r="O269" s="725"/>
      <c r="P269" s="953">
        <v>269</v>
      </c>
      <c r="Q269" s="698">
        <f>P269/Y269</f>
        <v>0.17046894803548795</v>
      </c>
      <c r="R269" s="953">
        <v>255</v>
      </c>
      <c r="S269" s="698">
        <f>R269/Y269</f>
        <v>0.16159695817490494</v>
      </c>
      <c r="T269" s="954">
        <v>121</v>
      </c>
      <c r="U269" s="698">
        <f>T269/Y269</f>
        <v>7.6679340937896065E-2</v>
      </c>
      <c r="V269" s="954">
        <v>106</v>
      </c>
      <c r="W269" s="698">
        <f>V269/Y269</f>
        <v>6.7173637515842835E-2</v>
      </c>
      <c r="X269" s="952">
        <f>SUM(C269,E269,G269,I269)</f>
        <v>15377</v>
      </c>
      <c r="Y269" s="955">
        <f>SUM(K269,M269,P269,R269,T269,V269)</f>
        <v>1578</v>
      </c>
      <c r="Z269" s="656">
        <v>1</v>
      </c>
      <c r="AA269" s="634"/>
      <c r="AB269"/>
    </row>
    <row r="270" spans="1:29" ht="12.95" customHeight="1" x14ac:dyDescent="0.25">
      <c r="A270" s="660"/>
      <c r="B270" s="713" t="s">
        <v>631</v>
      </c>
      <c r="C270" s="951">
        <v>597</v>
      </c>
      <c r="D270" s="698">
        <f t="shared" ref="D270:D289" si="106">C270/X270</f>
        <v>6.7987700717458147E-2</v>
      </c>
      <c r="E270" s="951">
        <v>3499</v>
      </c>
      <c r="F270" s="698">
        <f t="shared" ref="F270:F289" si="107">E270/X270</f>
        <v>0.3984739779068443</v>
      </c>
      <c r="G270" s="951">
        <v>1933</v>
      </c>
      <c r="H270" s="698">
        <f t="shared" ref="H270:H289" si="108">G270/X270</f>
        <v>0.2201343810499943</v>
      </c>
      <c r="I270" s="952">
        <v>2752</v>
      </c>
      <c r="J270" s="698">
        <f t="shared" ref="J270:J289" si="109">I270/X270</f>
        <v>0.31340394032570323</v>
      </c>
      <c r="K270" s="953">
        <v>202</v>
      </c>
      <c r="L270" s="698">
        <f t="shared" si="105"/>
        <v>0.21353065539112051</v>
      </c>
      <c r="M270" s="954">
        <v>247</v>
      </c>
      <c r="N270" s="698">
        <f t="shared" ref="N270:N289" si="110">M270/Y270</f>
        <v>0.26109936575052856</v>
      </c>
      <c r="O270" s="725"/>
      <c r="P270" s="953">
        <v>185</v>
      </c>
      <c r="Q270" s="698">
        <f t="shared" ref="Q270:Q289" si="111">P270/Y270</f>
        <v>0.19556025369978858</v>
      </c>
      <c r="R270" s="953">
        <v>178</v>
      </c>
      <c r="S270" s="698">
        <f t="shared" ref="S270:S289" si="112">R270/Y270</f>
        <v>0.18816067653276955</v>
      </c>
      <c r="T270" s="954">
        <v>69</v>
      </c>
      <c r="U270" s="698">
        <f t="shared" ref="U270:U289" si="113">T270/Y270</f>
        <v>7.2938689217758979E-2</v>
      </c>
      <c r="V270" s="954">
        <v>65</v>
      </c>
      <c r="W270" s="698">
        <f t="shared" ref="W270:W289" si="114">V270/Y270</f>
        <v>6.8710359408033828E-2</v>
      </c>
      <c r="X270" s="952">
        <f t="shared" ref="X270:X288" si="115">SUM(C270,E270,G270,I270)</f>
        <v>8781</v>
      </c>
      <c r="Y270" s="955">
        <f t="shared" ref="Y270:Y288" si="116">SUM(K270,M270,P270,R270,T270,V270)</f>
        <v>946</v>
      </c>
      <c r="Z270" s="656">
        <v>2</v>
      </c>
      <c r="AB270"/>
    </row>
    <row r="271" spans="1:29" ht="12.95" customHeight="1" x14ac:dyDescent="0.25">
      <c r="A271" s="660"/>
      <c r="B271" s="713" t="s">
        <v>632</v>
      </c>
      <c r="C271" s="951">
        <v>418</v>
      </c>
      <c r="D271" s="698">
        <f t="shared" si="106"/>
        <v>5.3295932678821878E-2</v>
      </c>
      <c r="E271" s="951">
        <v>3870</v>
      </c>
      <c r="F271" s="698">
        <f t="shared" si="107"/>
        <v>0.49343363508861404</v>
      </c>
      <c r="G271" s="951">
        <v>1807</v>
      </c>
      <c r="H271" s="698">
        <f t="shared" si="108"/>
        <v>0.23039653193930895</v>
      </c>
      <c r="I271" s="952">
        <v>1748</v>
      </c>
      <c r="J271" s="698">
        <f t="shared" si="109"/>
        <v>0.22287390029325513</v>
      </c>
      <c r="K271" s="953">
        <v>134</v>
      </c>
      <c r="L271" s="698">
        <f t="shared" si="105"/>
        <v>0.24953445065176907</v>
      </c>
      <c r="M271" s="954">
        <v>156</v>
      </c>
      <c r="N271" s="698">
        <f t="shared" si="110"/>
        <v>0.29050279329608941</v>
      </c>
      <c r="O271" s="725"/>
      <c r="P271" s="953">
        <v>91</v>
      </c>
      <c r="Q271" s="698">
        <f t="shared" si="111"/>
        <v>0.16945996275605213</v>
      </c>
      <c r="R271" s="953">
        <v>84</v>
      </c>
      <c r="S271" s="698">
        <f t="shared" si="112"/>
        <v>0.15642458100558659</v>
      </c>
      <c r="T271" s="954">
        <v>42</v>
      </c>
      <c r="U271" s="698">
        <f t="shared" si="113"/>
        <v>7.8212290502793297E-2</v>
      </c>
      <c r="V271" s="954">
        <v>30</v>
      </c>
      <c r="W271" s="698">
        <f t="shared" si="114"/>
        <v>5.5865921787709494E-2</v>
      </c>
      <c r="X271" s="952">
        <f t="shared" si="115"/>
        <v>7843</v>
      </c>
      <c r="Y271" s="955">
        <f t="shared" si="116"/>
        <v>537</v>
      </c>
      <c r="Z271" s="656">
        <v>3</v>
      </c>
      <c r="AB271"/>
    </row>
    <row r="272" spans="1:29" ht="12.95" customHeight="1" x14ac:dyDescent="0.25">
      <c r="A272" s="660"/>
      <c r="B272" s="713" t="s">
        <v>633</v>
      </c>
      <c r="C272" s="951">
        <v>374</v>
      </c>
      <c r="D272" s="698">
        <f t="shared" si="106"/>
        <v>5.944055944055944E-2</v>
      </c>
      <c r="E272" s="951">
        <v>2664</v>
      </c>
      <c r="F272" s="698">
        <f t="shared" si="107"/>
        <v>0.42339478703115069</v>
      </c>
      <c r="G272" s="951">
        <v>1420</v>
      </c>
      <c r="H272" s="698">
        <f t="shared" si="108"/>
        <v>0.22568340750158933</v>
      </c>
      <c r="I272" s="952">
        <v>1834</v>
      </c>
      <c r="J272" s="698">
        <f t="shared" si="109"/>
        <v>0.29148124602670056</v>
      </c>
      <c r="K272" s="953">
        <v>199</v>
      </c>
      <c r="L272" s="698">
        <f t="shared" si="105"/>
        <v>0.27074829931972788</v>
      </c>
      <c r="M272" s="954">
        <v>200</v>
      </c>
      <c r="N272" s="698">
        <f t="shared" si="110"/>
        <v>0.27210884353741499</v>
      </c>
      <c r="O272" s="725"/>
      <c r="P272" s="953">
        <v>108</v>
      </c>
      <c r="Q272" s="698">
        <f t="shared" si="111"/>
        <v>0.14693877551020409</v>
      </c>
      <c r="R272" s="953">
        <v>130</v>
      </c>
      <c r="S272" s="698">
        <f t="shared" si="112"/>
        <v>0.17687074829931973</v>
      </c>
      <c r="T272" s="954">
        <v>57</v>
      </c>
      <c r="U272" s="698">
        <f t="shared" si="113"/>
        <v>7.7551020408163265E-2</v>
      </c>
      <c r="V272" s="954">
        <v>41</v>
      </c>
      <c r="W272" s="698">
        <f t="shared" si="114"/>
        <v>5.5782312925170066E-2</v>
      </c>
      <c r="X272" s="952">
        <f t="shared" si="115"/>
        <v>6292</v>
      </c>
      <c r="Y272" s="955">
        <f t="shared" si="116"/>
        <v>735</v>
      </c>
      <c r="Z272" s="656">
        <v>4</v>
      </c>
      <c r="AA272" s="634"/>
      <c r="AB272"/>
    </row>
    <row r="273" spans="1:28" ht="12.95" customHeight="1" x14ac:dyDescent="0.25">
      <c r="A273" s="660"/>
      <c r="B273" s="713" t="s">
        <v>634</v>
      </c>
      <c r="C273" s="951">
        <v>284</v>
      </c>
      <c r="D273" s="698">
        <f t="shared" si="106"/>
        <v>4.7317560813062313E-2</v>
      </c>
      <c r="E273" s="951">
        <v>2425</v>
      </c>
      <c r="F273" s="698">
        <f t="shared" si="107"/>
        <v>0.40403198933688772</v>
      </c>
      <c r="G273" s="951">
        <v>1373</v>
      </c>
      <c r="H273" s="698">
        <f t="shared" si="108"/>
        <v>0.22875708097300901</v>
      </c>
      <c r="I273" s="952">
        <v>1920</v>
      </c>
      <c r="J273" s="698">
        <f t="shared" si="109"/>
        <v>0.31989336887704101</v>
      </c>
      <c r="K273" s="953">
        <v>145</v>
      </c>
      <c r="L273" s="698">
        <f t="shared" si="105"/>
        <v>0.21418020679468242</v>
      </c>
      <c r="M273" s="954">
        <v>233</v>
      </c>
      <c r="N273" s="698">
        <f t="shared" si="110"/>
        <v>0.34416543574593794</v>
      </c>
      <c r="O273" s="725"/>
      <c r="P273" s="953">
        <v>102</v>
      </c>
      <c r="Q273" s="698">
        <f t="shared" si="111"/>
        <v>0.15066469719350073</v>
      </c>
      <c r="R273" s="953">
        <v>121</v>
      </c>
      <c r="S273" s="698">
        <f t="shared" si="112"/>
        <v>0.17872968980797638</v>
      </c>
      <c r="T273" s="954">
        <v>47</v>
      </c>
      <c r="U273" s="698">
        <f t="shared" si="113"/>
        <v>6.9423929098966025E-2</v>
      </c>
      <c r="V273" s="954">
        <v>29</v>
      </c>
      <c r="W273" s="698">
        <f t="shared" si="114"/>
        <v>4.2836041358936483E-2</v>
      </c>
      <c r="X273" s="952">
        <f t="shared" si="115"/>
        <v>6002</v>
      </c>
      <c r="Y273" s="955">
        <f t="shared" si="116"/>
        <v>677</v>
      </c>
      <c r="Z273" s="656">
        <v>5</v>
      </c>
      <c r="AB273"/>
    </row>
    <row r="274" spans="1:28" ht="12.95" customHeight="1" x14ac:dyDescent="0.25">
      <c r="A274" s="660"/>
      <c r="B274" s="713" t="s">
        <v>635</v>
      </c>
      <c r="C274" s="951">
        <v>199</v>
      </c>
      <c r="D274" s="698">
        <f t="shared" si="106"/>
        <v>4.6615132349496366E-2</v>
      </c>
      <c r="E274" s="951">
        <v>1822</v>
      </c>
      <c r="F274" s="698">
        <f t="shared" si="107"/>
        <v>0.42679784492855471</v>
      </c>
      <c r="G274" s="951">
        <v>1019</v>
      </c>
      <c r="H274" s="698">
        <f t="shared" si="108"/>
        <v>0.23869758725696885</v>
      </c>
      <c r="I274" s="952">
        <v>1229</v>
      </c>
      <c r="J274" s="698">
        <f t="shared" si="109"/>
        <v>0.28788943546498008</v>
      </c>
      <c r="K274" s="953">
        <v>75</v>
      </c>
      <c r="L274" s="698">
        <f t="shared" si="105"/>
        <v>0.22321428571428573</v>
      </c>
      <c r="M274" s="954">
        <v>92</v>
      </c>
      <c r="N274" s="698">
        <f t="shared" si="110"/>
        <v>0.27380952380952384</v>
      </c>
      <c r="O274" s="725"/>
      <c r="P274" s="953">
        <v>62</v>
      </c>
      <c r="Q274" s="698">
        <f t="shared" si="111"/>
        <v>0.18452380952380953</v>
      </c>
      <c r="R274" s="953">
        <v>66</v>
      </c>
      <c r="S274" s="698">
        <f t="shared" si="112"/>
        <v>0.19642857142857142</v>
      </c>
      <c r="T274" s="954">
        <v>26</v>
      </c>
      <c r="U274" s="698">
        <f t="shared" si="113"/>
        <v>7.7380952380952384E-2</v>
      </c>
      <c r="V274" s="954">
        <v>15</v>
      </c>
      <c r="W274" s="698">
        <f t="shared" si="114"/>
        <v>4.4642857142857144E-2</v>
      </c>
      <c r="X274" s="952">
        <f t="shared" si="115"/>
        <v>4269</v>
      </c>
      <c r="Y274" s="955">
        <f t="shared" si="116"/>
        <v>336</v>
      </c>
      <c r="Z274" s="656">
        <v>6</v>
      </c>
      <c r="AB274"/>
    </row>
    <row r="275" spans="1:28" ht="12.95" customHeight="1" x14ac:dyDescent="0.25">
      <c r="A275" s="660"/>
      <c r="B275" s="713" t="s">
        <v>636</v>
      </c>
      <c r="C275" s="951">
        <v>170</v>
      </c>
      <c r="D275" s="698">
        <f t="shared" si="106"/>
        <v>7.0335126189491101E-2</v>
      </c>
      <c r="E275" s="951">
        <v>875</v>
      </c>
      <c r="F275" s="698">
        <f t="shared" si="107"/>
        <v>0.36201903185767481</v>
      </c>
      <c r="G275" s="951">
        <v>538</v>
      </c>
      <c r="H275" s="698">
        <f t="shared" si="108"/>
        <v>0.2225899875879189</v>
      </c>
      <c r="I275" s="952">
        <v>834</v>
      </c>
      <c r="J275" s="698">
        <f t="shared" si="109"/>
        <v>0.3450558543649152</v>
      </c>
      <c r="K275" s="953">
        <v>50</v>
      </c>
      <c r="L275" s="698">
        <f t="shared" si="105"/>
        <v>0.20408163265306123</v>
      </c>
      <c r="M275" s="954">
        <v>62</v>
      </c>
      <c r="N275" s="698">
        <f t="shared" si="110"/>
        <v>0.2530612244897959</v>
      </c>
      <c r="O275" s="725"/>
      <c r="P275" s="953">
        <v>47</v>
      </c>
      <c r="Q275" s="698">
        <f t="shared" si="111"/>
        <v>0.19183673469387755</v>
      </c>
      <c r="R275" s="953">
        <v>42</v>
      </c>
      <c r="S275" s="698">
        <f t="shared" si="112"/>
        <v>0.17142857142857143</v>
      </c>
      <c r="T275" s="954">
        <v>26</v>
      </c>
      <c r="U275" s="698">
        <f t="shared" si="113"/>
        <v>0.10612244897959183</v>
      </c>
      <c r="V275" s="954">
        <v>18</v>
      </c>
      <c r="W275" s="698">
        <f t="shared" si="114"/>
        <v>7.3469387755102047E-2</v>
      </c>
      <c r="X275" s="952">
        <f t="shared" si="115"/>
        <v>2417</v>
      </c>
      <c r="Y275" s="955">
        <f t="shared" si="116"/>
        <v>245</v>
      </c>
      <c r="Z275" s="656">
        <v>7</v>
      </c>
      <c r="AB275"/>
    </row>
    <row r="276" spans="1:28" ht="12.95" customHeight="1" x14ac:dyDescent="0.25">
      <c r="A276" s="660"/>
      <c r="B276" s="713" t="s">
        <v>637</v>
      </c>
      <c r="C276" s="951">
        <v>163</v>
      </c>
      <c r="D276" s="698">
        <f t="shared" si="106"/>
        <v>7.2702943800178416E-2</v>
      </c>
      <c r="E276" s="951">
        <v>1097</v>
      </c>
      <c r="F276" s="698">
        <f t="shared" si="107"/>
        <v>0.48929527207850132</v>
      </c>
      <c r="G276" s="951">
        <v>476</v>
      </c>
      <c r="H276" s="698">
        <f t="shared" si="108"/>
        <v>0.21231043710972347</v>
      </c>
      <c r="I276" s="952">
        <v>506</v>
      </c>
      <c r="J276" s="698">
        <f t="shared" si="109"/>
        <v>0.22569134701159679</v>
      </c>
      <c r="K276" s="953">
        <v>42</v>
      </c>
      <c r="L276" s="698">
        <f t="shared" si="105"/>
        <v>0.15441176470588236</v>
      </c>
      <c r="M276" s="954">
        <v>80</v>
      </c>
      <c r="N276" s="698">
        <f t="shared" si="110"/>
        <v>0.29411764705882354</v>
      </c>
      <c r="O276" s="725"/>
      <c r="P276" s="953">
        <v>52</v>
      </c>
      <c r="Q276" s="698">
        <f t="shared" si="111"/>
        <v>0.19117647058823528</v>
      </c>
      <c r="R276" s="953">
        <v>50</v>
      </c>
      <c r="S276" s="698">
        <f t="shared" si="112"/>
        <v>0.18382352941176472</v>
      </c>
      <c r="T276" s="954">
        <v>28</v>
      </c>
      <c r="U276" s="698">
        <f t="shared" si="113"/>
        <v>0.10294117647058823</v>
      </c>
      <c r="V276" s="954">
        <v>20</v>
      </c>
      <c r="W276" s="698">
        <f t="shared" si="114"/>
        <v>7.3529411764705885E-2</v>
      </c>
      <c r="X276" s="952">
        <f t="shared" si="115"/>
        <v>2242</v>
      </c>
      <c r="Y276" s="955">
        <f t="shared" si="116"/>
        <v>272</v>
      </c>
      <c r="Z276" s="656">
        <v>8</v>
      </c>
      <c r="AB276"/>
    </row>
    <row r="277" spans="1:28" ht="12.95" customHeight="1" x14ac:dyDescent="0.25">
      <c r="A277" s="660"/>
      <c r="B277" s="713" t="s">
        <v>638</v>
      </c>
      <c r="C277" s="951">
        <v>87</v>
      </c>
      <c r="D277" s="698">
        <f t="shared" si="106"/>
        <v>4.9516220830961868E-2</v>
      </c>
      <c r="E277" s="951">
        <v>913</v>
      </c>
      <c r="F277" s="698">
        <f t="shared" si="107"/>
        <v>0.51963574274331248</v>
      </c>
      <c r="G277" s="951">
        <v>417</v>
      </c>
      <c r="H277" s="698">
        <f t="shared" si="108"/>
        <v>0.2373363688104724</v>
      </c>
      <c r="I277" s="952">
        <v>340</v>
      </c>
      <c r="J277" s="698">
        <f t="shared" si="109"/>
        <v>0.19351166761525326</v>
      </c>
      <c r="K277" s="953">
        <v>17</v>
      </c>
      <c r="L277" s="698">
        <f t="shared" si="105"/>
        <v>0.18085106382978725</v>
      </c>
      <c r="M277" s="954">
        <v>26</v>
      </c>
      <c r="N277" s="698">
        <f t="shared" si="110"/>
        <v>0.27659574468085107</v>
      </c>
      <c r="O277" s="725"/>
      <c r="P277" s="953">
        <v>17</v>
      </c>
      <c r="Q277" s="698">
        <f t="shared" si="111"/>
        <v>0.18085106382978725</v>
      </c>
      <c r="R277" s="953">
        <v>19</v>
      </c>
      <c r="S277" s="698">
        <f t="shared" si="112"/>
        <v>0.20212765957446807</v>
      </c>
      <c r="T277" s="954">
        <v>10</v>
      </c>
      <c r="U277" s="698">
        <f t="shared" si="113"/>
        <v>0.10638297872340426</v>
      </c>
      <c r="V277" s="954">
        <v>5</v>
      </c>
      <c r="W277" s="698">
        <f t="shared" si="114"/>
        <v>5.3191489361702128E-2</v>
      </c>
      <c r="X277" s="952">
        <f t="shared" si="115"/>
        <v>1757</v>
      </c>
      <c r="Y277" s="955">
        <f t="shared" si="116"/>
        <v>94</v>
      </c>
      <c r="Z277" s="656">
        <v>9</v>
      </c>
      <c r="AB277"/>
    </row>
    <row r="278" spans="1:28" ht="12.95" customHeight="1" x14ac:dyDescent="0.25">
      <c r="A278" s="660"/>
      <c r="B278" s="713" t="s">
        <v>639</v>
      </c>
      <c r="C278" s="951">
        <v>67</v>
      </c>
      <c r="D278" s="698">
        <f t="shared" si="106"/>
        <v>4.9888309754281462E-2</v>
      </c>
      <c r="E278" s="951">
        <v>642</v>
      </c>
      <c r="F278" s="698">
        <f t="shared" si="107"/>
        <v>0.47803425167535368</v>
      </c>
      <c r="G278" s="951">
        <v>319</v>
      </c>
      <c r="H278" s="698">
        <f t="shared" si="108"/>
        <v>0.23752792256142963</v>
      </c>
      <c r="I278" s="952">
        <v>315</v>
      </c>
      <c r="J278" s="698">
        <f t="shared" si="109"/>
        <v>0.23454951600893523</v>
      </c>
      <c r="K278" s="953">
        <v>31</v>
      </c>
      <c r="L278" s="698">
        <f t="shared" si="105"/>
        <v>0.22463768115942029</v>
      </c>
      <c r="M278" s="954">
        <v>33</v>
      </c>
      <c r="N278" s="698">
        <f t="shared" si="110"/>
        <v>0.2391304347826087</v>
      </c>
      <c r="O278" s="725"/>
      <c r="P278" s="953">
        <v>24</v>
      </c>
      <c r="Q278" s="698">
        <f t="shared" si="111"/>
        <v>0.17391304347826086</v>
      </c>
      <c r="R278" s="953">
        <v>25</v>
      </c>
      <c r="S278" s="698">
        <f t="shared" si="112"/>
        <v>0.18115942028985507</v>
      </c>
      <c r="T278" s="954">
        <v>12</v>
      </c>
      <c r="U278" s="698">
        <f t="shared" si="113"/>
        <v>8.6956521739130432E-2</v>
      </c>
      <c r="V278" s="954">
        <v>13</v>
      </c>
      <c r="W278" s="698">
        <f t="shared" si="114"/>
        <v>9.420289855072464E-2</v>
      </c>
      <c r="X278" s="952">
        <f t="shared" si="115"/>
        <v>1343</v>
      </c>
      <c r="Y278" s="955">
        <f t="shared" si="116"/>
        <v>138</v>
      </c>
      <c r="Z278" s="656">
        <v>10</v>
      </c>
      <c r="AB278"/>
    </row>
    <row r="279" spans="1:28" ht="12.95" customHeight="1" x14ac:dyDescent="0.25">
      <c r="A279" s="660"/>
      <c r="B279" s="713" t="s">
        <v>640</v>
      </c>
      <c r="C279" s="951">
        <v>33</v>
      </c>
      <c r="D279" s="698">
        <f t="shared" si="106"/>
        <v>4.7008547008547008E-2</v>
      </c>
      <c r="E279" s="951">
        <v>301</v>
      </c>
      <c r="F279" s="698">
        <f t="shared" si="107"/>
        <v>0.42877492877492879</v>
      </c>
      <c r="G279" s="951">
        <v>152</v>
      </c>
      <c r="H279" s="698">
        <f t="shared" si="108"/>
        <v>0.21652421652421652</v>
      </c>
      <c r="I279" s="952">
        <v>216</v>
      </c>
      <c r="J279" s="698">
        <f t="shared" si="109"/>
        <v>0.30769230769230771</v>
      </c>
      <c r="K279" s="953">
        <v>6</v>
      </c>
      <c r="L279" s="698">
        <f t="shared" si="105"/>
        <v>0.13636363636363635</v>
      </c>
      <c r="M279" s="954">
        <v>7</v>
      </c>
      <c r="N279" s="698">
        <f t="shared" si="110"/>
        <v>0.15909090909090909</v>
      </c>
      <c r="O279" s="725"/>
      <c r="P279" s="953">
        <v>14</v>
      </c>
      <c r="Q279" s="698">
        <f t="shared" si="111"/>
        <v>0.31818181818181818</v>
      </c>
      <c r="R279" s="953">
        <v>8</v>
      </c>
      <c r="S279" s="698">
        <f t="shared" si="112"/>
        <v>0.18181818181818182</v>
      </c>
      <c r="T279" s="954">
        <v>2</v>
      </c>
      <c r="U279" s="698">
        <f t="shared" si="113"/>
        <v>4.5454545454545456E-2</v>
      </c>
      <c r="V279" s="954">
        <v>7</v>
      </c>
      <c r="W279" s="698">
        <f t="shared" si="114"/>
        <v>0.15909090909090909</v>
      </c>
      <c r="X279" s="952">
        <f t="shared" si="115"/>
        <v>702</v>
      </c>
      <c r="Y279" s="955">
        <f t="shared" si="116"/>
        <v>44</v>
      </c>
      <c r="Z279" s="656">
        <v>11</v>
      </c>
      <c r="AB279"/>
    </row>
    <row r="280" spans="1:28" ht="12.95" customHeight="1" x14ac:dyDescent="0.25">
      <c r="A280" s="660"/>
      <c r="B280" s="713" t="s">
        <v>641</v>
      </c>
      <c r="C280" s="951">
        <v>49</v>
      </c>
      <c r="D280" s="698">
        <f t="shared" si="106"/>
        <v>8.46286701208981E-2</v>
      </c>
      <c r="E280" s="951">
        <v>265</v>
      </c>
      <c r="F280" s="698">
        <f t="shared" si="107"/>
        <v>0.45768566493955093</v>
      </c>
      <c r="G280" s="951">
        <v>120</v>
      </c>
      <c r="H280" s="698">
        <f t="shared" si="108"/>
        <v>0.20725388601036268</v>
      </c>
      <c r="I280" s="952">
        <v>145</v>
      </c>
      <c r="J280" s="698">
        <f t="shared" si="109"/>
        <v>0.25043177892918828</v>
      </c>
      <c r="K280" s="953">
        <v>22</v>
      </c>
      <c r="L280" s="698">
        <f t="shared" si="105"/>
        <v>0.26190476190476192</v>
      </c>
      <c r="M280" s="954">
        <v>29</v>
      </c>
      <c r="N280" s="698">
        <f t="shared" si="110"/>
        <v>0.34523809523809523</v>
      </c>
      <c r="O280" s="725"/>
      <c r="P280" s="953">
        <v>8</v>
      </c>
      <c r="Q280" s="698">
        <f t="shared" si="111"/>
        <v>9.5238095238095233E-2</v>
      </c>
      <c r="R280" s="953">
        <v>16</v>
      </c>
      <c r="S280" s="698">
        <f t="shared" si="112"/>
        <v>0.19047619047619047</v>
      </c>
      <c r="T280" s="954">
        <v>4</v>
      </c>
      <c r="U280" s="698">
        <f t="shared" si="113"/>
        <v>4.7619047619047616E-2</v>
      </c>
      <c r="V280" s="954">
        <v>5</v>
      </c>
      <c r="W280" s="698">
        <f t="shared" si="114"/>
        <v>5.9523809523809521E-2</v>
      </c>
      <c r="X280" s="952">
        <f t="shared" si="115"/>
        <v>579</v>
      </c>
      <c r="Y280" s="955">
        <f t="shared" si="116"/>
        <v>84</v>
      </c>
      <c r="Z280" s="656">
        <v>12</v>
      </c>
      <c r="AB280"/>
    </row>
    <row r="281" spans="1:28" ht="12.95" customHeight="1" x14ac:dyDescent="0.25">
      <c r="A281" s="660"/>
      <c r="B281" s="713" t="s">
        <v>642</v>
      </c>
      <c r="C281" s="951">
        <v>28</v>
      </c>
      <c r="D281" s="698">
        <f t="shared" si="106"/>
        <v>4.72972972972973E-2</v>
      </c>
      <c r="E281" s="951">
        <v>285</v>
      </c>
      <c r="F281" s="698">
        <f t="shared" si="107"/>
        <v>0.48141891891891891</v>
      </c>
      <c r="G281" s="951">
        <v>137</v>
      </c>
      <c r="H281" s="698">
        <f t="shared" si="108"/>
        <v>0.23141891891891891</v>
      </c>
      <c r="I281" s="952">
        <v>142</v>
      </c>
      <c r="J281" s="698">
        <f t="shared" si="109"/>
        <v>0.23986486486486486</v>
      </c>
      <c r="K281" s="953">
        <v>12</v>
      </c>
      <c r="L281" s="698">
        <f t="shared" si="105"/>
        <v>0.36363636363636365</v>
      </c>
      <c r="M281" s="954">
        <v>6</v>
      </c>
      <c r="N281" s="698">
        <f t="shared" si="110"/>
        <v>0.18181818181818182</v>
      </c>
      <c r="O281" s="725"/>
      <c r="P281" s="953">
        <v>6</v>
      </c>
      <c r="Q281" s="698">
        <f t="shared" si="111"/>
        <v>0.18181818181818182</v>
      </c>
      <c r="R281" s="953">
        <v>6</v>
      </c>
      <c r="S281" s="698">
        <f t="shared" si="112"/>
        <v>0.18181818181818182</v>
      </c>
      <c r="T281" s="954">
        <v>3</v>
      </c>
      <c r="U281" s="698">
        <f t="shared" si="113"/>
        <v>9.0909090909090912E-2</v>
      </c>
      <c r="V281" s="954">
        <v>0</v>
      </c>
      <c r="W281" s="698">
        <f t="shared" si="114"/>
        <v>0</v>
      </c>
      <c r="X281" s="952">
        <f t="shared" si="115"/>
        <v>592</v>
      </c>
      <c r="Y281" s="955">
        <f t="shared" si="116"/>
        <v>33</v>
      </c>
      <c r="Z281" s="656">
        <v>13</v>
      </c>
      <c r="AB281"/>
    </row>
    <row r="282" spans="1:28" ht="12.95" customHeight="1" x14ac:dyDescent="0.25">
      <c r="A282" s="660"/>
      <c r="B282" s="713" t="s">
        <v>643</v>
      </c>
      <c r="C282" s="951">
        <v>23</v>
      </c>
      <c r="D282" s="698">
        <f t="shared" si="106"/>
        <v>4.9145299145299144E-2</v>
      </c>
      <c r="E282" s="951">
        <v>244</v>
      </c>
      <c r="F282" s="698">
        <f t="shared" si="107"/>
        <v>0.5213675213675214</v>
      </c>
      <c r="G282" s="951">
        <v>104</v>
      </c>
      <c r="H282" s="698">
        <f t="shared" si="108"/>
        <v>0.22222222222222221</v>
      </c>
      <c r="I282" s="952">
        <v>97</v>
      </c>
      <c r="J282" s="698">
        <f t="shared" si="109"/>
        <v>0.20726495726495728</v>
      </c>
      <c r="K282" s="953">
        <v>14</v>
      </c>
      <c r="L282" s="698">
        <f t="shared" si="105"/>
        <v>0.18666666666666668</v>
      </c>
      <c r="M282" s="954">
        <v>31</v>
      </c>
      <c r="N282" s="698">
        <f t="shared" si="110"/>
        <v>0.41333333333333333</v>
      </c>
      <c r="O282" s="725"/>
      <c r="P282" s="953">
        <v>10</v>
      </c>
      <c r="Q282" s="698">
        <f t="shared" si="111"/>
        <v>0.13333333333333333</v>
      </c>
      <c r="R282" s="953">
        <v>12</v>
      </c>
      <c r="S282" s="698">
        <f t="shared" si="112"/>
        <v>0.16</v>
      </c>
      <c r="T282" s="954">
        <v>2</v>
      </c>
      <c r="U282" s="698">
        <f t="shared" si="113"/>
        <v>2.6666666666666668E-2</v>
      </c>
      <c r="V282" s="954">
        <v>6</v>
      </c>
      <c r="W282" s="698">
        <f t="shared" si="114"/>
        <v>0.08</v>
      </c>
      <c r="X282" s="952">
        <f t="shared" si="115"/>
        <v>468</v>
      </c>
      <c r="Y282" s="955">
        <f t="shared" si="116"/>
        <v>75</v>
      </c>
      <c r="Z282" s="656">
        <v>14</v>
      </c>
      <c r="AB282"/>
    </row>
    <row r="283" spans="1:28" ht="12.95" customHeight="1" x14ac:dyDescent="0.25">
      <c r="A283" s="660"/>
      <c r="B283" s="713" t="s">
        <v>644</v>
      </c>
      <c r="C283" s="951">
        <v>21</v>
      </c>
      <c r="D283" s="698">
        <f t="shared" si="106"/>
        <v>4.3388429752066117E-2</v>
      </c>
      <c r="E283" s="951">
        <v>237</v>
      </c>
      <c r="F283" s="698">
        <f t="shared" si="107"/>
        <v>0.48966942148760328</v>
      </c>
      <c r="G283" s="951">
        <v>128</v>
      </c>
      <c r="H283" s="698">
        <f t="shared" si="108"/>
        <v>0.26446280991735538</v>
      </c>
      <c r="I283" s="952">
        <v>98</v>
      </c>
      <c r="J283" s="698">
        <f t="shared" si="109"/>
        <v>0.2024793388429752</v>
      </c>
      <c r="K283" s="953">
        <v>16</v>
      </c>
      <c r="L283" s="698">
        <f t="shared" si="105"/>
        <v>0.33333333333333331</v>
      </c>
      <c r="M283" s="954">
        <v>11</v>
      </c>
      <c r="N283" s="698">
        <f t="shared" si="110"/>
        <v>0.22916666666666666</v>
      </c>
      <c r="O283" s="725"/>
      <c r="P283" s="953">
        <v>8</v>
      </c>
      <c r="Q283" s="698">
        <f t="shared" si="111"/>
        <v>0.16666666666666666</v>
      </c>
      <c r="R283" s="953">
        <v>5</v>
      </c>
      <c r="S283" s="698">
        <f t="shared" si="112"/>
        <v>0.10416666666666667</v>
      </c>
      <c r="T283" s="954">
        <v>3</v>
      </c>
      <c r="U283" s="698">
        <f t="shared" si="113"/>
        <v>6.25E-2</v>
      </c>
      <c r="V283" s="954">
        <v>5</v>
      </c>
      <c r="W283" s="698">
        <f t="shared" si="114"/>
        <v>0.10416666666666667</v>
      </c>
      <c r="X283" s="952">
        <f t="shared" si="115"/>
        <v>484</v>
      </c>
      <c r="Y283" s="955">
        <f t="shared" si="116"/>
        <v>48</v>
      </c>
      <c r="Z283" s="656">
        <v>15</v>
      </c>
      <c r="AB283"/>
    </row>
    <row r="284" spans="1:28" ht="12.95" customHeight="1" x14ac:dyDescent="0.25">
      <c r="A284" s="660"/>
      <c r="B284" s="713" t="s">
        <v>645</v>
      </c>
      <c r="C284" s="951">
        <v>21</v>
      </c>
      <c r="D284" s="698">
        <f t="shared" si="106"/>
        <v>7.1672354948805458E-2</v>
      </c>
      <c r="E284" s="951">
        <v>128</v>
      </c>
      <c r="F284" s="698">
        <f t="shared" si="107"/>
        <v>0.43686006825938567</v>
      </c>
      <c r="G284" s="951">
        <v>84</v>
      </c>
      <c r="H284" s="698">
        <f t="shared" si="108"/>
        <v>0.28668941979522183</v>
      </c>
      <c r="I284" s="952">
        <v>60</v>
      </c>
      <c r="J284" s="698">
        <f t="shared" si="109"/>
        <v>0.20477815699658702</v>
      </c>
      <c r="K284" s="953">
        <v>1</v>
      </c>
      <c r="L284" s="698">
        <f t="shared" si="105"/>
        <v>7.6923076923076927E-2</v>
      </c>
      <c r="M284" s="954">
        <v>5</v>
      </c>
      <c r="N284" s="698">
        <f t="shared" si="110"/>
        <v>0.38461538461538464</v>
      </c>
      <c r="O284" s="725"/>
      <c r="P284" s="953">
        <v>4</v>
      </c>
      <c r="Q284" s="698">
        <f t="shared" si="111"/>
        <v>0.30769230769230771</v>
      </c>
      <c r="R284" s="953">
        <v>1</v>
      </c>
      <c r="S284" s="698">
        <f t="shared" si="112"/>
        <v>7.6923076923076927E-2</v>
      </c>
      <c r="T284" s="954">
        <v>0</v>
      </c>
      <c r="U284" s="698">
        <f t="shared" si="113"/>
        <v>0</v>
      </c>
      <c r="V284" s="954">
        <v>2</v>
      </c>
      <c r="W284" s="698">
        <f t="shared" si="114"/>
        <v>0.15384615384615385</v>
      </c>
      <c r="X284" s="952">
        <f t="shared" si="115"/>
        <v>293</v>
      </c>
      <c r="Y284" s="955">
        <f t="shared" si="116"/>
        <v>13</v>
      </c>
      <c r="Z284" s="656">
        <v>16</v>
      </c>
      <c r="AB284"/>
    </row>
    <row r="285" spans="1:28" ht="12.95" customHeight="1" x14ac:dyDescent="0.25">
      <c r="A285" s="660"/>
      <c r="B285" s="713" t="s">
        <v>646</v>
      </c>
      <c r="C285" s="951">
        <v>32</v>
      </c>
      <c r="D285" s="698">
        <f t="shared" si="106"/>
        <v>6.3745019920318724E-2</v>
      </c>
      <c r="E285" s="951">
        <v>274</v>
      </c>
      <c r="F285" s="698">
        <f t="shared" si="107"/>
        <v>0.54581673306772904</v>
      </c>
      <c r="G285" s="951">
        <v>113</v>
      </c>
      <c r="H285" s="698">
        <f t="shared" si="108"/>
        <v>0.22509960159362549</v>
      </c>
      <c r="I285" s="952">
        <v>83</v>
      </c>
      <c r="J285" s="698">
        <f t="shared" si="109"/>
        <v>0.16533864541832669</v>
      </c>
      <c r="K285" s="953">
        <v>7</v>
      </c>
      <c r="L285" s="698">
        <f t="shared" si="105"/>
        <v>0.12962962962962962</v>
      </c>
      <c r="M285" s="954">
        <v>16</v>
      </c>
      <c r="N285" s="698">
        <f t="shared" si="110"/>
        <v>0.29629629629629628</v>
      </c>
      <c r="O285" s="725"/>
      <c r="P285" s="953">
        <v>19</v>
      </c>
      <c r="Q285" s="698">
        <f t="shared" si="111"/>
        <v>0.35185185185185186</v>
      </c>
      <c r="R285" s="953">
        <v>8</v>
      </c>
      <c r="S285" s="698">
        <f t="shared" si="112"/>
        <v>0.14814814814814814</v>
      </c>
      <c r="T285" s="954">
        <v>4</v>
      </c>
      <c r="U285" s="698">
        <f t="shared" si="113"/>
        <v>7.407407407407407E-2</v>
      </c>
      <c r="V285" s="954">
        <v>0</v>
      </c>
      <c r="W285" s="698">
        <f t="shared" si="114"/>
        <v>0</v>
      </c>
      <c r="X285" s="952">
        <f t="shared" si="115"/>
        <v>502</v>
      </c>
      <c r="Y285" s="955">
        <f t="shared" si="116"/>
        <v>54</v>
      </c>
      <c r="Z285" s="656">
        <v>17</v>
      </c>
      <c r="AB285"/>
    </row>
    <row r="286" spans="1:28" ht="12.95" customHeight="1" x14ac:dyDescent="0.25">
      <c r="A286" s="660"/>
      <c r="B286" s="713" t="s">
        <v>647</v>
      </c>
      <c r="C286" s="951">
        <v>10</v>
      </c>
      <c r="D286" s="698">
        <f t="shared" si="106"/>
        <v>7.2992700729927001E-2</v>
      </c>
      <c r="E286" s="951">
        <v>76</v>
      </c>
      <c r="F286" s="698">
        <f t="shared" si="107"/>
        <v>0.55474452554744524</v>
      </c>
      <c r="G286" s="951">
        <v>23</v>
      </c>
      <c r="H286" s="698">
        <f t="shared" si="108"/>
        <v>0.16788321167883211</v>
      </c>
      <c r="I286" s="952">
        <v>28</v>
      </c>
      <c r="J286" s="698">
        <f t="shared" si="109"/>
        <v>0.20437956204379562</v>
      </c>
      <c r="K286" s="953">
        <v>0</v>
      </c>
      <c r="L286" s="698">
        <f t="shared" si="105"/>
        <v>0</v>
      </c>
      <c r="M286" s="954">
        <v>4</v>
      </c>
      <c r="N286" s="698">
        <f t="shared" si="110"/>
        <v>0.2857142857142857</v>
      </c>
      <c r="O286" s="725"/>
      <c r="P286" s="953">
        <v>4</v>
      </c>
      <c r="Q286" s="698">
        <f t="shared" si="111"/>
        <v>0.2857142857142857</v>
      </c>
      <c r="R286" s="953">
        <v>3</v>
      </c>
      <c r="S286" s="698">
        <f t="shared" si="112"/>
        <v>0.21428571428571427</v>
      </c>
      <c r="T286" s="954">
        <v>1</v>
      </c>
      <c r="U286" s="698">
        <f t="shared" si="113"/>
        <v>7.1428571428571425E-2</v>
      </c>
      <c r="V286" s="954">
        <v>2</v>
      </c>
      <c r="W286" s="698">
        <f t="shared" si="114"/>
        <v>0.14285714285714285</v>
      </c>
      <c r="X286" s="952">
        <f t="shared" si="115"/>
        <v>137</v>
      </c>
      <c r="Y286" s="955">
        <f t="shared" si="116"/>
        <v>14</v>
      </c>
      <c r="Z286" s="656">
        <v>18</v>
      </c>
      <c r="AB286"/>
    </row>
    <row r="287" spans="1:28" ht="12.95" customHeight="1" x14ac:dyDescent="0.25">
      <c r="A287" s="660"/>
      <c r="B287" s="713" t="s">
        <v>648</v>
      </c>
      <c r="C287" s="951">
        <v>5</v>
      </c>
      <c r="D287" s="698">
        <f t="shared" si="106"/>
        <v>7.6923076923076927E-2</v>
      </c>
      <c r="E287" s="951">
        <v>33</v>
      </c>
      <c r="F287" s="698">
        <f t="shared" si="107"/>
        <v>0.50769230769230766</v>
      </c>
      <c r="G287" s="951">
        <v>18</v>
      </c>
      <c r="H287" s="698">
        <f t="shared" si="108"/>
        <v>0.27692307692307694</v>
      </c>
      <c r="I287" s="952">
        <v>9</v>
      </c>
      <c r="J287" s="698">
        <f t="shared" si="109"/>
        <v>0.13846153846153847</v>
      </c>
      <c r="K287" s="953">
        <v>1</v>
      </c>
      <c r="L287" s="698">
        <f t="shared" si="105"/>
        <v>0.16666666666666666</v>
      </c>
      <c r="M287" s="954">
        <v>1</v>
      </c>
      <c r="N287" s="698">
        <f t="shared" si="110"/>
        <v>0.16666666666666666</v>
      </c>
      <c r="O287" s="725"/>
      <c r="P287" s="953">
        <v>2</v>
      </c>
      <c r="Q287" s="698">
        <f t="shared" si="111"/>
        <v>0.33333333333333331</v>
      </c>
      <c r="R287" s="953">
        <v>2</v>
      </c>
      <c r="S287" s="698">
        <f t="shared" si="112"/>
        <v>0.33333333333333331</v>
      </c>
      <c r="T287" s="954">
        <v>0</v>
      </c>
      <c r="U287" s="698">
        <f t="shared" si="113"/>
        <v>0</v>
      </c>
      <c r="V287" s="954">
        <v>0</v>
      </c>
      <c r="W287" s="698">
        <f t="shared" si="114"/>
        <v>0</v>
      </c>
      <c r="X287" s="952">
        <f t="shared" si="115"/>
        <v>65</v>
      </c>
      <c r="Y287" s="955">
        <f t="shared" si="116"/>
        <v>6</v>
      </c>
      <c r="Z287" s="656">
        <v>19</v>
      </c>
      <c r="AB287"/>
    </row>
    <row r="288" spans="1:28" ht="12.95" customHeight="1" x14ac:dyDescent="0.25">
      <c r="A288" s="660"/>
      <c r="B288" s="713" t="s">
        <v>649</v>
      </c>
      <c r="C288" s="951">
        <v>5</v>
      </c>
      <c r="D288" s="698">
        <f t="shared" si="106"/>
        <v>4.2735042735042736E-2</v>
      </c>
      <c r="E288" s="951">
        <v>62</v>
      </c>
      <c r="F288" s="698">
        <f t="shared" si="107"/>
        <v>0.52991452991452992</v>
      </c>
      <c r="G288" s="951">
        <v>35</v>
      </c>
      <c r="H288" s="698">
        <f t="shared" si="108"/>
        <v>0.29914529914529914</v>
      </c>
      <c r="I288" s="952">
        <v>15</v>
      </c>
      <c r="J288" s="698">
        <f t="shared" si="109"/>
        <v>0.12820512820512819</v>
      </c>
      <c r="K288" s="953">
        <v>4</v>
      </c>
      <c r="L288" s="698">
        <f t="shared" si="105"/>
        <v>0.33333333333333331</v>
      </c>
      <c r="M288" s="954">
        <v>1</v>
      </c>
      <c r="N288" s="698">
        <f t="shared" si="110"/>
        <v>8.3333333333333329E-2</v>
      </c>
      <c r="O288" s="725"/>
      <c r="P288" s="953">
        <v>1</v>
      </c>
      <c r="Q288" s="698">
        <f t="shared" si="111"/>
        <v>8.3333333333333329E-2</v>
      </c>
      <c r="R288" s="953">
        <v>6</v>
      </c>
      <c r="S288" s="698">
        <f t="shared" si="112"/>
        <v>0.5</v>
      </c>
      <c r="T288" s="954">
        <v>0</v>
      </c>
      <c r="U288" s="698">
        <f t="shared" si="113"/>
        <v>0</v>
      </c>
      <c r="V288" s="954">
        <v>0</v>
      </c>
      <c r="W288" s="698">
        <f t="shared" si="114"/>
        <v>0</v>
      </c>
      <c r="X288" s="952">
        <f t="shared" si="115"/>
        <v>117</v>
      </c>
      <c r="Y288" s="955">
        <f t="shared" si="116"/>
        <v>12</v>
      </c>
      <c r="Z288" s="656">
        <v>20</v>
      </c>
      <c r="AB288"/>
    </row>
    <row r="289" spans="1:29" ht="12.95" customHeight="1" x14ac:dyDescent="0.25">
      <c r="A289" s="660"/>
      <c r="B289" s="714" t="s">
        <v>607</v>
      </c>
      <c r="C289" s="716">
        <f>SUM(C269:C288)</f>
        <v>3501</v>
      </c>
      <c r="D289" s="698">
        <f t="shared" si="106"/>
        <v>5.8096312767581558E-2</v>
      </c>
      <c r="E289" s="716">
        <f>SUM(E269:E288)</f>
        <v>26485</v>
      </c>
      <c r="F289" s="698">
        <f t="shared" si="107"/>
        <v>0.43949752746340975</v>
      </c>
      <c r="G289" s="716">
        <f>SUM(G269:G288)</f>
        <v>13445</v>
      </c>
      <c r="H289" s="698">
        <f t="shared" si="108"/>
        <v>0.22310909030566525</v>
      </c>
      <c r="I289" s="716">
        <f>SUM(I269:I288)</f>
        <v>16831</v>
      </c>
      <c r="J289" s="698">
        <f t="shared" si="109"/>
        <v>0.27929706946334343</v>
      </c>
      <c r="K289" s="715">
        <f>SUM(K269:K288)</f>
        <v>1377</v>
      </c>
      <c r="L289" s="698">
        <f t="shared" si="105"/>
        <v>0.23177916175727992</v>
      </c>
      <c r="M289" s="715">
        <f>SUM(M269:M288)</f>
        <v>1668</v>
      </c>
      <c r="N289" s="698">
        <f t="shared" si="110"/>
        <v>0.28076081467766367</v>
      </c>
      <c r="O289" s="725"/>
      <c r="P289" s="715">
        <f>SUM(P269:P288)</f>
        <v>1033</v>
      </c>
      <c r="Q289" s="698">
        <f t="shared" si="111"/>
        <v>0.17387645177579533</v>
      </c>
      <c r="R289" s="715">
        <f>SUM(R269:R288)</f>
        <v>1037</v>
      </c>
      <c r="S289" s="698">
        <f t="shared" si="112"/>
        <v>0.17454973910116142</v>
      </c>
      <c r="T289" s="715">
        <f>SUM(T269:T288)</f>
        <v>457</v>
      </c>
      <c r="U289" s="698">
        <f t="shared" si="113"/>
        <v>7.6923076923076927E-2</v>
      </c>
      <c r="V289" s="715">
        <f>SUM(V269:V288)</f>
        <v>369</v>
      </c>
      <c r="W289" s="698">
        <f t="shared" si="114"/>
        <v>6.2110755765022722E-2</v>
      </c>
      <c r="X289" s="716">
        <f>SUM(X269:X288)</f>
        <v>60262</v>
      </c>
      <c r="Y289" s="715">
        <f>SUM(Y269:Y288)</f>
        <v>5941</v>
      </c>
      <c r="Z289" s="656">
        <v>21</v>
      </c>
      <c r="AB289"/>
      <c r="AC289"/>
    </row>
    <row r="290" spans="1:29" ht="12.95" customHeight="1" x14ac:dyDescent="0.25">
      <c r="A290" s="660"/>
      <c r="B290" s="714"/>
      <c r="C290" s="956"/>
      <c r="D290" s="727">
        <f>SUM(C289,E289)</f>
        <v>29986</v>
      </c>
      <c r="E290" s="957"/>
      <c r="F290" s="728"/>
      <c r="G290" s="957"/>
      <c r="H290" s="729">
        <f>SUM(G289,I289)</f>
        <v>30276</v>
      </c>
      <c r="I290" s="957"/>
      <c r="J290" s="728"/>
      <c r="K290" s="957"/>
      <c r="L290" s="801">
        <f>SUM(K289,M289)</f>
        <v>3045</v>
      </c>
      <c r="M290" s="957"/>
      <c r="N290" s="730"/>
      <c r="O290" s="725"/>
      <c r="P290" s="957"/>
      <c r="Q290" s="801">
        <f>SUM(P289,R289)</f>
        <v>2070</v>
      </c>
      <c r="R290" s="957"/>
      <c r="S290" s="730"/>
      <c r="T290" s="731"/>
      <c r="U290" s="801">
        <f>SUM(T289,V289)</f>
        <v>826</v>
      </c>
      <c r="V290" s="732"/>
      <c r="W290" s="730"/>
      <c r="X290" s="728"/>
      <c r="Z290" s="656">
        <v>22</v>
      </c>
      <c r="AA290">
        <v>2</v>
      </c>
      <c r="AB290" s="593">
        <v>2</v>
      </c>
    </row>
    <row r="291" spans="1:29" ht="12.95" customHeight="1" x14ac:dyDescent="0.25">
      <c r="A291" s="660"/>
      <c r="B291" s="714" t="s">
        <v>650</v>
      </c>
      <c r="C291" s="728"/>
      <c r="D291" s="835">
        <f>D290/$X$289</f>
        <v>0.49759384023099135</v>
      </c>
      <c r="E291" s="728"/>
      <c r="F291" s="728"/>
      <c r="G291" s="728"/>
      <c r="H291" s="835">
        <f>H290/$X$289</f>
        <v>0.50240615976900871</v>
      </c>
      <c r="I291" s="730"/>
      <c r="J291" s="728"/>
      <c r="K291" s="730"/>
      <c r="L291" s="835">
        <f>L290/$Y$289</f>
        <v>0.51253997643494364</v>
      </c>
      <c r="M291" s="730"/>
      <c r="N291" s="730"/>
      <c r="O291" s="725"/>
      <c r="P291" s="730"/>
      <c r="Q291" s="835">
        <f>Q290/$Y$289</f>
        <v>0.34842619087695675</v>
      </c>
      <c r="R291" s="730"/>
      <c r="S291" s="730"/>
      <c r="T291" s="878"/>
      <c r="U291" s="835">
        <f>U290/$Y$289</f>
        <v>0.13903383268809966</v>
      </c>
      <c r="V291" s="879"/>
      <c r="W291" s="730"/>
      <c r="X291" s="728"/>
      <c r="Z291" s="656">
        <v>23</v>
      </c>
      <c r="AB291"/>
    </row>
    <row r="292" spans="1:29" ht="12.95" customHeight="1" x14ac:dyDescent="0.25">
      <c r="A292" s="660"/>
      <c r="B292" s="757"/>
      <c r="C292" s="805"/>
      <c r="D292" s="864" t="s">
        <v>703</v>
      </c>
      <c r="E292" s="805"/>
      <c r="F292" s="864" t="s">
        <v>704</v>
      </c>
      <c r="G292" s="805"/>
      <c r="H292" s="864" t="s">
        <v>705</v>
      </c>
      <c r="I292" s="805"/>
      <c r="J292" s="864" t="s">
        <v>706</v>
      </c>
      <c r="K292" s="805"/>
      <c r="L292" s="864" t="s">
        <v>707</v>
      </c>
      <c r="M292" s="805"/>
      <c r="N292" s="864" t="s">
        <v>708</v>
      </c>
      <c r="O292" s="786"/>
      <c r="P292" s="805"/>
      <c r="Q292" s="864" t="s">
        <v>709</v>
      </c>
      <c r="R292" s="805"/>
      <c r="S292" s="864" t="s">
        <v>710</v>
      </c>
      <c r="T292" s="786"/>
      <c r="U292" s="947" t="s">
        <v>711</v>
      </c>
      <c r="V292" s="948"/>
      <c r="W292" s="949" t="s">
        <v>712</v>
      </c>
      <c r="X292" s="865"/>
      <c r="Z292" s="656"/>
      <c r="AB292"/>
    </row>
    <row r="293" spans="1:29" ht="12.95" customHeight="1" x14ac:dyDescent="0.25">
      <c r="A293" s="881"/>
      <c r="B293" s="958" t="s">
        <v>613</v>
      </c>
      <c r="C293" s="941" t="s">
        <v>693</v>
      </c>
      <c r="D293" s="942"/>
      <c r="E293" s="943" t="s">
        <v>694</v>
      </c>
      <c r="F293" s="943"/>
      <c r="G293" s="943" t="s">
        <v>695</v>
      </c>
      <c r="H293" s="943"/>
      <c r="I293" s="943" t="s">
        <v>696</v>
      </c>
      <c r="J293" s="944"/>
      <c r="K293" s="943" t="s">
        <v>697</v>
      </c>
      <c r="L293" s="944"/>
      <c r="M293" s="943" t="s">
        <v>698</v>
      </c>
      <c r="N293" s="944"/>
      <c r="O293" s="945"/>
      <c r="P293" s="943" t="s">
        <v>699</v>
      </c>
      <c r="Q293" s="944"/>
      <c r="R293" s="943" t="s">
        <v>700</v>
      </c>
      <c r="S293" s="943"/>
      <c r="T293" s="943" t="s">
        <v>701</v>
      </c>
      <c r="U293" s="941"/>
      <c r="V293" s="943" t="s">
        <v>702</v>
      </c>
      <c r="W293" s="941"/>
      <c r="X293" s="946" t="s">
        <v>615</v>
      </c>
      <c r="Y293" s="946" t="s">
        <v>615</v>
      </c>
      <c r="Z293" s="656"/>
      <c r="AB293"/>
    </row>
    <row r="294" spans="1:29" ht="12.95" customHeight="1" x14ac:dyDescent="0.25">
      <c r="A294" s="660"/>
      <c r="B294" s="934" t="s">
        <v>671</v>
      </c>
      <c r="C294" s="932" t="s">
        <v>672</v>
      </c>
      <c r="D294" s="939" t="s">
        <v>4</v>
      </c>
      <c r="E294" s="932" t="s">
        <v>672</v>
      </c>
      <c r="F294" s="939" t="s">
        <v>4</v>
      </c>
      <c r="G294" s="932" t="s">
        <v>672</v>
      </c>
      <c r="H294" s="939" t="s">
        <v>4</v>
      </c>
      <c r="I294" s="932" t="s">
        <v>672</v>
      </c>
      <c r="J294" s="939" t="s">
        <v>4</v>
      </c>
      <c r="K294" s="932" t="s">
        <v>672</v>
      </c>
      <c r="L294" s="939" t="s">
        <v>4</v>
      </c>
      <c r="M294" s="932" t="s">
        <v>672</v>
      </c>
      <c r="N294" s="939" t="s">
        <v>4</v>
      </c>
      <c r="O294" s="940"/>
      <c r="P294" s="932" t="s">
        <v>672</v>
      </c>
      <c r="Q294" s="939" t="s">
        <v>4</v>
      </c>
      <c r="R294" s="932" t="s">
        <v>672</v>
      </c>
      <c r="S294" s="939" t="s">
        <v>4</v>
      </c>
      <c r="T294" s="932" t="s">
        <v>672</v>
      </c>
      <c r="U294" s="939" t="s">
        <v>4</v>
      </c>
      <c r="V294" s="932" t="s">
        <v>672</v>
      </c>
      <c r="W294" s="939" t="s">
        <v>4</v>
      </c>
      <c r="X294" s="869">
        <v>2015</v>
      </c>
      <c r="Y294" s="869">
        <v>2015</v>
      </c>
      <c r="Z294" s="656"/>
      <c r="AB294"/>
    </row>
    <row r="295" spans="1:29" ht="12.95" customHeight="1" x14ac:dyDescent="0.25">
      <c r="A295" s="881"/>
      <c r="B295" s="934" t="s">
        <v>597</v>
      </c>
      <c r="C295" s="847"/>
      <c r="D295" s="848"/>
      <c r="E295" s="848" t="s">
        <v>601</v>
      </c>
      <c r="F295" s="848" t="s">
        <v>602</v>
      </c>
      <c r="G295" s="848" t="s">
        <v>603</v>
      </c>
      <c r="H295" s="848" t="s">
        <v>604</v>
      </c>
      <c r="I295" s="848" t="s">
        <v>605</v>
      </c>
      <c r="J295" s="848" t="s">
        <v>606</v>
      </c>
      <c r="K295" s="848"/>
      <c r="L295" s="848" t="s">
        <v>667</v>
      </c>
      <c r="M295" s="848"/>
      <c r="N295" s="848" t="s">
        <v>668</v>
      </c>
      <c r="O295" s="848" t="s">
        <v>669</v>
      </c>
      <c r="P295" s="848" t="s">
        <v>669</v>
      </c>
      <c r="Q295" s="848" t="s">
        <v>670</v>
      </c>
      <c r="R295" s="848" t="s">
        <v>690</v>
      </c>
      <c r="S295" s="935" t="s">
        <v>680</v>
      </c>
      <c r="T295" s="936" t="s">
        <v>691</v>
      </c>
      <c r="U295" s="848" t="s">
        <v>692</v>
      </c>
      <c r="V295" s="959"/>
      <c r="W295" s="847"/>
      <c r="X295" s="938" t="s">
        <v>607</v>
      </c>
      <c r="Y295" s="938" t="s">
        <v>607</v>
      </c>
      <c r="Z295" s="656"/>
      <c r="AB295"/>
    </row>
    <row r="296" spans="1:29" ht="12" customHeight="1" x14ac:dyDescent="0.25">
      <c r="A296" s="881"/>
      <c r="B296" s="931"/>
      <c r="C296" s="960">
        <v>1</v>
      </c>
      <c r="D296" s="960">
        <v>2</v>
      </c>
      <c r="E296" s="960">
        <v>3</v>
      </c>
      <c r="F296" s="960">
        <v>4</v>
      </c>
      <c r="G296" s="960">
        <v>5</v>
      </c>
      <c r="H296" s="960">
        <v>6</v>
      </c>
      <c r="I296" s="960">
        <v>7</v>
      </c>
      <c r="J296" s="960">
        <v>8</v>
      </c>
      <c r="K296" s="960">
        <v>9</v>
      </c>
      <c r="L296" s="960">
        <v>10</v>
      </c>
      <c r="M296" s="960">
        <v>11</v>
      </c>
      <c r="N296" s="960">
        <v>12</v>
      </c>
      <c r="O296" s="961"/>
      <c r="P296" s="960">
        <v>13</v>
      </c>
      <c r="Q296" s="960">
        <v>14</v>
      </c>
      <c r="R296" s="960">
        <v>15</v>
      </c>
      <c r="S296" s="960">
        <v>16</v>
      </c>
      <c r="T296" s="960">
        <v>17</v>
      </c>
      <c r="U296" s="960">
        <v>18</v>
      </c>
      <c r="V296" s="960">
        <v>19</v>
      </c>
      <c r="W296" s="960">
        <v>20</v>
      </c>
      <c r="X296" s="960">
        <v>21</v>
      </c>
      <c r="Y296" s="960">
        <v>22</v>
      </c>
      <c r="Z296" s="656"/>
      <c r="AB296"/>
    </row>
    <row r="297" spans="1:29" ht="12" customHeight="1" x14ac:dyDescent="0.25">
      <c r="A297" s="660"/>
      <c r="B297" s="766"/>
      <c r="C297" s="660"/>
      <c r="D297" s="660"/>
      <c r="E297" s="660"/>
      <c r="F297" s="660"/>
      <c r="G297" s="660"/>
      <c r="H297" s="660"/>
      <c r="I297" s="660"/>
      <c r="J297" s="660"/>
      <c r="K297" s="660"/>
      <c r="L297" s="660"/>
      <c r="M297" s="660"/>
      <c r="N297" s="660"/>
      <c r="O297" s="725"/>
      <c r="P297" s="660"/>
      <c r="Q297" s="660"/>
      <c r="R297" s="660"/>
      <c r="S297" s="660"/>
      <c r="T297" s="660"/>
      <c r="U297" s="660"/>
      <c r="V297" s="660"/>
      <c r="W297" s="892"/>
      <c r="X297" s="892"/>
      <c r="Y297" s="189"/>
      <c r="Z297" s="656"/>
      <c r="AB297"/>
    </row>
    <row r="300" spans="1:29" hidden="1" x14ac:dyDescent="0.25"/>
    <row r="301" spans="1:29" hidden="1" x14ac:dyDescent="0.25"/>
    <row r="302" spans="1:29" hidden="1" x14ac:dyDescent="0.25">
      <c r="AB302"/>
    </row>
    <row r="303" spans="1:29" hidden="1" x14ac:dyDescent="0.25">
      <c r="AB303"/>
    </row>
    <row r="304" spans="1:29" ht="12" customHeight="1" x14ac:dyDescent="0.25">
      <c r="A304" s="189"/>
      <c r="B304" s="660"/>
      <c r="C304" s="660"/>
      <c r="D304" s="660"/>
      <c r="E304" s="660"/>
      <c r="F304" s="660"/>
      <c r="G304" s="660"/>
      <c r="H304" s="660"/>
      <c r="I304" s="660"/>
      <c r="J304" s="660"/>
      <c r="K304" s="660"/>
      <c r="L304" s="660"/>
      <c r="M304" s="660"/>
      <c r="N304" s="660"/>
      <c r="O304" s="725"/>
      <c r="P304" s="660"/>
      <c r="Q304" s="660"/>
      <c r="R304" s="660"/>
      <c r="S304" s="660"/>
      <c r="T304" s="660"/>
      <c r="U304" s="660"/>
      <c r="V304" s="660"/>
      <c r="W304" s="892"/>
      <c r="X304" s="892"/>
      <c r="Y304" s="189"/>
      <c r="Z304" s="656"/>
    </row>
    <row r="305" spans="1:27" ht="12" customHeight="1" x14ac:dyDescent="0.25">
      <c r="A305" s="189"/>
      <c r="B305" s="962"/>
      <c r="C305" s="962">
        <v>1</v>
      </c>
      <c r="D305" s="962">
        <v>2</v>
      </c>
      <c r="E305" s="962">
        <v>3</v>
      </c>
      <c r="F305" s="962">
        <v>4</v>
      </c>
      <c r="G305" s="962">
        <v>5</v>
      </c>
      <c r="H305" s="962">
        <v>6</v>
      </c>
      <c r="I305" s="962">
        <v>7</v>
      </c>
      <c r="J305" s="962">
        <v>8</v>
      </c>
      <c r="K305" s="962">
        <v>9</v>
      </c>
      <c r="L305" s="962">
        <v>10</v>
      </c>
      <c r="M305" s="962">
        <v>11</v>
      </c>
      <c r="N305" s="962">
        <v>12</v>
      </c>
      <c r="O305" s="963"/>
      <c r="P305" s="962">
        <v>13</v>
      </c>
      <c r="Q305" s="962">
        <v>14</v>
      </c>
      <c r="R305" s="962">
        <v>15</v>
      </c>
      <c r="S305" s="962">
        <v>16</v>
      </c>
      <c r="T305" s="962">
        <v>17</v>
      </c>
      <c r="U305" s="962">
        <v>18</v>
      </c>
      <c r="V305" s="962">
        <v>19</v>
      </c>
      <c r="W305" s="962">
        <v>20</v>
      </c>
      <c r="X305" s="962">
        <v>21</v>
      </c>
      <c r="Y305" s="962">
        <v>22</v>
      </c>
      <c r="Z305" s="656"/>
    </row>
    <row r="306" spans="1:27" ht="12.95" customHeight="1" x14ac:dyDescent="0.25">
      <c r="A306" s="189"/>
      <c r="B306" s="964" t="s">
        <v>597</v>
      </c>
      <c r="C306" s="848" t="s">
        <v>601</v>
      </c>
      <c r="D306" s="848" t="s">
        <v>602</v>
      </c>
      <c r="E306" s="848" t="s">
        <v>603</v>
      </c>
      <c r="F306" s="848" t="s">
        <v>604</v>
      </c>
      <c r="G306" s="848" t="s">
        <v>605</v>
      </c>
      <c r="H306" s="848" t="s">
        <v>606</v>
      </c>
      <c r="J306" s="848"/>
      <c r="K306" s="965">
        <v>2015</v>
      </c>
      <c r="L306" s="848" t="s">
        <v>668</v>
      </c>
      <c r="M306" s="848" t="s">
        <v>669</v>
      </c>
      <c r="N306" s="848" t="s">
        <v>670</v>
      </c>
      <c r="O306" s="849"/>
      <c r="P306" s="849"/>
      <c r="Q306" s="848" t="s">
        <v>680</v>
      </c>
      <c r="R306" s="848" t="s">
        <v>691</v>
      </c>
      <c r="S306" s="848" t="s">
        <v>713</v>
      </c>
      <c r="T306" s="848"/>
      <c r="U306" s="848" t="s">
        <v>714</v>
      </c>
      <c r="V306" s="848"/>
      <c r="W306" s="848" t="s">
        <v>715</v>
      </c>
      <c r="X306" s="966">
        <v>2015</v>
      </c>
      <c r="Y306" s="967"/>
      <c r="Z306" s="656"/>
    </row>
    <row r="307" spans="1:27" ht="12.95" customHeight="1" x14ac:dyDescent="0.25">
      <c r="A307" s="189"/>
      <c r="B307" s="964" t="s">
        <v>671</v>
      </c>
      <c r="C307" s="962" t="s">
        <v>672</v>
      </c>
      <c r="D307" s="968" t="s">
        <v>4</v>
      </c>
      <c r="E307" s="962" t="s">
        <v>672</v>
      </c>
      <c r="F307" s="968" t="s">
        <v>4</v>
      </c>
      <c r="G307" s="962" t="s">
        <v>672</v>
      </c>
      <c r="H307" s="968" t="s">
        <v>4</v>
      </c>
      <c r="I307" s="962" t="s">
        <v>672</v>
      </c>
      <c r="J307" s="968" t="s">
        <v>4</v>
      </c>
      <c r="K307" s="962" t="s">
        <v>716</v>
      </c>
      <c r="L307" s="968" t="s">
        <v>4</v>
      </c>
      <c r="M307" s="962" t="s">
        <v>672</v>
      </c>
      <c r="N307" s="968" t="s">
        <v>4</v>
      </c>
      <c r="O307" s="969" t="s">
        <v>656</v>
      </c>
      <c r="P307" s="962" t="s">
        <v>672</v>
      </c>
      <c r="Q307" s="968" t="s">
        <v>4</v>
      </c>
      <c r="R307" s="962" t="s">
        <v>672</v>
      </c>
      <c r="S307" s="968" t="s">
        <v>4</v>
      </c>
      <c r="T307" s="962" t="s">
        <v>672</v>
      </c>
      <c r="U307" s="968" t="s">
        <v>4</v>
      </c>
      <c r="V307" s="962" t="s">
        <v>672</v>
      </c>
      <c r="W307" s="968" t="s">
        <v>4</v>
      </c>
      <c r="X307" s="962" t="s">
        <v>716</v>
      </c>
      <c r="Y307" s="968" t="s">
        <v>4</v>
      </c>
      <c r="Z307" s="656"/>
    </row>
    <row r="308" spans="1:27" ht="12.95" customHeight="1" x14ac:dyDescent="0.25">
      <c r="A308" s="189"/>
      <c r="B308" s="970" t="s">
        <v>613</v>
      </c>
      <c r="C308" s="962" t="s">
        <v>715</v>
      </c>
      <c r="D308" s="963"/>
      <c r="E308" s="962" t="s">
        <v>715</v>
      </c>
      <c r="F308" s="962"/>
      <c r="G308" s="962" t="s">
        <v>715</v>
      </c>
      <c r="H308" s="962"/>
      <c r="I308" s="962" t="s">
        <v>715</v>
      </c>
      <c r="J308" s="962" t="s">
        <v>717</v>
      </c>
      <c r="K308" s="962" t="s">
        <v>718</v>
      </c>
      <c r="L308" s="962"/>
      <c r="M308" s="962" t="s">
        <v>715</v>
      </c>
      <c r="N308" s="971"/>
      <c r="O308" s="962" t="s">
        <v>715</v>
      </c>
      <c r="P308" s="962" t="s">
        <v>715</v>
      </c>
      <c r="Q308" s="971"/>
      <c r="R308" s="962" t="s">
        <v>715</v>
      </c>
      <c r="S308" s="971"/>
      <c r="T308" s="962" t="s">
        <v>715</v>
      </c>
      <c r="U308" s="971"/>
      <c r="V308" s="962" t="s">
        <v>715</v>
      </c>
      <c r="W308" s="971"/>
      <c r="X308" s="962" t="s">
        <v>718</v>
      </c>
      <c r="Y308" s="962"/>
      <c r="Z308" s="656"/>
    </row>
    <row r="309" spans="1:27" ht="12.95" customHeight="1" x14ac:dyDescent="0.25">
      <c r="A309" s="972"/>
      <c r="B309" s="862"/>
      <c r="C309" s="973" t="s">
        <v>693</v>
      </c>
      <c r="D309" s="864" t="s">
        <v>719</v>
      </c>
      <c r="E309" s="973" t="s">
        <v>694</v>
      </c>
      <c r="F309" s="864" t="s">
        <v>720</v>
      </c>
      <c r="G309" s="973" t="s">
        <v>695</v>
      </c>
      <c r="H309" s="864" t="s">
        <v>721</v>
      </c>
      <c r="I309" s="973" t="s">
        <v>696</v>
      </c>
      <c r="J309" s="864" t="s">
        <v>722</v>
      </c>
      <c r="K309" s="664"/>
      <c r="L309" s="864" t="s">
        <v>723</v>
      </c>
      <c r="M309" s="973" t="s">
        <v>724</v>
      </c>
      <c r="N309" s="864" t="s">
        <v>725</v>
      </c>
      <c r="O309" s="974"/>
      <c r="P309" s="973" t="s">
        <v>726</v>
      </c>
      <c r="Q309" s="864" t="s">
        <v>727</v>
      </c>
      <c r="R309" s="973" t="s">
        <v>728</v>
      </c>
      <c r="S309" s="864" t="s">
        <v>729</v>
      </c>
      <c r="T309" s="120" t="s">
        <v>730</v>
      </c>
      <c r="U309" s="864" t="s">
        <v>731</v>
      </c>
      <c r="V309" s="975" t="s">
        <v>732</v>
      </c>
      <c r="W309" s="864" t="s">
        <v>733</v>
      </c>
      <c r="X309" s="864" t="s">
        <v>734</v>
      </c>
      <c r="Y309" s="129" t="s">
        <v>609</v>
      </c>
      <c r="Z309" s="656"/>
    </row>
    <row r="310" spans="1:27" ht="12.95" customHeight="1" x14ac:dyDescent="0.25">
      <c r="A310" s="189"/>
      <c r="B310" s="713" t="s">
        <v>630</v>
      </c>
      <c r="C310" s="976">
        <v>692</v>
      </c>
      <c r="D310" s="698">
        <f>C310/K310</f>
        <v>5.6177950966065919E-2</v>
      </c>
      <c r="E310" s="976">
        <v>5114</v>
      </c>
      <c r="F310" s="698">
        <f>E310/K310</f>
        <v>0.41516479948043511</v>
      </c>
      <c r="G310" s="976">
        <v>2677</v>
      </c>
      <c r="H310" s="698">
        <f>G310/K310</f>
        <v>0.21732424094820588</v>
      </c>
      <c r="I310" s="977">
        <v>3835</v>
      </c>
      <c r="J310" s="698">
        <f>I310/K310</f>
        <v>0.31133300860529306</v>
      </c>
      <c r="K310" s="978">
        <f>SUM(C310,E310,G310,I310)</f>
        <v>12318</v>
      </c>
      <c r="L310" s="717">
        <f t="shared" ref="L310:L330" si="117">K310/X269</f>
        <v>0.80106652793132604</v>
      </c>
      <c r="M310" s="720">
        <v>181</v>
      </c>
      <c r="N310" s="836">
        <f>M310/W310</f>
        <v>0.35700197238658776</v>
      </c>
      <c r="O310" s="725"/>
      <c r="P310" s="979">
        <v>173</v>
      </c>
      <c r="Q310" s="836">
        <f>P310/W310</f>
        <v>0.34122287968441817</v>
      </c>
      <c r="R310" s="720">
        <v>153</v>
      </c>
      <c r="S310" s="836">
        <f>R310/W310</f>
        <v>0.30177514792899407</v>
      </c>
      <c r="T310" s="980">
        <v>137</v>
      </c>
      <c r="U310" s="836">
        <f>T310/X310</f>
        <v>0.90131578947368418</v>
      </c>
      <c r="V310" s="981">
        <v>15</v>
      </c>
      <c r="W310" s="982">
        <f>SUM(M310,P310,R310)</f>
        <v>507</v>
      </c>
      <c r="X310" s="980">
        <f>SUM(T310,V310)</f>
        <v>152</v>
      </c>
      <c r="Y310" s="983">
        <f>SUM(W310,X310)</f>
        <v>659</v>
      </c>
      <c r="Z310" s="656"/>
      <c r="AA310" s="105"/>
    </row>
    <row r="311" spans="1:27" ht="12.95" customHeight="1" x14ac:dyDescent="0.25">
      <c r="A311" s="189"/>
      <c r="B311" s="713" t="s">
        <v>631</v>
      </c>
      <c r="C311" s="976">
        <v>487</v>
      </c>
      <c r="D311" s="698">
        <f t="shared" ref="D311:D330" si="118">C311/K311</f>
        <v>6.6195460106021481E-2</v>
      </c>
      <c r="E311" s="976">
        <v>2804</v>
      </c>
      <c r="F311" s="698">
        <f t="shared" ref="F311:F330" si="119">E311/K311</f>
        <v>0.3811336142449368</v>
      </c>
      <c r="G311" s="976">
        <v>1639</v>
      </c>
      <c r="H311" s="698">
        <f t="shared" ref="H311:H330" si="120">G311/K311</f>
        <v>0.2227810248742694</v>
      </c>
      <c r="I311" s="977">
        <v>2427</v>
      </c>
      <c r="J311" s="698">
        <f t="shared" ref="J311:J330" si="121">I311/K311</f>
        <v>0.32988990077477232</v>
      </c>
      <c r="K311" s="978">
        <f t="shared" ref="K311:K330" si="122">SUM(C311,E311,G311,I311)</f>
        <v>7357</v>
      </c>
      <c r="L311" s="717">
        <f t="shared" si="117"/>
        <v>0.83783168204076985</v>
      </c>
      <c r="M311" s="720">
        <v>115</v>
      </c>
      <c r="N311" s="836">
        <f t="shared" ref="N311:N330" si="123">M311/W311</f>
        <v>0.30423280423280424</v>
      </c>
      <c r="O311" s="725"/>
      <c r="P311" s="979">
        <v>143</v>
      </c>
      <c r="Q311" s="836">
        <f t="shared" ref="Q311:Q330" si="124">P311/W311</f>
        <v>0.37830687830687831</v>
      </c>
      <c r="R311" s="720">
        <v>120</v>
      </c>
      <c r="S311" s="836">
        <f t="shared" ref="S311:S330" si="125">R311/W311</f>
        <v>0.31746031746031744</v>
      </c>
      <c r="T311" s="980">
        <v>113</v>
      </c>
      <c r="U311" s="836">
        <f t="shared" ref="U311:U330" si="126">T311/X311</f>
        <v>0.88976377952755903</v>
      </c>
      <c r="V311" s="981">
        <v>14</v>
      </c>
      <c r="W311" s="982">
        <f t="shared" ref="W311:W330" si="127">SUM(M311,P311,R311)</f>
        <v>378</v>
      </c>
      <c r="X311" s="980">
        <f t="shared" ref="X311:X329" si="128">SUM(T311,V311)</f>
        <v>127</v>
      </c>
      <c r="Y311" s="983">
        <f t="shared" ref="Y311:Y330" si="129">SUM(W311,X311)</f>
        <v>505</v>
      </c>
      <c r="Z311" s="656"/>
      <c r="AA311" s="105"/>
    </row>
    <row r="312" spans="1:27" ht="12.95" customHeight="1" x14ac:dyDescent="0.25">
      <c r="A312" s="189"/>
      <c r="B312" s="713" t="s">
        <v>632</v>
      </c>
      <c r="C312" s="976">
        <v>317</v>
      </c>
      <c r="D312" s="698">
        <f t="shared" si="118"/>
        <v>4.9725490196078428E-2</v>
      </c>
      <c r="E312" s="976">
        <v>3110</v>
      </c>
      <c r="F312" s="698">
        <f t="shared" si="119"/>
        <v>0.48784313725490197</v>
      </c>
      <c r="G312" s="976">
        <v>1494</v>
      </c>
      <c r="H312" s="698">
        <f t="shared" si="120"/>
        <v>0.2343529411764706</v>
      </c>
      <c r="I312" s="977">
        <v>1454</v>
      </c>
      <c r="J312" s="698">
        <f t="shared" si="121"/>
        <v>0.22807843137254902</v>
      </c>
      <c r="K312" s="978">
        <f t="shared" si="122"/>
        <v>6375</v>
      </c>
      <c r="L312" s="717">
        <f t="shared" si="117"/>
        <v>0.81282672446767823</v>
      </c>
      <c r="M312" s="720">
        <v>44</v>
      </c>
      <c r="N312" s="836">
        <f t="shared" si="123"/>
        <v>0.29931972789115646</v>
      </c>
      <c r="O312" s="725"/>
      <c r="P312" s="979">
        <v>60</v>
      </c>
      <c r="Q312" s="836">
        <f t="shared" si="124"/>
        <v>0.40816326530612246</v>
      </c>
      <c r="R312" s="720">
        <v>43</v>
      </c>
      <c r="S312" s="836">
        <f t="shared" si="125"/>
        <v>0.29251700680272108</v>
      </c>
      <c r="T312" s="980">
        <v>56</v>
      </c>
      <c r="U312" s="836">
        <f t="shared" si="126"/>
        <v>0.82352941176470584</v>
      </c>
      <c r="V312" s="981">
        <v>12</v>
      </c>
      <c r="W312" s="982">
        <f t="shared" si="127"/>
        <v>147</v>
      </c>
      <c r="X312" s="980">
        <f t="shared" si="128"/>
        <v>68</v>
      </c>
      <c r="Y312" s="983">
        <f t="shared" si="129"/>
        <v>215</v>
      </c>
      <c r="Z312" s="656"/>
      <c r="AA312" s="105"/>
    </row>
    <row r="313" spans="1:27" ht="12.95" customHeight="1" x14ac:dyDescent="0.25">
      <c r="A313" s="189"/>
      <c r="B313" s="713" t="s">
        <v>633</v>
      </c>
      <c r="C313" s="976">
        <v>270</v>
      </c>
      <c r="D313" s="698">
        <f t="shared" si="118"/>
        <v>5.2652106084243366E-2</v>
      </c>
      <c r="E313" s="976">
        <v>2071</v>
      </c>
      <c r="F313" s="698">
        <f t="shared" si="119"/>
        <v>0.40386115444617787</v>
      </c>
      <c r="G313" s="976">
        <v>1185</v>
      </c>
      <c r="H313" s="698">
        <f t="shared" si="120"/>
        <v>0.23108424336973479</v>
      </c>
      <c r="I313" s="977">
        <v>1602</v>
      </c>
      <c r="J313" s="698">
        <f t="shared" si="121"/>
        <v>0.312402496099844</v>
      </c>
      <c r="K313" s="978">
        <f t="shared" si="122"/>
        <v>5128</v>
      </c>
      <c r="L313" s="717">
        <f t="shared" si="117"/>
        <v>0.8150031786395423</v>
      </c>
      <c r="M313" s="720">
        <v>79</v>
      </c>
      <c r="N313" s="836">
        <f t="shared" si="123"/>
        <v>0.32377049180327871</v>
      </c>
      <c r="O313" s="725"/>
      <c r="P313" s="979">
        <v>104</v>
      </c>
      <c r="Q313" s="836">
        <f t="shared" si="124"/>
        <v>0.42622950819672129</v>
      </c>
      <c r="R313" s="720">
        <v>61</v>
      </c>
      <c r="S313" s="836">
        <f t="shared" si="125"/>
        <v>0.25</v>
      </c>
      <c r="T313" s="980">
        <v>61</v>
      </c>
      <c r="U313" s="836">
        <f t="shared" si="126"/>
        <v>0.85915492957746475</v>
      </c>
      <c r="V313" s="981">
        <v>10</v>
      </c>
      <c r="W313" s="982">
        <f t="shared" si="127"/>
        <v>244</v>
      </c>
      <c r="X313" s="980">
        <f t="shared" si="128"/>
        <v>71</v>
      </c>
      <c r="Y313" s="983">
        <f t="shared" si="129"/>
        <v>315</v>
      </c>
      <c r="Z313" s="656"/>
      <c r="AA313" s="105"/>
    </row>
    <row r="314" spans="1:27" ht="12.95" customHeight="1" x14ac:dyDescent="0.25">
      <c r="A314" s="189"/>
      <c r="B314" s="713" t="s">
        <v>634</v>
      </c>
      <c r="C314" s="976">
        <v>215</v>
      </c>
      <c r="D314" s="698">
        <f t="shared" si="118"/>
        <v>4.2356185973207248E-2</v>
      </c>
      <c r="E314" s="976">
        <v>2021</v>
      </c>
      <c r="F314" s="698">
        <f t="shared" si="119"/>
        <v>0.39814814814814814</v>
      </c>
      <c r="G314" s="976">
        <v>1173</v>
      </c>
      <c r="H314" s="698">
        <f t="shared" si="120"/>
        <v>0.23108747044917258</v>
      </c>
      <c r="I314" s="977">
        <v>1667</v>
      </c>
      <c r="J314" s="698">
        <f t="shared" si="121"/>
        <v>0.32840819542947203</v>
      </c>
      <c r="K314" s="978">
        <f t="shared" si="122"/>
        <v>5076</v>
      </c>
      <c r="L314" s="717">
        <f t="shared" si="117"/>
        <v>0.84571809396867714</v>
      </c>
      <c r="M314" s="720">
        <v>64</v>
      </c>
      <c r="N314" s="836">
        <f t="shared" si="123"/>
        <v>0.30769230769230771</v>
      </c>
      <c r="O314" s="725"/>
      <c r="P314" s="979">
        <v>84</v>
      </c>
      <c r="Q314" s="836">
        <f t="shared" si="124"/>
        <v>0.40384615384615385</v>
      </c>
      <c r="R314" s="720">
        <v>60</v>
      </c>
      <c r="S314" s="836">
        <f t="shared" si="125"/>
        <v>0.28846153846153844</v>
      </c>
      <c r="T314" s="980">
        <v>71</v>
      </c>
      <c r="U314" s="836">
        <f t="shared" si="126"/>
        <v>0.85542168674698793</v>
      </c>
      <c r="V314" s="981">
        <v>12</v>
      </c>
      <c r="W314" s="982">
        <f t="shared" si="127"/>
        <v>208</v>
      </c>
      <c r="X314" s="980">
        <f t="shared" si="128"/>
        <v>83</v>
      </c>
      <c r="Y314" s="983">
        <f t="shared" si="129"/>
        <v>291</v>
      </c>
      <c r="Z314" s="656"/>
      <c r="AA314" s="105"/>
    </row>
    <row r="315" spans="1:27" ht="12.95" customHeight="1" x14ac:dyDescent="0.25">
      <c r="A315" s="189"/>
      <c r="B315" s="713" t="s">
        <v>635</v>
      </c>
      <c r="C315" s="976">
        <v>142</v>
      </c>
      <c r="D315" s="698">
        <f t="shared" si="118"/>
        <v>4.3161094224924014E-2</v>
      </c>
      <c r="E315" s="976">
        <v>1364</v>
      </c>
      <c r="F315" s="698">
        <f t="shared" si="119"/>
        <v>0.41458966565349542</v>
      </c>
      <c r="G315" s="976">
        <v>825</v>
      </c>
      <c r="H315" s="698">
        <f t="shared" si="120"/>
        <v>0.25075987841945291</v>
      </c>
      <c r="I315" s="977">
        <v>959</v>
      </c>
      <c r="J315" s="698">
        <f t="shared" si="121"/>
        <v>0.29148936170212764</v>
      </c>
      <c r="K315" s="978">
        <f t="shared" si="122"/>
        <v>3290</v>
      </c>
      <c r="L315" s="717">
        <f t="shared" si="117"/>
        <v>0.77067228859217618</v>
      </c>
      <c r="M315" s="720">
        <v>29</v>
      </c>
      <c r="N315" s="836">
        <f t="shared" si="123"/>
        <v>0.29292929292929293</v>
      </c>
      <c r="O315" s="725"/>
      <c r="P315" s="979">
        <v>41</v>
      </c>
      <c r="Q315" s="836">
        <f t="shared" si="124"/>
        <v>0.41414141414141414</v>
      </c>
      <c r="R315" s="720">
        <v>29</v>
      </c>
      <c r="S315" s="836">
        <f t="shared" si="125"/>
        <v>0.29292929292929293</v>
      </c>
      <c r="T315" s="980">
        <v>30</v>
      </c>
      <c r="U315" s="836">
        <f t="shared" si="126"/>
        <v>0.78947368421052633</v>
      </c>
      <c r="V315" s="981">
        <v>8</v>
      </c>
      <c r="W315" s="982">
        <f t="shared" si="127"/>
        <v>99</v>
      </c>
      <c r="X315" s="980">
        <f t="shared" si="128"/>
        <v>38</v>
      </c>
      <c r="Y315" s="983">
        <f t="shared" si="129"/>
        <v>137</v>
      </c>
      <c r="Z315" s="656"/>
      <c r="AA315" s="105"/>
    </row>
    <row r="316" spans="1:27" ht="12.95" customHeight="1" x14ac:dyDescent="0.25">
      <c r="A316" s="189"/>
      <c r="B316" s="713" t="s">
        <v>636</v>
      </c>
      <c r="C316" s="976">
        <v>137</v>
      </c>
      <c r="D316" s="698">
        <f t="shared" si="118"/>
        <v>7.0473251028806583E-2</v>
      </c>
      <c r="E316" s="976">
        <v>677</v>
      </c>
      <c r="F316" s="698">
        <f t="shared" si="119"/>
        <v>0.34825102880658437</v>
      </c>
      <c r="G316" s="976">
        <v>443</v>
      </c>
      <c r="H316" s="698">
        <f t="shared" si="120"/>
        <v>0.227880658436214</v>
      </c>
      <c r="I316" s="977">
        <v>687</v>
      </c>
      <c r="J316" s="698">
        <f t="shared" si="121"/>
        <v>0.35339506172839508</v>
      </c>
      <c r="K316" s="978">
        <f t="shared" si="122"/>
        <v>1944</v>
      </c>
      <c r="L316" s="717">
        <f t="shared" si="117"/>
        <v>0.80430285477865127</v>
      </c>
      <c r="M316" s="720">
        <v>36</v>
      </c>
      <c r="N316" s="836">
        <f t="shared" si="123"/>
        <v>0.375</v>
      </c>
      <c r="O316" s="725"/>
      <c r="P316" s="979">
        <v>29</v>
      </c>
      <c r="Q316" s="836">
        <f t="shared" si="124"/>
        <v>0.30208333333333331</v>
      </c>
      <c r="R316" s="720">
        <v>31</v>
      </c>
      <c r="S316" s="836">
        <f t="shared" si="125"/>
        <v>0.32291666666666669</v>
      </c>
      <c r="T316" s="980">
        <v>24</v>
      </c>
      <c r="U316" s="836">
        <f t="shared" si="126"/>
        <v>0.96</v>
      </c>
      <c r="V316" s="981">
        <v>1</v>
      </c>
      <c r="W316" s="982">
        <f t="shared" si="127"/>
        <v>96</v>
      </c>
      <c r="X316" s="980">
        <f t="shared" si="128"/>
        <v>25</v>
      </c>
      <c r="Y316" s="983">
        <f t="shared" si="129"/>
        <v>121</v>
      </c>
      <c r="Z316" s="656"/>
      <c r="AA316" s="105"/>
    </row>
    <row r="317" spans="1:27" ht="12.95" customHeight="1" x14ac:dyDescent="0.25">
      <c r="A317" s="189"/>
      <c r="B317" s="713" t="s">
        <v>637</v>
      </c>
      <c r="C317" s="976">
        <v>96</v>
      </c>
      <c r="D317" s="698">
        <f t="shared" si="118"/>
        <v>5.9076923076923075E-2</v>
      </c>
      <c r="E317" s="976">
        <v>772</v>
      </c>
      <c r="F317" s="698">
        <f t="shared" si="119"/>
        <v>0.47507692307692306</v>
      </c>
      <c r="G317" s="976">
        <v>354</v>
      </c>
      <c r="H317" s="698">
        <f t="shared" si="120"/>
        <v>0.21784615384615386</v>
      </c>
      <c r="I317" s="977">
        <v>403</v>
      </c>
      <c r="J317" s="698">
        <f t="shared" si="121"/>
        <v>0.248</v>
      </c>
      <c r="K317" s="978">
        <f t="shared" si="122"/>
        <v>1625</v>
      </c>
      <c r="L317" s="717">
        <f t="shared" si="117"/>
        <v>0.72479928635147195</v>
      </c>
      <c r="M317" s="720">
        <v>41</v>
      </c>
      <c r="N317" s="836">
        <f t="shared" si="123"/>
        <v>0.44086021505376344</v>
      </c>
      <c r="O317" s="725"/>
      <c r="P317" s="979">
        <v>26</v>
      </c>
      <c r="Q317" s="836">
        <f t="shared" si="124"/>
        <v>0.27956989247311825</v>
      </c>
      <c r="R317" s="720">
        <v>26</v>
      </c>
      <c r="S317" s="836">
        <f t="shared" si="125"/>
        <v>0.27956989247311825</v>
      </c>
      <c r="T317" s="980">
        <v>25</v>
      </c>
      <c r="U317" s="836">
        <f t="shared" si="126"/>
        <v>1</v>
      </c>
      <c r="V317" s="981">
        <v>0</v>
      </c>
      <c r="W317" s="982">
        <f t="shared" si="127"/>
        <v>93</v>
      </c>
      <c r="X317" s="980">
        <f t="shared" si="128"/>
        <v>25</v>
      </c>
      <c r="Y317" s="983">
        <f t="shared" si="129"/>
        <v>118</v>
      </c>
      <c r="Z317" s="656"/>
      <c r="AA317" s="105"/>
    </row>
    <row r="318" spans="1:27" ht="12.95" customHeight="1" x14ac:dyDescent="0.25">
      <c r="A318" s="189"/>
      <c r="B318" s="713" t="s">
        <v>638</v>
      </c>
      <c r="C318" s="976">
        <v>65</v>
      </c>
      <c r="D318" s="698">
        <f t="shared" si="118"/>
        <v>4.606661941885188E-2</v>
      </c>
      <c r="E318" s="976">
        <v>731</v>
      </c>
      <c r="F318" s="698">
        <f t="shared" si="119"/>
        <v>0.51807228915662651</v>
      </c>
      <c r="G318" s="976">
        <v>333</v>
      </c>
      <c r="H318" s="698">
        <f t="shared" si="120"/>
        <v>0.23600283486888732</v>
      </c>
      <c r="I318" s="977">
        <v>282</v>
      </c>
      <c r="J318" s="698">
        <f t="shared" si="121"/>
        <v>0.1998582565556343</v>
      </c>
      <c r="K318" s="978">
        <f t="shared" si="122"/>
        <v>1411</v>
      </c>
      <c r="L318" s="717">
        <f t="shared" si="117"/>
        <v>0.80307342060330111</v>
      </c>
      <c r="M318" s="720">
        <v>12</v>
      </c>
      <c r="N318" s="836">
        <f t="shared" si="123"/>
        <v>0.33333333333333331</v>
      </c>
      <c r="O318" s="725"/>
      <c r="P318" s="979">
        <v>11</v>
      </c>
      <c r="Q318" s="836">
        <f t="shared" si="124"/>
        <v>0.30555555555555558</v>
      </c>
      <c r="R318" s="720">
        <v>13</v>
      </c>
      <c r="S318" s="836">
        <f t="shared" si="125"/>
        <v>0.3611111111111111</v>
      </c>
      <c r="T318" s="980">
        <v>10</v>
      </c>
      <c r="U318" s="836">
        <f t="shared" si="126"/>
        <v>0.83333333333333337</v>
      </c>
      <c r="V318" s="981">
        <v>2</v>
      </c>
      <c r="W318" s="982">
        <f t="shared" si="127"/>
        <v>36</v>
      </c>
      <c r="X318" s="980">
        <f t="shared" si="128"/>
        <v>12</v>
      </c>
      <c r="Y318" s="983">
        <f t="shared" si="129"/>
        <v>48</v>
      </c>
      <c r="Z318" s="656"/>
      <c r="AA318" s="105"/>
    </row>
    <row r="319" spans="1:27" ht="12.95" customHeight="1" x14ac:dyDescent="0.25">
      <c r="A319" s="189"/>
      <c r="B319" s="713" t="s">
        <v>639</v>
      </c>
      <c r="C319" s="976">
        <v>54</v>
      </c>
      <c r="D319" s="698">
        <f t="shared" si="118"/>
        <v>4.7957371225577264E-2</v>
      </c>
      <c r="E319" s="976">
        <v>532</v>
      </c>
      <c r="F319" s="698">
        <f t="shared" si="119"/>
        <v>0.47246891651865008</v>
      </c>
      <c r="G319" s="976">
        <v>278</v>
      </c>
      <c r="H319" s="698">
        <f t="shared" si="120"/>
        <v>0.24689165186500889</v>
      </c>
      <c r="I319" s="977">
        <v>262</v>
      </c>
      <c r="J319" s="698">
        <f t="shared" si="121"/>
        <v>0.23268206039076378</v>
      </c>
      <c r="K319" s="978">
        <f t="shared" si="122"/>
        <v>1126</v>
      </c>
      <c r="L319" s="717">
        <f t="shared" si="117"/>
        <v>0.83842144452717793</v>
      </c>
      <c r="M319" s="720">
        <v>22</v>
      </c>
      <c r="N319" s="836">
        <f t="shared" si="123"/>
        <v>0.37931034482758619</v>
      </c>
      <c r="O319" s="725"/>
      <c r="P319" s="979">
        <v>23</v>
      </c>
      <c r="Q319" s="836">
        <f t="shared" si="124"/>
        <v>0.39655172413793105</v>
      </c>
      <c r="R319" s="720">
        <v>13</v>
      </c>
      <c r="S319" s="836">
        <f t="shared" si="125"/>
        <v>0.22413793103448276</v>
      </c>
      <c r="T319" s="980">
        <v>14</v>
      </c>
      <c r="U319" s="836">
        <f t="shared" si="126"/>
        <v>0.73684210526315785</v>
      </c>
      <c r="V319" s="981">
        <v>5</v>
      </c>
      <c r="W319" s="982">
        <f t="shared" si="127"/>
        <v>58</v>
      </c>
      <c r="X319" s="980">
        <f t="shared" si="128"/>
        <v>19</v>
      </c>
      <c r="Y319" s="983">
        <f t="shared" si="129"/>
        <v>77</v>
      </c>
      <c r="Z319" s="656"/>
      <c r="AA319" s="105"/>
    </row>
    <row r="320" spans="1:27" ht="12.95" customHeight="1" x14ac:dyDescent="0.25">
      <c r="A320" s="189"/>
      <c r="B320" s="713" t="s">
        <v>640</v>
      </c>
      <c r="C320" s="976">
        <v>23</v>
      </c>
      <c r="D320" s="698">
        <f t="shared" si="118"/>
        <v>4.2124542124542128E-2</v>
      </c>
      <c r="E320" s="976">
        <v>225</v>
      </c>
      <c r="F320" s="698">
        <f t="shared" si="119"/>
        <v>0.41208791208791207</v>
      </c>
      <c r="G320" s="976">
        <v>121</v>
      </c>
      <c r="H320" s="698">
        <f t="shared" si="120"/>
        <v>0.2216117216117216</v>
      </c>
      <c r="I320" s="977">
        <v>177</v>
      </c>
      <c r="J320" s="698">
        <f t="shared" si="121"/>
        <v>0.32417582417582419</v>
      </c>
      <c r="K320" s="978">
        <f t="shared" si="122"/>
        <v>546</v>
      </c>
      <c r="L320" s="717">
        <f t="shared" si="117"/>
        <v>0.77777777777777779</v>
      </c>
      <c r="M320" s="720">
        <v>6</v>
      </c>
      <c r="N320" s="836">
        <f t="shared" si="123"/>
        <v>0.3</v>
      </c>
      <c r="O320" s="725"/>
      <c r="P320" s="979">
        <v>6</v>
      </c>
      <c r="Q320" s="836">
        <f t="shared" si="124"/>
        <v>0.3</v>
      </c>
      <c r="R320" s="720">
        <v>8</v>
      </c>
      <c r="S320" s="836">
        <f t="shared" si="125"/>
        <v>0.4</v>
      </c>
      <c r="T320" s="980">
        <v>4</v>
      </c>
      <c r="U320" s="836">
        <f t="shared" si="126"/>
        <v>1</v>
      </c>
      <c r="V320" s="981">
        <v>0</v>
      </c>
      <c r="W320" s="982">
        <f t="shared" si="127"/>
        <v>20</v>
      </c>
      <c r="X320" s="980">
        <f t="shared" si="128"/>
        <v>4</v>
      </c>
      <c r="Y320" s="983">
        <f t="shared" si="129"/>
        <v>24</v>
      </c>
      <c r="Z320" s="656"/>
      <c r="AA320" s="105"/>
    </row>
    <row r="321" spans="1:27" ht="12.95" customHeight="1" x14ac:dyDescent="0.25">
      <c r="A321" s="189"/>
      <c r="B321" s="713" t="s">
        <v>641</v>
      </c>
      <c r="C321" s="976">
        <v>38</v>
      </c>
      <c r="D321" s="698">
        <f t="shared" si="118"/>
        <v>7.5546719681908542E-2</v>
      </c>
      <c r="E321" s="976">
        <v>229</v>
      </c>
      <c r="F321" s="698">
        <f t="shared" si="119"/>
        <v>0.45526838966202782</v>
      </c>
      <c r="G321" s="976">
        <v>101</v>
      </c>
      <c r="H321" s="698">
        <f t="shared" si="120"/>
        <v>0.20079522862823063</v>
      </c>
      <c r="I321" s="977">
        <v>135</v>
      </c>
      <c r="J321" s="698">
        <f t="shared" si="121"/>
        <v>0.26838966202783299</v>
      </c>
      <c r="K321" s="978">
        <f t="shared" si="122"/>
        <v>503</v>
      </c>
      <c r="L321" s="717">
        <f t="shared" si="117"/>
        <v>0.86873920552677031</v>
      </c>
      <c r="M321" s="720">
        <v>7</v>
      </c>
      <c r="N321" s="836">
        <f t="shared" si="123"/>
        <v>0.28000000000000003</v>
      </c>
      <c r="O321" s="725"/>
      <c r="P321" s="979">
        <v>12</v>
      </c>
      <c r="Q321" s="836">
        <f t="shared" si="124"/>
        <v>0.48</v>
      </c>
      <c r="R321" s="720">
        <v>6</v>
      </c>
      <c r="S321" s="836">
        <f t="shared" si="125"/>
        <v>0.24</v>
      </c>
      <c r="T321" s="980">
        <v>11</v>
      </c>
      <c r="U321" s="836">
        <f t="shared" si="126"/>
        <v>1</v>
      </c>
      <c r="V321" s="981">
        <v>0</v>
      </c>
      <c r="W321" s="982">
        <f t="shared" si="127"/>
        <v>25</v>
      </c>
      <c r="X321" s="980">
        <f t="shared" si="128"/>
        <v>11</v>
      </c>
      <c r="Y321" s="983">
        <f t="shared" si="129"/>
        <v>36</v>
      </c>
      <c r="Z321" s="656"/>
      <c r="AA321" s="105"/>
    </row>
    <row r="322" spans="1:27" ht="12.95" customHeight="1" x14ac:dyDescent="0.25">
      <c r="A322" s="189"/>
      <c r="B322" s="713" t="s">
        <v>642</v>
      </c>
      <c r="C322" s="976">
        <v>23</v>
      </c>
      <c r="D322" s="698">
        <f t="shared" si="118"/>
        <v>4.6747967479674794E-2</v>
      </c>
      <c r="E322" s="976">
        <v>231</v>
      </c>
      <c r="F322" s="698">
        <f t="shared" si="119"/>
        <v>0.46951219512195119</v>
      </c>
      <c r="G322" s="976">
        <v>124</v>
      </c>
      <c r="H322" s="698">
        <f t="shared" si="120"/>
        <v>0.25203252032520324</v>
      </c>
      <c r="I322" s="977">
        <v>114</v>
      </c>
      <c r="J322" s="698">
        <f t="shared" si="121"/>
        <v>0.23170731707317074</v>
      </c>
      <c r="K322" s="978">
        <f t="shared" si="122"/>
        <v>492</v>
      </c>
      <c r="L322" s="717">
        <f t="shared" si="117"/>
        <v>0.83108108108108103</v>
      </c>
      <c r="M322" s="720">
        <v>2</v>
      </c>
      <c r="N322" s="836">
        <f t="shared" si="123"/>
        <v>0.2</v>
      </c>
      <c r="O322" s="725"/>
      <c r="P322" s="979">
        <v>5</v>
      </c>
      <c r="Q322" s="836">
        <f t="shared" si="124"/>
        <v>0.5</v>
      </c>
      <c r="R322" s="720">
        <v>3</v>
      </c>
      <c r="S322" s="836">
        <f t="shared" si="125"/>
        <v>0.3</v>
      </c>
      <c r="T322" s="980">
        <v>0</v>
      </c>
      <c r="U322" s="836" t="e">
        <f t="shared" si="126"/>
        <v>#DIV/0!</v>
      </c>
      <c r="V322" s="981">
        <v>0</v>
      </c>
      <c r="W322" s="982">
        <f t="shared" si="127"/>
        <v>10</v>
      </c>
      <c r="X322" s="980">
        <f t="shared" si="128"/>
        <v>0</v>
      </c>
      <c r="Y322" s="983">
        <f t="shared" si="129"/>
        <v>10</v>
      </c>
      <c r="Z322" s="656"/>
      <c r="AA322" s="105"/>
    </row>
    <row r="323" spans="1:27" ht="12.95" customHeight="1" x14ac:dyDescent="0.25">
      <c r="A323" s="189"/>
      <c r="B323" s="713" t="s">
        <v>643</v>
      </c>
      <c r="C323" s="976">
        <v>17</v>
      </c>
      <c r="D323" s="698">
        <f t="shared" si="118"/>
        <v>4.336734693877551E-2</v>
      </c>
      <c r="E323" s="976">
        <v>202</v>
      </c>
      <c r="F323" s="698">
        <f t="shared" si="119"/>
        <v>0.51530612244897955</v>
      </c>
      <c r="G323" s="976">
        <v>91</v>
      </c>
      <c r="H323" s="698">
        <f t="shared" si="120"/>
        <v>0.23214285714285715</v>
      </c>
      <c r="I323" s="977">
        <v>82</v>
      </c>
      <c r="J323" s="698">
        <f t="shared" si="121"/>
        <v>0.20918367346938777</v>
      </c>
      <c r="K323" s="978">
        <f t="shared" si="122"/>
        <v>392</v>
      </c>
      <c r="L323" s="717">
        <f t="shared" si="117"/>
        <v>0.83760683760683763</v>
      </c>
      <c r="M323" s="720">
        <v>7</v>
      </c>
      <c r="N323" s="836">
        <f t="shared" si="123"/>
        <v>0.25925925925925924</v>
      </c>
      <c r="O323" s="725"/>
      <c r="P323" s="979">
        <v>11</v>
      </c>
      <c r="Q323" s="836">
        <f t="shared" si="124"/>
        <v>0.40740740740740738</v>
      </c>
      <c r="R323" s="720">
        <v>9</v>
      </c>
      <c r="S323" s="836">
        <f t="shared" si="125"/>
        <v>0.33333333333333331</v>
      </c>
      <c r="T323" s="980">
        <v>14</v>
      </c>
      <c r="U323" s="836">
        <f t="shared" si="126"/>
        <v>1</v>
      </c>
      <c r="V323" s="981">
        <v>0</v>
      </c>
      <c r="W323" s="982">
        <f t="shared" si="127"/>
        <v>27</v>
      </c>
      <c r="X323" s="980">
        <f t="shared" si="128"/>
        <v>14</v>
      </c>
      <c r="Y323" s="983">
        <f t="shared" si="129"/>
        <v>41</v>
      </c>
      <c r="Z323" s="656"/>
      <c r="AA323" s="105"/>
    </row>
    <row r="324" spans="1:27" ht="12.95" customHeight="1" x14ac:dyDescent="0.25">
      <c r="A324" s="189"/>
      <c r="B324" s="713" t="s">
        <v>644</v>
      </c>
      <c r="C324" s="976">
        <v>12</v>
      </c>
      <c r="D324" s="698">
        <f t="shared" si="118"/>
        <v>3.3426183844011144E-2</v>
      </c>
      <c r="E324" s="976">
        <v>158</v>
      </c>
      <c r="F324" s="698">
        <f t="shared" si="119"/>
        <v>0.44011142061281339</v>
      </c>
      <c r="G324" s="976">
        <v>109</v>
      </c>
      <c r="H324" s="698">
        <f t="shared" si="120"/>
        <v>0.30362116991643456</v>
      </c>
      <c r="I324" s="977">
        <v>80</v>
      </c>
      <c r="J324" s="698">
        <f t="shared" si="121"/>
        <v>0.22284122562674094</v>
      </c>
      <c r="K324" s="978">
        <f t="shared" si="122"/>
        <v>359</v>
      </c>
      <c r="L324" s="717">
        <f t="shared" si="117"/>
        <v>0.74173553719008267</v>
      </c>
      <c r="M324" s="720">
        <v>7</v>
      </c>
      <c r="N324" s="836">
        <f t="shared" si="123"/>
        <v>0.5</v>
      </c>
      <c r="O324" s="725"/>
      <c r="P324" s="979">
        <v>4</v>
      </c>
      <c r="Q324" s="836">
        <f t="shared" si="124"/>
        <v>0.2857142857142857</v>
      </c>
      <c r="R324" s="720">
        <v>3</v>
      </c>
      <c r="S324" s="836">
        <f t="shared" si="125"/>
        <v>0.21428571428571427</v>
      </c>
      <c r="T324" s="980">
        <v>6</v>
      </c>
      <c r="U324" s="836">
        <f t="shared" si="126"/>
        <v>1</v>
      </c>
      <c r="V324" s="981">
        <v>0</v>
      </c>
      <c r="W324" s="982">
        <f t="shared" si="127"/>
        <v>14</v>
      </c>
      <c r="X324" s="980">
        <f t="shared" si="128"/>
        <v>6</v>
      </c>
      <c r="Y324" s="983">
        <f t="shared" si="129"/>
        <v>20</v>
      </c>
      <c r="Z324" s="656"/>
      <c r="AA324" s="105"/>
    </row>
    <row r="325" spans="1:27" ht="12.95" customHeight="1" x14ac:dyDescent="0.25">
      <c r="A325" s="189"/>
      <c r="B325" s="713" t="s">
        <v>645</v>
      </c>
      <c r="C325" s="976">
        <v>17</v>
      </c>
      <c r="D325" s="698">
        <f t="shared" si="118"/>
        <v>6.9387755102040816E-2</v>
      </c>
      <c r="E325" s="976">
        <v>102</v>
      </c>
      <c r="F325" s="698">
        <f t="shared" si="119"/>
        <v>0.41632653061224489</v>
      </c>
      <c r="G325" s="976">
        <v>77</v>
      </c>
      <c r="H325" s="698">
        <f t="shared" si="120"/>
        <v>0.31428571428571428</v>
      </c>
      <c r="I325" s="977">
        <v>49</v>
      </c>
      <c r="J325" s="698">
        <f t="shared" si="121"/>
        <v>0.2</v>
      </c>
      <c r="K325" s="978">
        <f t="shared" si="122"/>
        <v>245</v>
      </c>
      <c r="L325" s="717">
        <f t="shared" si="117"/>
        <v>0.83617747440273038</v>
      </c>
      <c r="M325" s="720">
        <v>2</v>
      </c>
      <c r="N325" s="836">
        <f t="shared" si="123"/>
        <v>0.66666666666666663</v>
      </c>
      <c r="O325" s="725"/>
      <c r="P325" s="979">
        <v>1</v>
      </c>
      <c r="Q325" s="836">
        <f t="shared" si="124"/>
        <v>0.33333333333333331</v>
      </c>
      <c r="R325" s="720">
        <v>0</v>
      </c>
      <c r="S325" s="836">
        <f t="shared" si="125"/>
        <v>0</v>
      </c>
      <c r="T325" s="980">
        <v>1</v>
      </c>
      <c r="U325" s="836">
        <f t="shared" si="126"/>
        <v>1</v>
      </c>
      <c r="V325" s="981">
        <v>0</v>
      </c>
      <c r="W325" s="982">
        <f t="shared" si="127"/>
        <v>3</v>
      </c>
      <c r="X325" s="980">
        <f t="shared" si="128"/>
        <v>1</v>
      </c>
      <c r="Y325" s="983">
        <f t="shared" si="129"/>
        <v>4</v>
      </c>
      <c r="Z325" s="656"/>
      <c r="AA325" s="105"/>
    </row>
    <row r="326" spans="1:27" ht="12.95" customHeight="1" x14ac:dyDescent="0.25">
      <c r="A326" s="189"/>
      <c r="B326" s="713" t="s">
        <v>646</v>
      </c>
      <c r="C326" s="976">
        <v>22</v>
      </c>
      <c r="D326" s="698">
        <f t="shared" si="118"/>
        <v>6.0109289617486336E-2</v>
      </c>
      <c r="E326" s="976">
        <v>197</v>
      </c>
      <c r="F326" s="698">
        <f t="shared" si="119"/>
        <v>0.53825136612021862</v>
      </c>
      <c r="G326" s="976">
        <v>87</v>
      </c>
      <c r="H326" s="698">
        <f t="shared" si="120"/>
        <v>0.23770491803278687</v>
      </c>
      <c r="I326" s="977">
        <v>60</v>
      </c>
      <c r="J326" s="698">
        <f t="shared" si="121"/>
        <v>0.16393442622950818</v>
      </c>
      <c r="K326" s="978">
        <f t="shared" si="122"/>
        <v>366</v>
      </c>
      <c r="L326" s="717">
        <f t="shared" si="117"/>
        <v>0.72908366533864544</v>
      </c>
      <c r="M326" s="720">
        <v>3</v>
      </c>
      <c r="N326" s="836">
        <f t="shared" si="123"/>
        <v>0.14285714285714285</v>
      </c>
      <c r="O326" s="725"/>
      <c r="P326" s="979">
        <v>5</v>
      </c>
      <c r="Q326" s="836">
        <f t="shared" si="124"/>
        <v>0.23809523809523808</v>
      </c>
      <c r="R326" s="720">
        <v>13</v>
      </c>
      <c r="S326" s="836">
        <f t="shared" si="125"/>
        <v>0.61904761904761907</v>
      </c>
      <c r="T326" s="980">
        <v>6</v>
      </c>
      <c r="U326" s="836">
        <f t="shared" si="126"/>
        <v>0.6</v>
      </c>
      <c r="V326" s="981">
        <v>4</v>
      </c>
      <c r="W326" s="982">
        <f t="shared" si="127"/>
        <v>21</v>
      </c>
      <c r="X326" s="980">
        <f t="shared" si="128"/>
        <v>10</v>
      </c>
      <c r="Y326" s="983">
        <f t="shared" si="129"/>
        <v>31</v>
      </c>
      <c r="Z326" s="656"/>
      <c r="AA326" s="105"/>
    </row>
    <row r="327" spans="1:27" ht="12.95" customHeight="1" x14ac:dyDescent="0.25">
      <c r="A327" s="189"/>
      <c r="B327" s="713" t="s">
        <v>647</v>
      </c>
      <c r="C327" s="976">
        <v>7</v>
      </c>
      <c r="D327" s="698">
        <f t="shared" si="118"/>
        <v>6.363636363636363E-2</v>
      </c>
      <c r="E327" s="976">
        <v>64</v>
      </c>
      <c r="F327" s="698">
        <f t="shared" si="119"/>
        <v>0.58181818181818179</v>
      </c>
      <c r="G327" s="976">
        <v>18</v>
      </c>
      <c r="H327" s="698">
        <f t="shared" si="120"/>
        <v>0.16363636363636364</v>
      </c>
      <c r="I327" s="977">
        <v>21</v>
      </c>
      <c r="J327" s="698">
        <f t="shared" si="121"/>
        <v>0.19090909090909092</v>
      </c>
      <c r="K327" s="978">
        <f t="shared" si="122"/>
        <v>110</v>
      </c>
      <c r="L327" s="717">
        <f t="shared" si="117"/>
        <v>0.8029197080291971</v>
      </c>
      <c r="M327" s="720">
        <v>2</v>
      </c>
      <c r="N327" s="836">
        <f t="shared" si="123"/>
        <v>0.5</v>
      </c>
      <c r="O327" s="725"/>
      <c r="P327" s="979">
        <v>1</v>
      </c>
      <c r="Q327" s="836">
        <f t="shared" si="124"/>
        <v>0.25</v>
      </c>
      <c r="R327" s="720">
        <v>1</v>
      </c>
      <c r="S327" s="836">
        <f t="shared" si="125"/>
        <v>0.25</v>
      </c>
      <c r="T327" s="980">
        <v>0</v>
      </c>
      <c r="U327" s="836" t="e">
        <f t="shared" si="126"/>
        <v>#DIV/0!</v>
      </c>
      <c r="V327" s="981">
        <v>0</v>
      </c>
      <c r="W327" s="982">
        <f t="shared" si="127"/>
        <v>4</v>
      </c>
      <c r="X327" s="980">
        <f t="shared" si="128"/>
        <v>0</v>
      </c>
      <c r="Y327" s="983">
        <f t="shared" si="129"/>
        <v>4</v>
      </c>
      <c r="Z327" s="656"/>
      <c r="AA327" s="105"/>
    </row>
    <row r="328" spans="1:27" ht="12.95" customHeight="1" x14ac:dyDescent="0.25">
      <c r="A328" s="189"/>
      <c r="B328" s="713" t="s">
        <v>648</v>
      </c>
      <c r="C328" s="976">
        <v>4</v>
      </c>
      <c r="D328" s="698">
        <f t="shared" si="118"/>
        <v>8.8888888888888892E-2</v>
      </c>
      <c r="E328" s="976">
        <v>17</v>
      </c>
      <c r="F328" s="698">
        <f t="shared" si="119"/>
        <v>0.37777777777777777</v>
      </c>
      <c r="G328" s="976">
        <v>15</v>
      </c>
      <c r="H328" s="698">
        <f t="shared" si="120"/>
        <v>0.33333333333333331</v>
      </c>
      <c r="I328" s="977">
        <v>9</v>
      </c>
      <c r="J328" s="698">
        <f t="shared" si="121"/>
        <v>0.2</v>
      </c>
      <c r="K328" s="978">
        <f t="shared" si="122"/>
        <v>45</v>
      </c>
      <c r="L328" s="717">
        <f t="shared" si="117"/>
        <v>0.69230769230769229</v>
      </c>
      <c r="M328" s="720">
        <v>0</v>
      </c>
      <c r="N328" s="836">
        <f t="shared" si="123"/>
        <v>0</v>
      </c>
      <c r="O328" s="725"/>
      <c r="P328" s="979">
        <v>2</v>
      </c>
      <c r="Q328" s="836">
        <f t="shared" si="124"/>
        <v>0.66666666666666663</v>
      </c>
      <c r="R328" s="720">
        <v>1</v>
      </c>
      <c r="S328" s="836">
        <f t="shared" si="125"/>
        <v>0.33333333333333331</v>
      </c>
      <c r="T328" s="980">
        <v>1</v>
      </c>
      <c r="U328" s="836">
        <f t="shared" si="126"/>
        <v>1</v>
      </c>
      <c r="V328" s="981">
        <v>0</v>
      </c>
      <c r="W328" s="982">
        <f t="shared" si="127"/>
        <v>3</v>
      </c>
      <c r="X328" s="980">
        <f t="shared" si="128"/>
        <v>1</v>
      </c>
      <c r="Y328" s="983">
        <f t="shared" si="129"/>
        <v>4</v>
      </c>
      <c r="Z328" s="656"/>
      <c r="AA328" s="105"/>
    </row>
    <row r="329" spans="1:27" ht="12.95" customHeight="1" x14ac:dyDescent="0.25">
      <c r="A329" s="189"/>
      <c r="B329" s="713" t="s">
        <v>649</v>
      </c>
      <c r="C329" s="976">
        <v>4</v>
      </c>
      <c r="D329" s="698">
        <f t="shared" si="118"/>
        <v>4.3956043956043959E-2</v>
      </c>
      <c r="E329" s="976">
        <v>50</v>
      </c>
      <c r="F329" s="698">
        <f t="shared" si="119"/>
        <v>0.5494505494505495</v>
      </c>
      <c r="G329" s="976">
        <v>28</v>
      </c>
      <c r="H329" s="698">
        <f t="shared" si="120"/>
        <v>0.30769230769230771</v>
      </c>
      <c r="I329" s="977">
        <v>9</v>
      </c>
      <c r="J329" s="698">
        <f t="shared" si="121"/>
        <v>9.8901098901098897E-2</v>
      </c>
      <c r="K329" s="978">
        <f t="shared" si="122"/>
        <v>91</v>
      </c>
      <c r="L329" s="717">
        <f t="shared" si="117"/>
        <v>0.77777777777777779</v>
      </c>
      <c r="M329" s="720">
        <v>1</v>
      </c>
      <c r="N329" s="836">
        <f t="shared" si="123"/>
        <v>0.25</v>
      </c>
      <c r="O329" s="725"/>
      <c r="P329" s="979">
        <v>2</v>
      </c>
      <c r="Q329" s="836">
        <f t="shared" si="124"/>
        <v>0.5</v>
      </c>
      <c r="R329" s="720">
        <v>1</v>
      </c>
      <c r="S329" s="836">
        <f t="shared" si="125"/>
        <v>0.25</v>
      </c>
      <c r="T329" s="980">
        <v>0</v>
      </c>
      <c r="U329" s="836" t="e">
        <f t="shared" si="126"/>
        <v>#DIV/0!</v>
      </c>
      <c r="V329" s="981">
        <v>0</v>
      </c>
      <c r="W329" s="982">
        <f t="shared" si="127"/>
        <v>4</v>
      </c>
      <c r="X329" s="980">
        <f t="shared" si="128"/>
        <v>0</v>
      </c>
      <c r="Y329" s="983">
        <f t="shared" si="129"/>
        <v>4</v>
      </c>
      <c r="Z329" s="656"/>
      <c r="AA329" s="105"/>
    </row>
    <row r="330" spans="1:27" ht="12.95" customHeight="1" x14ac:dyDescent="0.25">
      <c r="A330" s="189"/>
      <c r="B330" s="974" t="s">
        <v>735</v>
      </c>
      <c r="C330" s="716">
        <f>SUM(C310:C329)</f>
        <v>2642</v>
      </c>
      <c r="D330" s="717">
        <f t="shared" si="118"/>
        <v>5.4140453697821674E-2</v>
      </c>
      <c r="E330" s="716">
        <f>SUM(E310:E329)</f>
        <v>20671</v>
      </c>
      <c r="F330" s="717">
        <f t="shared" si="119"/>
        <v>0.42359474579397116</v>
      </c>
      <c r="G330" s="716">
        <f>SUM(G310:G329)</f>
        <v>11172</v>
      </c>
      <c r="H330" s="717">
        <f t="shared" si="120"/>
        <v>0.22893911760486896</v>
      </c>
      <c r="I330" s="716">
        <f>SUM(I310:I329)</f>
        <v>14314</v>
      </c>
      <c r="J330" s="717">
        <f t="shared" si="121"/>
        <v>0.29332568290333816</v>
      </c>
      <c r="K330" s="984">
        <f t="shared" si="122"/>
        <v>48799</v>
      </c>
      <c r="L330" s="717">
        <f t="shared" si="117"/>
        <v>0.80978062460588762</v>
      </c>
      <c r="M330" s="719">
        <f>SUM(M310:M329)</f>
        <v>660</v>
      </c>
      <c r="N330" s="836">
        <f t="shared" si="123"/>
        <v>0.33049574361542311</v>
      </c>
      <c r="O330" s="725"/>
      <c r="P330" s="719">
        <f>SUM(P310:P329)</f>
        <v>743</v>
      </c>
      <c r="Q330" s="836">
        <f t="shared" si="124"/>
        <v>0.37205808713069605</v>
      </c>
      <c r="R330" s="719">
        <f>SUM(R310:R329)</f>
        <v>594</v>
      </c>
      <c r="S330" s="836">
        <f t="shared" si="125"/>
        <v>0.29744616925388084</v>
      </c>
      <c r="T330" s="985">
        <f>SUM(T310:T329)</f>
        <v>584</v>
      </c>
      <c r="U330" s="836">
        <f t="shared" si="126"/>
        <v>0.87556221889055474</v>
      </c>
      <c r="V330" s="985">
        <f>SUM(V310:V329)</f>
        <v>83</v>
      </c>
      <c r="W330" s="986">
        <f t="shared" si="127"/>
        <v>1997</v>
      </c>
      <c r="X330" s="985">
        <f>SUM(T330,V330)</f>
        <v>667</v>
      </c>
      <c r="Y330" s="983">
        <f t="shared" si="129"/>
        <v>2664</v>
      </c>
      <c r="Z330" s="372"/>
      <c r="AA330" s="723"/>
    </row>
    <row r="331" spans="1:27" ht="12.95" customHeight="1" x14ac:dyDescent="0.25">
      <c r="A331" s="189"/>
      <c r="B331" s="812" t="s">
        <v>736</v>
      </c>
      <c r="C331" s="987">
        <f>C330/$X$289</f>
        <v>4.3841890411868173E-2</v>
      </c>
      <c r="D331" s="988"/>
      <c r="E331" s="987">
        <f>E330/$X$289</f>
        <v>0.34301881782881416</v>
      </c>
      <c r="F331" s="988"/>
      <c r="G331" s="987">
        <f>G330/$X$289</f>
        <v>0.18539046165079154</v>
      </c>
      <c r="H331" s="988"/>
      <c r="I331" s="987">
        <f>I330/$X$289</f>
        <v>0.23752945471441372</v>
      </c>
      <c r="J331" s="988"/>
      <c r="K331" s="989">
        <f>K330/X289</f>
        <v>0.80978062460588762</v>
      </c>
      <c r="L331" s="990"/>
      <c r="M331" s="991">
        <f>M330/SUM($Q$290,$U$290)</f>
        <v>0.22790055248618785</v>
      </c>
      <c r="N331" s="990"/>
      <c r="O331" s="786"/>
      <c r="P331" s="991">
        <f>P330/SUM($Q$290,$U$290)</f>
        <v>0.25656077348066297</v>
      </c>
      <c r="Q331" s="990"/>
      <c r="R331" s="991">
        <f>R330/SUM($Q$290,$U$290)</f>
        <v>0.20511049723756905</v>
      </c>
      <c r="S331" s="990"/>
      <c r="T331" s="992">
        <f>T330/$L$290</f>
        <v>0.19178981937602627</v>
      </c>
      <c r="U331" s="990"/>
      <c r="V331" s="992">
        <f>V330/$L$290</f>
        <v>2.7257799671592774E-2</v>
      </c>
      <c r="W331" s="991">
        <f>W330/SUM($Q$290,$U$290)</f>
        <v>0.6895718232044199</v>
      </c>
      <c r="X331" s="992">
        <f>X330/$L$290</f>
        <v>0.21904761904761905</v>
      </c>
      <c r="Y331" s="993"/>
      <c r="Z331" s="372"/>
    </row>
    <row r="332" spans="1:27" ht="12.95" customHeight="1" x14ac:dyDescent="0.25">
      <c r="A332" s="189"/>
      <c r="B332" s="812" t="s">
        <v>737</v>
      </c>
      <c r="C332" s="994"/>
      <c r="D332" s="988"/>
      <c r="E332" s="994"/>
      <c r="F332" s="988"/>
      <c r="G332" s="994"/>
      <c r="H332" s="988"/>
      <c r="I332" s="994"/>
      <c r="J332" s="988"/>
      <c r="K332" s="995"/>
      <c r="L332" s="990"/>
      <c r="M332" s="994"/>
      <c r="N332" s="990"/>
      <c r="O332" s="786"/>
      <c r="P332" s="994"/>
      <c r="Q332" s="990"/>
      <c r="R332" s="994"/>
      <c r="S332" s="990"/>
      <c r="T332" s="994"/>
      <c r="U332" s="990"/>
      <c r="V332" s="994"/>
      <c r="W332" s="990"/>
      <c r="X332" s="995"/>
      <c r="Y332" s="993"/>
      <c r="Z332" s="372"/>
    </row>
    <row r="333" spans="1:27" ht="12.95" customHeight="1" x14ac:dyDescent="0.25">
      <c r="A333" s="189"/>
      <c r="B333" s="812" t="s">
        <v>738</v>
      </c>
      <c r="C333" s="779"/>
      <c r="K333" s="996"/>
      <c r="L333" s="997"/>
      <c r="M333" s="924"/>
      <c r="N333" s="836"/>
      <c r="P333" s="708"/>
      <c r="U333" s="990"/>
      <c r="V333" s="82"/>
      <c r="W333" s="998"/>
      <c r="X333" s="999"/>
      <c r="Y333" s="993"/>
      <c r="Z333" s="372"/>
    </row>
    <row r="334" spans="1:27" ht="12.95" customHeight="1" x14ac:dyDescent="0.25">
      <c r="A334" s="189"/>
      <c r="B334" s="862"/>
      <c r="C334" s="973" t="s">
        <v>693</v>
      </c>
      <c r="D334" s="864" t="s">
        <v>719</v>
      </c>
      <c r="E334" s="973" t="s">
        <v>694</v>
      </c>
      <c r="F334" s="864" t="s">
        <v>720</v>
      </c>
      <c r="G334" s="973" t="s">
        <v>695</v>
      </c>
      <c r="H334" s="864" t="s">
        <v>721</v>
      </c>
      <c r="I334" s="973" t="s">
        <v>696</v>
      </c>
      <c r="J334" s="864" t="s">
        <v>722</v>
      </c>
      <c r="K334" s="664"/>
      <c r="L334" s="864" t="s">
        <v>723</v>
      </c>
      <c r="M334" s="973" t="s">
        <v>724</v>
      </c>
      <c r="N334" s="864" t="s">
        <v>725</v>
      </c>
      <c r="O334" s="974"/>
      <c r="P334" s="973" t="s">
        <v>726</v>
      </c>
      <c r="Q334" s="864" t="s">
        <v>727</v>
      </c>
      <c r="R334" s="973" t="s">
        <v>728</v>
      </c>
      <c r="S334" s="864" t="s">
        <v>729</v>
      </c>
      <c r="T334" s="120" t="s">
        <v>730</v>
      </c>
      <c r="U334" s="864" t="s">
        <v>731</v>
      </c>
      <c r="V334" s="975" t="s">
        <v>732</v>
      </c>
      <c r="W334" s="864" t="s">
        <v>733</v>
      </c>
      <c r="X334" s="864" t="s">
        <v>734</v>
      </c>
      <c r="Y334" s="129" t="s">
        <v>609</v>
      </c>
      <c r="Z334" s="656"/>
    </row>
    <row r="335" spans="1:27" ht="12.95" customHeight="1" x14ac:dyDescent="0.25">
      <c r="A335" s="189"/>
      <c r="B335" s="1000" t="s">
        <v>613</v>
      </c>
      <c r="C335" s="962" t="s">
        <v>715</v>
      </c>
      <c r="D335" s="963"/>
      <c r="E335" s="962" t="s">
        <v>715</v>
      </c>
      <c r="F335" s="962"/>
      <c r="G335" s="962" t="s">
        <v>715</v>
      </c>
      <c r="H335" s="962"/>
      <c r="I335" s="962" t="s">
        <v>715</v>
      </c>
      <c r="J335" s="962"/>
      <c r="K335" s="962" t="s">
        <v>718</v>
      </c>
      <c r="L335" s="962"/>
      <c r="M335" s="962" t="s">
        <v>715</v>
      </c>
      <c r="N335" s="971"/>
      <c r="O335" s="962" t="s">
        <v>715</v>
      </c>
      <c r="P335" s="962" t="s">
        <v>715</v>
      </c>
      <c r="Q335" s="971"/>
      <c r="R335" s="962" t="s">
        <v>715</v>
      </c>
      <c r="S335" s="971"/>
      <c r="T335" s="962" t="s">
        <v>715</v>
      </c>
      <c r="U335" s="971"/>
      <c r="V335" s="962" t="s">
        <v>715</v>
      </c>
      <c r="W335" s="971"/>
      <c r="X335" s="962" t="s">
        <v>718</v>
      </c>
      <c r="Y335" s="971"/>
      <c r="Z335" s="656"/>
    </row>
    <row r="336" spans="1:27" ht="12.95" customHeight="1" x14ac:dyDescent="0.25">
      <c r="A336" s="189"/>
      <c r="B336" s="964" t="s">
        <v>671</v>
      </c>
      <c r="C336" s="962" t="s">
        <v>672</v>
      </c>
      <c r="D336" s="968" t="s">
        <v>4</v>
      </c>
      <c r="E336" s="962" t="s">
        <v>672</v>
      </c>
      <c r="F336" s="968" t="s">
        <v>4</v>
      </c>
      <c r="G336" s="962" t="s">
        <v>672</v>
      </c>
      <c r="H336" s="968" t="s">
        <v>4</v>
      </c>
      <c r="I336" s="962" t="s">
        <v>672</v>
      </c>
      <c r="J336" s="968" t="s">
        <v>4</v>
      </c>
      <c r="K336" s="962" t="s">
        <v>716</v>
      </c>
      <c r="L336" s="968" t="s">
        <v>4</v>
      </c>
      <c r="M336" s="962" t="s">
        <v>672</v>
      </c>
      <c r="N336" s="968" t="s">
        <v>4</v>
      </c>
      <c r="O336" s="969" t="s">
        <v>656</v>
      </c>
      <c r="P336" s="962" t="s">
        <v>672</v>
      </c>
      <c r="Q336" s="968" t="s">
        <v>4</v>
      </c>
      <c r="R336" s="962" t="s">
        <v>672</v>
      </c>
      <c r="S336" s="968" t="s">
        <v>4</v>
      </c>
      <c r="T336" s="962" t="s">
        <v>672</v>
      </c>
      <c r="U336" s="968" t="s">
        <v>4</v>
      </c>
      <c r="V336" s="962" t="s">
        <v>672</v>
      </c>
      <c r="W336" s="968" t="s">
        <v>4</v>
      </c>
      <c r="X336" s="962" t="s">
        <v>716</v>
      </c>
      <c r="Y336" s="968" t="s">
        <v>4</v>
      </c>
      <c r="Z336" s="656"/>
    </row>
    <row r="337" spans="1:29" ht="12.95" customHeight="1" x14ac:dyDescent="0.25">
      <c r="A337" s="189"/>
      <c r="B337" s="964" t="s">
        <v>597</v>
      </c>
      <c r="C337" s="848" t="s">
        <v>601</v>
      </c>
      <c r="D337" s="848" t="s">
        <v>602</v>
      </c>
      <c r="E337" s="848" t="s">
        <v>603</v>
      </c>
      <c r="F337" s="848" t="s">
        <v>604</v>
      </c>
      <c r="G337" s="848" t="s">
        <v>605</v>
      </c>
      <c r="H337" s="848" t="s">
        <v>606</v>
      </c>
      <c r="J337" s="848" t="s">
        <v>667</v>
      </c>
      <c r="L337" s="848" t="s">
        <v>668</v>
      </c>
      <c r="M337" s="848" t="s">
        <v>669</v>
      </c>
      <c r="N337" s="848" t="s">
        <v>670</v>
      </c>
      <c r="O337" s="849"/>
      <c r="P337" s="849"/>
      <c r="Q337" s="848" t="s">
        <v>680</v>
      </c>
      <c r="R337" s="848" t="s">
        <v>691</v>
      </c>
      <c r="S337" s="848" t="s">
        <v>713</v>
      </c>
      <c r="T337" s="848"/>
      <c r="U337" s="848" t="s">
        <v>714</v>
      </c>
      <c r="V337" s="848"/>
      <c r="W337" s="848" t="s">
        <v>715</v>
      </c>
      <c r="X337" s="1001"/>
      <c r="Y337" s="1001"/>
      <c r="Z337" s="656"/>
    </row>
    <row r="338" spans="1:29" ht="12" customHeight="1" x14ac:dyDescent="0.25">
      <c r="A338" s="189"/>
      <c r="B338" s="964"/>
      <c r="C338" s="964">
        <v>1</v>
      </c>
      <c r="D338" s="964">
        <v>2</v>
      </c>
      <c r="E338" s="964">
        <v>3</v>
      </c>
      <c r="F338" s="964">
        <v>4</v>
      </c>
      <c r="G338" s="964">
        <v>5</v>
      </c>
      <c r="H338" s="964">
        <v>6</v>
      </c>
      <c r="I338" s="964">
        <v>7</v>
      </c>
      <c r="J338" s="964">
        <v>8</v>
      </c>
      <c r="K338" s="964">
        <v>9</v>
      </c>
      <c r="L338" s="964">
        <v>10</v>
      </c>
      <c r="M338" s="964">
        <v>11</v>
      </c>
      <c r="N338" s="964">
        <v>12</v>
      </c>
      <c r="O338" s="963"/>
      <c r="P338" s="964">
        <v>13</v>
      </c>
      <c r="Q338" s="964">
        <v>14</v>
      </c>
      <c r="R338" s="964">
        <v>15</v>
      </c>
      <c r="S338" s="964">
        <v>16</v>
      </c>
      <c r="T338" s="964">
        <v>17</v>
      </c>
      <c r="U338" s="964">
        <v>18</v>
      </c>
      <c r="V338" s="964">
        <v>19</v>
      </c>
      <c r="W338" s="964">
        <v>20</v>
      </c>
      <c r="X338" s="964">
        <v>21</v>
      </c>
      <c r="Y338" s="964">
        <v>22</v>
      </c>
      <c r="Z338" s="656"/>
    </row>
    <row r="339" spans="1:29" ht="12" customHeight="1" x14ac:dyDescent="0.25">
      <c r="A339" s="189"/>
      <c r="B339" s="660"/>
      <c r="C339" s="826"/>
      <c r="D339" s="826"/>
      <c r="E339" s="826"/>
      <c r="F339" s="826"/>
      <c r="G339" s="826"/>
      <c r="H339" s="826"/>
      <c r="I339" s="826"/>
      <c r="J339" s="826"/>
      <c r="K339" s="826"/>
      <c r="L339" s="826"/>
      <c r="M339" s="826"/>
      <c r="N339" s="826"/>
      <c r="O339" s="660"/>
      <c r="P339" s="660"/>
      <c r="Q339" s="660"/>
      <c r="R339" s="826"/>
      <c r="S339" s="826"/>
      <c r="T339" s="826"/>
      <c r="U339" s="826"/>
      <c r="V339" s="826"/>
      <c r="W339" s="829"/>
      <c r="X339" s="829"/>
      <c r="Y339" s="189"/>
      <c r="Z339" s="656"/>
    </row>
    <row r="340" spans="1:29" x14ac:dyDescent="0.25">
      <c r="A340" s="786"/>
      <c r="B340" s="812"/>
      <c r="C340" s="786"/>
      <c r="D340" s="786"/>
      <c r="E340" s="786"/>
      <c r="F340" s="786"/>
      <c r="G340" s="786"/>
      <c r="H340" s="786"/>
      <c r="I340" s="786"/>
      <c r="J340" s="786"/>
      <c r="K340" s="786"/>
      <c r="L340" s="786"/>
      <c r="M340" s="786"/>
      <c r="N340" s="786"/>
      <c r="O340" s="786"/>
      <c r="P340" s="786"/>
      <c r="Q340" s="786"/>
      <c r="R340" s="786"/>
      <c r="S340" s="786"/>
      <c r="T340" s="786"/>
      <c r="U340" s="786"/>
      <c r="V340" s="786"/>
      <c r="W340" s="667"/>
      <c r="X340" s="667"/>
      <c r="Y340" s="105"/>
      <c r="Z340" s="825"/>
      <c r="AB340"/>
    </row>
    <row r="341" spans="1:29" hidden="1" x14ac:dyDescent="0.25">
      <c r="A341" s="786"/>
      <c r="B341" s="812"/>
      <c r="C341" s="786"/>
      <c r="D341" s="786"/>
      <c r="E341" s="786"/>
      <c r="F341" s="786"/>
      <c r="G341" s="786"/>
      <c r="H341" s="786"/>
      <c r="I341" s="786"/>
      <c r="J341" s="786"/>
      <c r="K341" s="786"/>
      <c r="L341" s="786"/>
      <c r="M341" s="786"/>
      <c r="N341" s="786"/>
      <c r="O341" s="786"/>
      <c r="P341" s="786"/>
      <c r="Q341" s="786"/>
      <c r="R341" s="786"/>
      <c r="S341" s="786"/>
      <c r="T341" s="786"/>
      <c r="U341" s="786"/>
      <c r="V341" s="786"/>
      <c r="W341" s="667"/>
      <c r="X341" s="667"/>
      <c r="Y341" s="105"/>
      <c r="Z341" s="825"/>
      <c r="AB341"/>
    </row>
    <row r="342" spans="1:29" x14ac:dyDescent="0.25">
      <c r="A342" s="766"/>
      <c r="B342" s="660"/>
      <c r="C342" s="660"/>
      <c r="D342" s="660"/>
      <c r="E342" s="660"/>
      <c r="F342" s="660"/>
      <c r="G342" s="660"/>
      <c r="H342" s="660"/>
      <c r="I342" s="660"/>
      <c r="J342" s="660"/>
      <c r="K342" s="660"/>
      <c r="L342" s="660"/>
      <c r="M342" s="660"/>
      <c r="N342" s="660"/>
      <c r="O342" s="725"/>
      <c r="P342" s="660"/>
      <c r="Q342" s="660"/>
      <c r="R342" s="660"/>
      <c r="S342" s="660"/>
      <c r="T342" s="660"/>
      <c r="U342" s="660"/>
      <c r="V342" s="660"/>
      <c r="W342" s="892"/>
      <c r="X342" s="892"/>
      <c r="Y342" s="189"/>
      <c r="Z342" s="656"/>
    </row>
    <row r="343" spans="1:29" x14ac:dyDescent="0.25">
      <c r="A343" s="660"/>
      <c r="B343" s="1002"/>
      <c r="C343" s="1003">
        <v>1</v>
      </c>
      <c r="D343" s="1003">
        <v>2</v>
      </c>
      <c r="E343" s="1003">
        <v>3</v>
      </c>
      <c r="F343" s="1003">
        <v>4</v>
      </c>
      <c r="G343" s="1003">
        <v>5</v>
      </c>
      <c r="H343" s="1003">
        <v>6</v>
      </c>
      <c r="I343" s="1003">
        <v>7</v>
      </c>
      <c r="J343" s="1003">
        <v>8</v>
      </c>
      <c r="K343" s="1003">
        <v>9</v>
      </c>
      <c r="L343" s="1003">
        <v>10</v>
      </c>
      <c r="M343" s="1003">
        <v>11</v>
      </c>
      <c r="N343" s="1003">
        <v>12</v>
      </c>
      <c r="O343" s="1004"/>
      <c r="P343" s="1003">
        <v>13</v>
      </c>
      <c r="Q343" s="1003">
        <v>14</v>
      </c>
      <c r="R343" s="1003">
        <v>15</v>
      </c>
      <c r="S343" s="1003">
        <v>16</v>
      </c>
      <c r="T343" s="1003">
        <v>17</v>
      </c>
      <c r="U343" s="1003">
        <v>18</v>
      </c>
      <c r="V343" s="1003">
        <v>19</v>
      </c>
      <c r="W343" s="1003">
        <v>20</v>
      </c>
      <c r="X343" s="1003">
        <v>21</v>
      </c>
      <c r="Y343" s="1003">
        <v>22</v>
      </c>
      <c r="Z343" s="656"/>
    </row>
    <row r="344" spans="1:29" ht="12" customHeight="1" x14ac:dyDescent="0.25">
      <c r="A344" s="660"/>
      <c r="B344" s="1002" t="s">
        <v>597</v>
      </c>
      <c r="C344" s="1005"/>
      <c r="D344" s="848" t="s">
        <v>601</v>
      </c>
      <c r="E344" s="848" t="s">
        <v>602</v>
      </c>
      <c r="F344" s="848" t="s">
        <v>603</v>
      </c>
      <c r="G344" s="848" t="s">
        <v>604</v>
      </c>
      <c r="H344" s="848" t="s">
        <v>605</v>
      </c>
      <c r="I344" s="848" t="s">
        <v>606</v>
      </c>
      <c r="J344" s="848"/>
      <c r="K344" s="848" t="s">
        <v>668</v>
      </c>
      <c r="L344" s="848" t="s">
        <v>669</v>
      </c>
      <c r="M344" s="848" t="s">
        <v>670</v>
      </c>
      <c r="P344" s="848" t="s">
        <v>680</v>
      </c>
      <c r="Q344" s="848" t="s">
        <v>691</v>
      </c>
      <c r="R344" s="848" t="s">
        <v>713</v>
      </c>
      <c r="T344" s="848" t="s">
        <v>5</v>
      </c>
      <c r="U344" s="848" t="s">
        <v>739</v>
      </c>
      <c r="V344" s="848" t="s">
        <v>740</v>
      </c>
      <c r="W344" s="848" t="s">
        <v>741</v>
      </c>
      <c r="X344" s="847"/>
      <c r="Y344" s="1006">
        <v>2015</v>
      </c>
      <c r="Z344" s="656"/>
    </row>
    <row r="345" spans="1:29" ht="12" customHeight="1" x14ac:dyDescent="0.25">
      <c r="A345" s="660"/>
      <c r="B345" s="1002" t="s">
        <v>671</v>
      </c>
      <c r="C345" s="1007" t="s">
        <v>672</v>
      </c>
      <c r="D345" s="1008" t="s">
        <v>4</v>
      </c>
      <c r="E345" s="1007" t="s">
        <v>672</v>
      </c>
      <c r="F345" s="1008" t="s">
        <v>4</v>
      </c>
      <c r="G345" s="1007" t="s">
        <v>672</v>
      </c>
      <c r="H345" s="1008" t="s">
        <v>4</v>
      </c>
      <c r="I345" s="1007" t="s">
        <v>672</v>
      </c>
      <c r="J345" s="1008" t="s">
        <v>4</v>
      </c>
      <c r="K345" s="1007" t="s">
        <v>716</v>
      </c>
      <c r="L345" s="1008" t="s">
        <v>4</v>
      </c>
      <c r="M345" s="1007" t="s">
        <v>672</v>
      </c>
      <c r="N345" s="1008" t="s">
        <v>4</v>
      </c>
      <c r="O345" s="1009" t="s">
        <v>656</v>
      </c>
      <c r="P345" s="1007" t="s">
        <v>672</v>
      </c>
      <c r="Q345" s="1008" t="s">
        <v>4</v>
      </c>
      <c r="R345" s="1007" t="s">
        <v>672</v>
      </c>
      <c r="S345" s="1008" t="s">
        <v>4</v>
      </c>
      <c r="T345" s="1007" t="s">
        <v>672</v>
      </c>
      <c r="U345" s="1008" t="s">
        <v>4</v>
      </c>
      <c r="V345" s="1007" t="s">
        <v>672</v>
      </c>
      <c r="W345" s="1007" t="s">
        <v>716</v>
      </c>
      <c r="X345" s="1007" t="s">
        <v>716</v>
      </c>
      <c r="Y345" s="1008" t="s">
        <v>4</v>
      </c>
      <c r="Z345" s="656"/>
      <c r="AA345" s="105"/>
      <c r="AC345" s="950"/>
    </row>
    <row r="346" spans="1:29" ht="12.95" customHeight="1" x14ac:dyDescent="0.25">
      <c r="A346" s="660"/>
      <c r="B346" s="1006" t="s">
        <v>613</v>
      </c>
      <c r="C346" s="1007" t="s">
        <v>742</v>
      </c>
      <c r="D346" s="1010"/>
      <c r="E346" s="1007" t="s">
        <v>742</v>
      </c>
      <c r="F346" s="1007"/>
      <c r="G346" s="1007" t="s">
        <v>742</v>
      </c>
      <c r="H346" s="1007"/>
      <c r="I346" s="1007" t="s">
        <v>742</v>
      </c>
      <c r="J346" s="1007"/>
      <c r="K346" s="1007" t="s">
        <v>718</v>
      </c>
      <c r="L346" s="1007"/>
      <c r="M346" s="1007" t="s">
        <v>742</v>
      </c>
      <c r="N346" s="1011"/>
      <c r="O346" s="1007" t="s">
        <v>715</v>
      </c>
      <c r="P346" s="1007" t="s">
        <v>742</v>
      </c>
      <c r="Q346" s="1011"/>
      <c r="R346" s="1007" t="s">
        <v>742</v>
      </c>
      <c r="S346" s="1011"/>
      <c r="T346" s="1007" t="s">
        <v>742</v>
      </c>
      <c r="U346" s="1011"/>
      <c r="V346" s="1007" t="s">
        <v>742</v>
      </c>
      <c r="W346" s="1007" t="s">
        <v>718</v>
      </c>
      <c r="X346" s="1007" t="s">
        <v>718</v>
      </c>
      <c r="Y346" s="1011"/>
      <c r="Z346" s="656"/>
      <c r="AA346" s="105"/>
      <c r="AC346" s="950"/>
    </row>
    <row r="347" spans="1:29" ht="12.95" customHeight="1" x14ac:dyDescent="0.25">
      <c r="A347" s="689"/>
      <c r="B347" s="862"/>
      <c r="C347" s="973" t="s">
        <v>693</v>
      </c>
      <c r="D347" s="864" t="s">
        <v>719</v>
      </c>
      <c r="E347" s="973" t="s">
        <v>694</v>
      </c>
      <c r="F347" s="864" t="s">
        <v>720</v>
      </c>
      <c r="G347" s="973" t="s">
        <v>695</v>
      </c>
      <c r="H347" s="864" t="s">
        <v>721</v>
      </c>
      <c r="I347" s="973" t="s">
        <v>696</v>
      </c>
      <c r="J347" s="864" t="s">
        <v>722</v>
      </c>
      <c r="K347" s="1012" t="s">
        <v>609</v>
      </c>
      <c r="L347" s="864" t="s">
        <v>723</v>
      </c>
      <c r="M347" s="973" t="s">
        <v>724</v>
      </c>
      <c r="N347" s="864" t="s">
        <v>725</v>
      </c>
      <c r="O347" s="974"/>
      <c r="P347" s="973" t="s">
        <v>726</v>
      </c>
      <c r="Q347" s="864" t="s">
        <v>727</v>
      </c>
      <c r="R347" s="973" t="s">
        <v>728</v>
      </c>
      <c r="S347" s="864" t="s">
        <v>729</v>
      </c>
      <c r="T347" s="120" t="s">
        <v>730</v>
      </c>
      <c r="U347" s="864" t="s">
        <v>731</v>
      </c>
      <c r="V347" s="975" t="s">
        <v>732</v>
      </c>
      <c r="W347" s="864" t="s">
        <v>733</v>
      </c>
      <c r="X347" s="864" t="s">
        <v>734</v>
      </c>
      <c r="Y347" s="129" t="s">
        <v>609</v>
      </c>
      <c r="Z347" s="656"/>
      <c r="AA347" s="105"/>
      <c r="AC347" s="950"/>
    </row>
    <row r="348" spans="1:29" ht="12.95" customHeight="1" x14ac:dyDescent="0.25">
      <c r="A348" s="660"/>
      <c r="B348" s="713" t="s">
        <v>630</v>
      </c>
      <c r="C348" s="1013">
        <v>101</v>
      </c>
      <c r="D348" s="698">
        <f>C348/K348</f>
        <v>6.0843373493975901E-2</v>
      </c>
      <c r="E348" s="1013">
        <v>931</v>
      </c>
      <c r="F348" s="698">
        <f>E348/K348</f>
        <v>0.56084337349397595</v>
      </c>
      <c r="G348" s="1013">
        <v>312</v>
      </c>
      <c r="H348" s="698">
        <f>G348/K348</f>
        <v>0.18795180722891566</v>
      </c>
      <c r="I348" s="1014">
        <v>316</v>
      </c>
      <c r="J348" s="698">
        <f>I348/K348</f>
        <v>0.19036144578313252</v>
      </c>
      <c r="K348" s="1015">
        <f>SUM(C348,E348,G348,I348)</f>
        <v>1660</v>
      </c>
      <c r="L348" s="717">
        <f t="shared" ref="L348:L368" si="130">K348/$K$368</f>
        <v>0.26412092283214</v>
      </c>
      <c r="M348" s="715">
        <v>21</v>
      </c>
      <c r="N348" s="836">
        <f>M348/W348</f>
        <v>0.17796610169491525</v>
      </c>
      <c r="O348" s="725"/>
      <c r="P348" s="716">
        <v>42</v>
      </c>
      <c r="Q348" s="836">
        <f>P348/W348</f>
        <v>0.3559322033898305</v>
      </c>
      <c r="R348" s="715">
        <v>55</v>
      </c>
      <c r="S348" s="836">
        <f>R348/W348</f>
        <v>0.46610169491525422</v>
      </c>
      <c r="T348" s="910">
        <v>116</v>
      </c>
      <c r="U348" s="836">
        <f>T348/X348</f>
        <v>0.64444444444444449</v>
      </c>
      <c r="V348" s="910">
        <v>64</v>
      </c>
      <c r="W348" s="1016">
        <f>SUM(M348,P348,R348)</f>
        <v>118</v>
      </c>
      <c r="X348" s="910">
        <f>SUM(T348,V348)</f>
        <v>180</v>
      </c>
      <c r="Y348" s="983">
        <f>SUM(W348,X348)</f>
        <v>298</v>
      </c>
      <c r="Z348" s="656"/>
      <c r="AA348" s="105"/>
      <c r="AC348" s="950"/>
    </row>
    <row r="349" spans="1:29" s="733" customFormat="1" ht="12.95" customHeight="1" x14ac:dyDescent="0.25">
      <c r="A349" s="660"/>
      <c r="B349" s="713" t="s">
        <v>631</v>
      </c>
      <c r="C349" s="1013">
        <v>58</v>
      </c>
      <c r="D349" s="698">
        <f t="shared" ref="D349:D368" si="131">C349/K349</f>
        <v>7.3232323232323232E-2</v>
      </c>
      <c r="E349" s="1013">
        <v>400</v>
      </c>
      <c r="F349" s="698">
        <f t="shared" ref="F349:F368" si="132">E349/K349</f>
        <v>0.50505050505050508</v>
      </c>
      <c r="G349" s="1013">
        <v>167</v>
      </c>
      <c r="H349" s="698">
        <f t="shared" ref="H349:H368" si="133">G349/K349</f>
        <v>0.21085858585858586</v>
      </c>
      <c r="I349" s="1014">
        <v>167</v>
      </c>
      <c r="J349" s="698">
        <f t="shared" ref="J349:J368" si="134">I349/K349</f>
        <v>0.21085858585858586</v>
      </c>
      <c r="K349" s="1015">
        <f t="shared" ref="K349:K368" si="135">SUM(C349,E349,G349,I349)</f>
        <v>792</v>
      </c>
      <c r="L349" s="717">
        <f t="shared" si="130"/>
        <v>0.12601431980906921</v>
      </c>
      <c r="M349" s="715">
        <v>10</v>
      </c>
      <c r="N349" s="836">
        <f t="shared" ref="N349:N367" si="136">M349/W349</f>
        <v>0.1388888888888889</v>
      </c>
      <c r="O349" s="725"/>
      <c r="P349" s="716">
        <v>19</v>
      </c>
      <c r="Q349" s="836">
        <f t="shared" ref="Q349:Q367" si="137">P349/W349</f>
        <v>0.2638888888888889</v>
      </c>
      <c r="R349" s="715">
        <v>43</v>
      </c>
      <c r="S349" s="836">
        <f t="shared" ref="S349:S367" si="138">R349/W349</f>
        <v>0.59722222222222221</v>
      </c>
      <c r="T349" s="910">
        <v>60</v>
      </c>
      <c r="U349" s="836">
        <f t="shared" ref="U349:U368" si="139">T349/X349</f>
        <v>0.60606060606060608</v>
      </c>
      <c r="V349" s="910">
        <v>39</v>
      </c>
      <c r="W349" s="1016">
        <f t="shared" ref="W349:W368" si="140">SUM(M349,P349,R349)</f>
        <v>72</v>
      </c>
      <c r="X349" s="910">
        <f t="shared" ref="X349:X367" si="141">SUM(T349,V349)</f>
        <v>99</v>
      </c>
      <c r="Y349" s="983">
        <f t="shared" ref="Y349:Y368" si="142">SUM(W349,X349)</f>
        <v>171</v>
      </c>
      <c r="Z349" s="656"/>
      <c r="AA349" s="908"/>
      <c r="AB349" s="105"/>
      <c r="AC349" s="129"/>
    </row>
    <row r="350" spans="1:29" ht="12.95" customHeight="1" x14ac:dyDescent="0.25">
      <c r="A350" s="660"/>
      <c r="B350" s="713" t="s">
        <v>632</v>
      </c>
      <c r="C350" s="1013">
        <v>45</v>
      </c>
      <c r="D350" s="698">
        <f t="shared" si="131"/>
        <v>5.3699284009546537E-2</v>
      </c>
      <c r="E350" s="1013">
        <v>444</v>
      </c>
      <c r="F350" s="698">
        <f t="shared" si="132"/>
        <v>0.5298329355608592</v>
      </c>
      <c r="G350" s="1013">
        <v>194</v>
      </c>
      <c r="H350" s="698">
        <f t="shared" si="133"/>
        <v>0.23150357995226731</v>
      </c>
      <c r="I350" s="1014">
        <v>155</v>
      </c>
      <c r="J350" s="698">
        <f t="shared" si="134"/>
        <v>0.18496420047732698</v>
      </c>
      <c r="K350" s="1015">
        <f t="shared" si="135"/>
        <v>838</v>
      </c>
      <c r="L350" s="717">
        <f t="shared" si="130"/>
        <v>0.13333333333333333</v>
      </c>
      <c r="M350" s="715">
        <v>16</v>
      </c>
      <c r="N350" s="836">
        <f t="shared" si="136"/>
        <v>0.29629629629629628</v>
      </c>
      <c r="O350" s="725"/>
      <c r="P350" s="716">
        <v>10</v>
      </c>
      <c r="Q350" s="836">
        <f t="shared" si="137"/>
        <v>0.18518518518518517</v>
      </c>
      <c r="R350" s="715">
        <v>28</v>
      </c>
      <c r="S350" s="836">
        <f t="shared" si="138"/>
        <v>0.51851851851851849</v>
      </c>
      <c r="T350" s="910">
        <v>38</v>
      </c>
      <c r="U350" s="836">
        <f t="shared" si="139"/>
        <v>0.71698113207547165</v>
      </c>
      <c r="V350" s="910">
        <v>15</v>
      </c>
      <c r="W350" s="1016">
        <f t="shared" si="140"/>
        <v>54</v>
      </c>
      <c r="X350" s="910">
        <f t="shared" si="141"/>
        <v>53</v>
      </c>
      <c r="Y350" s="983">
        <f t="shared" si="142"/>
        <v>107</v>
      </c>
      <c r="Z350" s="656"/>
      <c r="AA350" s="105"/>
      <c r="AC350" s="950"/>
    </row>
    <row r="351" spans="1:29" ht="12.95" customHeight="1" x14ac:dyDescent="0.25">
      <c r="A351" s="660"/>
      <c r="B351" s="713" t="s">
        <v>633</v>
      </c>
      <c r="C351" s="1013">
        <v>54</v>
      </c>
      <c r="D351" s="698">
        <f t="shared" si="131"/>
        <v>8.6124401913875603E-2</v>
      </c>
      <c r="E351" s="1013">
        <v>331</v>
      </c>
      <c r="F351" s="698">
        <f t="shared" si="132"/>
        <v>0.52791068580542266</v>
      </c>
      <c r="G351" s="1013">
        <v>128</v>
      </c>
      <c r="H351" s="698">
        <f t="shared" si="133"/>
        <v>0.20414673046251994</v>
      </c>
      <c r="I351" s="1014">
        <v>114</v>
      </c>
      <c r="J351" s="698">
        <f t="shared" si="134"/>
        <v>0.18181818181818182</v>
      </c>
      <c r="K351" s="1015">
        <f t="shared" si="135"/>
        <v>627</v>
      </c>
      <c r="L351" s="717">
        <f t="shared" si="130"/>
        <v>9.9761336515513124E-2</v>
      </c>
      <c r="M351" s="715">
        <v>11</v>
      </c>
      <c r="N351" s="836">
        <f t="shared" si="136"/>
        <v>0.20370370370370369</v>
      </c>
      <c r="O351" s="725"/>
      <c r="P351" s="716">
        <v>15</v>
      </c>
      <c r="Q351" s="836">
        <f t="shared" si="137"/>
        <v>0.27777777777777779</v>
      </c>
      <c r="R351" s="715">
        <v>28</v>
      </c>
      <c r="S351" s="836">
        <f t="shared" si="138"/>
        <v>0.51851851851851849</v>
      </c>
      <c r="T351" s="910">
        <v>70</v>
      </c>
      <c r="U351" s="836">
        <f t="shared" si="139"/>
        <v>0.67307692307692313</v>
      </c>
      <c r="V351" s="910">
        <v>34</v>
      </c>
      <c r="W351" s="1016">
        <f t="shared" si="140"/>
        <v>54</v>
      </c>
      <c r="X351" s="910">
        <f t="shared" si="141"/>
        <v>104</v>
      </c>
      <c r="Y351" s="983">
        <f t="shared" si="142"/>
        <v>158</v>
      </c>
      <c r="Z351" s="656"/>
      <c r="AA351" s="105"/>
      <c r="AC351" s="950"/>
    </row>
    <row r="352" spans="1:29" ht="12.95" customHeight="1" x14ac:dyDescent="0.25">
      <c r="A352" s="660"/>
      <c r="B352" s="713" t="s">
        <v>634</v>
      </c>
      <c r="C352" s="1013">
        <v>33</v>
      </c>
      <c r="D352" s="698">
        <f t="shared" si="131"/>
        <v>6.4833005893909626E-2</v>
      </c>
      <c r="E352" s="1013">
        <v>219</v>
      </c>
      <c r="F352" s="698">
        <f t="shared" si="132"/>
        <v>0.43025540275049118</v>
      </c>
      <c r="G352" s="1013">
        <v>109</v>
      </c>
      <c r="H352" s="698">
        <f t="shared" si="133"/>
        <v>0.21414538310412573</v>
      </c>
      <c r="I352" s="1014">
        <v>148</v>
      </c>
      <c r="J352" s="698">
        <f t="shared" si="134"/>
        <v>0.29076620825147348</v>
      </c>
      <c r="K352" s="1015">
        <f t="shared" si="135"/>
        <v>509</v>
      </c>
      <c r="L352" s="717">
        <f t="shared" si="130"/>
        <v>8.0986475735879082E-2</v>
      </c>
      <c r="M352" s="715">
        <v>3</v>
      </c>
      <c r="N352" s="836">
        <f t="shared" si="136"/>
        <v>9.0909090909090912E-2</v>
      </c>
      <c r="O352" s="725"/>
      <c r="P352" s="716">
        <v>9</v>
      </c>
      <c r="Q352" s="836">
        <f t="shared" si="137"/>
        <v>0.27272727272727271</v>
      </c>
      <c r="R352" s="715">
        <v>21</v>
      </c>
      <c r="S352" s="836">
        <f t="shared" si="138"/>
        <v>0.63636363636363635</v>
      </c>
      <c r="T352" s="910">
        <v>56</v>
      </c>
      <c r="U352" s="836">
        <f t="shared" si="139"/>
        <v>0.52336448598130836</v>
      </c>
      <c r="V352" s="910">
        <v>51</v>
      </c>
      <c r="W352" s="1016">
        <f t="shared" si="140"/>
        <v>33</v>
      </c>
      <c r="X352" s="910">
        <f t="shared" si="141"/>
        <v>107</v>
      </c>
      <c r="Y352" s="983">
        <f t="shared" si="142"/>
        <v>140</v>
      </c>
      <c r="Z352" s="656"/>
      <c r="AA352" s="105"/>
      <c r="AC352" s="950"/>
    </row>
    <row r="353" spans="1:29" ht="12.95" customHeight="1" x14ac:dyDescent="0.25">
      <c r="A353" s="660"/>
      <c r="B353" s="713" t="s">
        <v>635</v>
      </c>
      <c r="C353" s="1013">
        <v>26</v>
      </c>
      <c r="D353" s="698">
        <f t="shared" si="131"/>
        <v>5.0682261208576995E-2</v>
      </c>
      <c r="E353" s="1013">
        <v>226</v>
      </c>
      <c r="F353" s="698">
        <f t="shared" si="132"/>
        <v>0.44054580896686157</v>
      </c>
      <c r="G353" s="1013">
        <v>112</v>
      </c>
      <c r="H353" s="698">
        <f t="shared" si="133"/>
        <v>0.21832358674463936</v>
      </c>
      <c r="I353" s="1014">
        <v>149</v>
      </c>
      <c r="J353" s="698">
        <f t="shared" si="134"/>
        <v>0.29044834307992201</v>
      </c>
      <c r="K353" s="1015">
        <f t="shared" si="135"/>
        <v>513</v>
      </c>
      <c r="L353" s="717">
        <f t="shared" si="130"/>
        <v>8.1622911694510733E-2</v>
      </c>
      <c r="M353" s="715">
        <v>4</v>
      </c>
      <c r="N353" s="836">
        <f t="shared" si="136"/>
        <v>0.1111111111111111</v>
      </c>
      <c r="O353" s="725"/>
      <c r="P353" s="716">
        <v>11</v>
      </c>
      <c r="Q353" s="836">
        <f t="shared" si="137"/>
        <v>0.30555555555555558</v>
      </c>
      <c r="R353" s="715">
        <v>21</v>
      </c>
      <c r="S353" s="836">
        <f t="shared" si="138"/>
        <v>0.58333333333333337</v>
      </c>
      <c r="T353" s="910">
        <v>20</v>
      </c>
      <c r="U353" s="836">
        <f t="shared" si="139"/>
        <v>0.5714285714285714</v>
      </c>
      <c r="V353" s="910">
        <v>15</v>
      </c>
      <c r="W353" s="1016">
        <f t="shared" si="140"/>
        <v>36</v>
      </c>
      <c r="X353" s="910">
        <f t="shared" si="141"/>
        <v>35</v>
      </c>
      <c r="Y353" s="983">
        <f t="shared" si="142"/>
        <v>71</v>
      </c>
      <c r="Z353" s="656"/>
      <c r="AA353" s="105"/>
      <c r="AC353" s="950"/>
    </row>
    <row r="354" spans="1:29" ht="12.95" customHeight="1" x14ac:dyDescent="0.25">
      <c r="A354" s="660"/>
      <c r="B354" s="713" t="s">
        <v>636</v>
      </c>
      <c r="C354" s="1013">
        <v>11</v>
      </c>
      <c r="D354" s="698">
        <f t="shared" si="131"/>
        <v>4.6218487394957986E-2</v>
      </c>
      <c r="E354" s="1013">
        <v>94</v>
      </c>
      <c r="F354" s="698">
        <f t="shared" si="132"/>
        <v>0.3949579831932773</v>
      </c>
      <c r="G354" s="1013">
        <v>49</v>
      </c>
      <c r="H354" s="698">
        <f t="shared" si="133"/>
        <v>0.20588235294117646</v>
      </c>
      <c r="I354" s="1014">
        <v>84</v>
      </c>
      <c r="J354" s="698">
        <f t="shared" si="134"/>
        <v>0.35294117647058826</v>
      </c>
      <c r="K354" s="1015">
        <f t="shared" si="135"/>
        <v>238</v>
      </c>
      <c r="L354" s="717">
        <f t="shared" si="130"/>
        <v>3.7867939538583931E-2</v>
      </c>
      <c r="M354" s="715">
        <v>2</v>
      </c>
      <c r="N354" s="836">
        <f t="shared" si="136"/>
        <v>0.15384615384615385</v>
      </c>
      <c r="O354" s="725"/>
      <c r="P354" s="716">
        <v>5</v>
      </c>
      <c r="Q354" s="836">
        <f t="shared" si="137"/>
        <v>0.38461538461538464</v>
      </c>
      <c r="R354" s="715">
        <v>6</v>
      </c>
      <c r="S354" s="836">
        <f t="shared" si="138"/>
        <v>0.46153846153846156</v>
      </c>
      <c r="T354" s="910">
        <v>12</v>
      </c>
      <c r="U354" s="836">
        <f t="shared" si="139"/>
        <v>0.54545454545454541</v>
      </c>
      <c r="V354" s="910">
        <v>10</v>
      </c>
      <c r="W354" s="1016">
        <f t="shared" si="140"/>
        <v>13</v>
      </c>
      <c r="X354" s="910">
        <f t="shared" si="141"/>
        <v>22</v>
      </c>
      <c r="Y354" s="983">
        <f t="shared" si="142"/>
        <v>35</v>
      </c>
      <c r="Z354" s="656"/>
      <c r="AA354" s="105"/>
      <c r="AC354" s="950"/>
    </row>
    <row r="355" spans="1:29" ht="12.95" customHeight="1" x14ac:dyDescent="0.25">
      <c r="A355" s="660"/>
      <c r="B355" s="713" t="s">
        <v>637</v>
      </c>
      <c r="C355" s="1013">
        <v>32</v>
      </c>
      <c r="D355" s="698">
        <f t="shared" si="131"/>
        <v>0.10158730158730159</v>
      </c>
      <c r="E355" s="1013">
        <v>168</v>
      </c>
      <c r="F355" s="698">
        <f t="shared" si="132"/>
        <v>0.53333333333333333</v>
      </c>
      <c r="G355" s="1013">
        <v>65</v>
      </c>
      <c r="H355" s="698">
        <f t="shared" si="133"/>
        <v>0.20634920634920634</v>
      </c>
      <c r="I355" s="1014">
        <v>50</v>
      </c>
      <c r="J355" s="698">
        <f t="shared" si="134"/>
        <v>0.15873015873015872</v>
      </c>
      <c r="K355" s="1015">
        <f t="shared" si="135"/>
        <v>315</v>
      </c>
      <c r="L355" s="717">
        <f t="shared" si="130"/>
        <v>5.0119331742243436E-2</v>
      </c>
      <c r="M355" s="715">
        <v>4</v>
      </c>
      <c r="N355" s="836">
        <f t="shared" si="136"/>
        <v>0.13333333333333333</v>
      </c>
      <c r="O355" s="725"/>
      <c r="P355" s="716">
        <v>11</v>
      </c>
      <c r="Q355" s="836">
        <f t="shared" si="137"/>
        <v>0.36666666666666664</v>
      </c>
      <c r="R355" s="715">
        <v>15</v>
      </c>
      <c r="S355" s="836">
        <f t="shared" si="138"/>
        <v>0.5</v>
      </c>
      <c r="T355" s="910">
        <v>23</v>
      </c>
      <c r="U355" s="836">
        <f t="shared" si="139"/>
        <v>0.71875</v>
      </c>
      <c r="V355" s="910">
        <v>9</v>
      </c>
      <c r="W355" s="1016">
        <f t="shared" si="140"/>
        <v>30</v>
      </c>
      <c r="X355" s="910">
        <f t="shared" si="141"/>
        <v>32</v>
      </c>
      <c r="Y355" s="983">
        <f t="shared" si="142"/>
        <v>62</v>
      </c>
      <c r="Z355" s="656"/>
      <c r="AA355" s="105"/>
      <c r="AC355" s="950"/>
    </row>
    <row r="356" spans="1:29" ht="12.95" customHeight="1" x14ac:dyDescent="0.25">
      <c r="A356" s="660"/>
      <c r="B356" s="713" t="s">
        <v>638</v>
      </c>
      <c r="C356" s="1013">
        <v>15</v>
      </c>
      <c r="D356" s="698">
        <f t="shared" si="131"/>
        <v>6.9444444444444448E-2</v>
      </c>
      <c r="E356" s="1013">
        <v>118</v>
      </c>
      <c r="F356" s="698">
        <f t="shared" si="132"/>
        <v>0.54629629629629628</v>
      </c>
      <c r="G356" s="1013">
        <v>49</v>
      </c>
      <c r="H356" s="698">
        <f t="shared" si="133"/>
        <v>0.22685185185185186</v>
      </c>
      <c r="I356" s="1014">
        <v>34</v>
      </c>
      <c r="J356" s="698">
        <f t="shared" si="134"/>
        <v>0.15740740740740741</v>
      </c>
      <c r="K356" s="1015">
        <f t="shared" si="135"/>
        <v>216</v>
      </c>
      <c r="L356" s="717">
        <f t="shared" si="130"/>
        <v>3.4367541766109788E-2</v>
      </c>
      <c r="M356" s="715">
        <v>3</v>
      </c>
      <c r="N356" s="836">
        <f t="shared" si="136"/>
        <v>0.3</v>
      </c>
      <c r="O356" s="725"/>
      <c r="P356" s="716">
        <v>5</v>
      </c>
      <c r="Q356" s="836">
        <f t="shared" si="137"/>
        <v>0.5</v>
      </c>
      <c r="R356" s="715">
        <v>2</v>
      </c>
      <c r="S356" s="836">
        <f t="shared" si="138"/>
        <v>0.2</v>
      </c>
      <c r="T356" s="910">
        <v>8</v>
      </c>
      <c r="U356" s="836">
        <f t="shared" si="139"/>
        <v>0.72727272727272729</v>
      </c>
      <c r="V356" s="910">
        <v>3</v>
      </c>
      <c r="W356" s="1016">
        <f t="shared" si="140"/>
        <v>10</v>
      </c>
      <c r="X356" s="910">
        <f t="shared" si="141"/>
        <v>11</v>
      </c>
      <c r="Y356" s="983">
        <f t="shared" si="142"/>
        <v>21</v>
      </c>
      <c r="Z356" s="656"/>
      <c r="AA356" s="105"/>
      <c r="AC356" s="950"/>
    </row>
    <row r="357" spans="1:29" ht="12.95" customHeight="1" x14ac:dyDescent="0.25">
      <c r="A357" s="660"/>
      <c r="B357" s="713" t="s">
        <v>639</v>
      </c>
      <c r="C357" s="1013">
        <v>6</v>
      </c>
      <c r="D357" s="698">
        <f t="shared" si="131"/>
        <v>0.05</v>
      </c>
      <c r="E357" s="1017">
        <v>66</v>
      </c>
      <c r="F357" s="698">
        <f t="shared" si="132"/>
        <v>0.55000000000000004</v>
      </c>
      <c r="G357" s="1013">
        <v>20</v>
      </c>
      <c r="H357" s="698">
        <f t="shared" si="133"/>
        <v>0.16666666666666666</v>
      </c>
      <c r="I357" s="1014">
        <v>28</v>
      </c>
      <c r="J357" s="698">
        <f t="shared" si="134"/>
        <v>0.23333333333333334</v>
      </c>
      <c r="K357" s="1015">
        <f t="shared" si="135"/>
        <v>120</v>
      </c>
      <c r="L357" s="717">
        <f t="shared" si="130"/>
        <v>1.9093078758949882E-2</v>
      </c>
      <c r="M357" s="715">
        <v>3</v>
      </c>
      <c r="N357" s="836">
        <f t="shared" si="136"/>
        <v>0.25</v>
      </c>
      <c r="O357" s="725"/>
      <c r="P357" s="716">
        <v>1</v>
      </c>
      <c r="Q357" s="836">
        <f t="shared" si="137"/>
        <v>8.3333333333333329E-2</v>
      </c>
      <c r="R357" s="715">
        <v>8</v>
      </c>
      <c r="S357" s="836">
        <f t="shared" si="138"/>
        <v>0.66666666666666663</v>
      </c>
      <c r="T357" s="910">
        <v>13</v>
      </c>
      <c r="U357" s="836">
        <f t="shared" si="139"/>
        <v>0.59090909090909094</v>
      </c>
      <c r="V357" s="910">
        <v>9</v>
      </c>
      <c r="W357" s="1016">
        <f t="shared" si="140"/>
        <v>12</v>
      </c>
      <c r="X357" s="910">
        <f t="shared" si="141"/>
        <v>22</v>
      </c>
      <c r="Y357" s="983">
        <f t="shared" si="142"/>
        <v>34</v>
      </c>
      <c r="Z357" s="656"/>
      <c r="AA357" s="105"/>
      <c r="AC357" s="950"/>
    </row>
    <row r="358" spans="1:29" ht="12.95" customHeight="1" x14ac:dyDescent="0.25">
      <c r="A358" s="660"/>
      <c r="B358" s="713" t="s">
        <v>640</v>
      </c>
      <c r="C358" s="1013">
        <v>7</v>
      </c>
      <c r="D358" s="698">
        <f t="shared" si="131"/>
        <v>7.2164948453608241E-2</v>
      </c>
      <c r="E358" s="1013">
        <v>50</v>
      </c>
      <c r="F358" s="698">
        <f t="shared" si="132"/>
        <v>0.51546391752577314</v>
      </c>
      <c r="G358" s="1013">
        <v>19</v>
      </c>
      <c r="H358" s="698">
        <f t="shared" si="133"/>
        <v>0.19587628865979381</v>
      </c>
      <c r="I358" s="1014">
        <v>21</v>
      </c>
      <c r="J358" s="698">
        <f t="shared" si="134"/>
        <v>0.21649484536082475</v>
      </c>
      <c r="K358" s="1015">
        <f t="shared" si="135"/>
        <v>97</v>
      </c>
      <c r="L358" s="717">
        <f t="shared" si="130"/>
        <v>1.5433571996817819E-2</v>
      </c>
      <c r="M358" s="715">
        <v>2</v>
      </c>
      <c r="N358" s="836">
        <f t="shared" si="136"/>
        <v>0.33333333333333331</v>
      </c>
      <c r="O358" s="725"/>
      <c r="P358" s="716">
        <v>2</v>
      </c>
      <c r="Q358" s="836">
        <f t="shared" si="137"/>
        <v>0.33333333333333331</v>
      </c>
      <c r="R358" s="715">
        <v>2</v>
      </c>
      <c r="S358" s="836">
        <f t="shared" si="138"/>
        <v>0.33333333333333331</v>
      </c>
      <c r="T358" s="910">
        <v>1</v>
      </c>
      <c r="U358" s="836">
        <f t="shared" si="139"/>
        <v>1</v>
      </c>
      <c r="V358" s="910">
        <v>0</v>
      </c>
      <c r="W358" s="1016">
        <f t="shared" si="140"/>
        <v>6</v>
      </c>
      <c r="X358" s="910">
        <f t="shared" si="141"/>
        <v>1</v>
      </c>
      <c r="Y358" s="983">
        <f t="shared" si="142"/>
        <v>7</v>
      </c>
      <c r="Z358" s="656"/>
      <c r="AA358" s="105"/>
      <c r="AC358" s="950"/>
    </row>
    <row r="359" spans="1:29" ht="12.95" customHeight="1" x14ac:dyDescent="0.25">
      <c r="A359" s="660"/>
      <c r="B359" s="713" t="s">
        <v>641</v>
      </c>
      <c r="C359" s="1013">
        <v>8</v>
      </c>
      <c r="D359" s="698">
        <f t="shared" si="131"/>
        <v>0.22857142857142856</v>
      </c>
      <c r="E359" s="1013">
        <v>11</v>
      </c>
      <c r="F359" s="698">
        <f t="shared" si="132"/>
        <v>0.31428571428571428</v>
      </c>
      <c r="G359" s="1013">
        <v>11</v>
      </c>
      <c r="H359" s="698">
        <f t="shared" si="133"/>
        <v>0.31428571428571428</v>
      </c>
      <c r="I359" s="1014">
        <v>5</v>
      </c>
      <c r="J359" s="698">
        <f t="shared" si="134"/>
        <v>0.14285714285714285</v>
      </c>
      <c r="K359" s="1015">
        <f t="shared" si="135"/>
        <v>35</v>
      </c>
      <c r="L359" s="717">
        <f t="shared" si="130"/>
        <v>5.5688146380270488E-3</v>
      </c>
      <c r="M359" s="715">
        <v>1</v>
      </c>
      <c r="N359" s="836">
        <f t="shared" si="136"/>
        <v>0.16666666666666666</v>
      </c>
      <c r="O359" s="725"/>
      <c r="P359" s="716">
        <v>3</v>
      </c>
      <c r="Q359" s="836">
        <f t="shared" si="137"/>
        <v>0.5</v>
      </c>
      <c r="R359" s="715">
        <v>2</v>
      </c>
      <c r="S359" s="836">
        <f t="shared" si="138"/>
        <v>0.33333333333333331</v>
      </c>
      <c r="T359" s="910">
        <v>12</v>
      </c>
      <c r="U359" s="836">
        <f t="shared" si="139"/>
        <v>0.75</v>
      </c>
      <c r="V359" s="910">
        <v>4</v>
      </c>
      <c r="W359" s="1016">
        <f t="shared" si="140"/>
        <v>6</v>
      </c>
      <c r="X359" s="910">
        <f t="shared" si="141"/>
        <v>16</v>
      </c>
      <c r="Y359" s="983">
        <f t="shared" si="142"/>
        <v>22</v>
      </c>
      <c r="Z359" s="656"/>
      <c r="AA359" s="105"/>
      <c r="AC359" s="950"/>
    </row>
    <row r="360" spans="1:29" ht="12.95" customHeight="1" x14ac:dyDescent="0.25">
      <c r="A360" s="660"/>
      <c r="B360" s="713" t="s">
        <v>642</v>
      </c>
      <c r="C360" s="1013">
        <v>2</v>
      </c>
      <c r="D360" s="698">
        <f t="shared" si="131"/>
        <v>4.6511627906976744E-2</v>
      </c>
      <c r="E360" s="1013">
        <v>29</v>
      </c>
      <c r="F360" s="698">
        <f t="shared" si="132"/>
        <v>0.67441860465116277</v>
      </c>
      <c r="G360" s="1013">
        <v>5</v>
      </c>
      <c r="H360" s="698">
        <f t="shared" si="133"/>
        <v>0.11627906976744186</v>
      </c>
      <c r="I360" s="1014">
        <v>7</v>
      </c>
      <c r="J360" s="698">
        <f t="shared" si="134"/>
        <v>0.16279069767441862</v>
      </c>
      <c r="K360" s="1015">
        <f t="shared" si="135"/>
        <v>43</v>
      </c>
      <c r="L360" s="717">
        <f t="shared" si="130"/>
        <v>6.841686555290374E-3</v>
      </c>
      <c r="M360" s="715">
        <v>0</v>
      </c>
      <c r="N360" s="836">
        <f t="shared" si="136"/>
        <v>0</v>
      </c>
      <c r="O360" s="725"/>
      <c r="P360" s="716">
        <v>0</v>
      </c>
      <c r="Q360" s="836">
        <f t="shared" si="137"/>
        <v>0</v>
      </c>
      <c r="R360" s="715">
        <v>2</v>
      </c>
      <c r="S360" s="836">
        <f t="shared" si="138"/>
        <v>1</v>
      </c>
      <c r="T360" s="910">
        <v>3</v>
      </c>
      <c r="U360" s="836">
        <f t="shared" si="139"/>
        <v>1</v>
      </c>
      <c r="V360" s="910">
        <v>0</v>
      </c>
      <c r="W360" s="1016">
        <f t="shared" si="140"/>
        <v>2</v>
      </c>
      <c r="X360" s="910">
        <f t="shared" si="141"/>
        <v>3</v>
      </c>
      <c r="Y360" s="983">
        <f t="shared" si="142"/>
        <v>5</v>
      </c>
      <c r="Z360" s="656"/>
      <c r="AA360" s="105"/>
      <c r="AC360" s="950"/>
    </row>
    <row r="361" spans="1:29" ht="12.95" customHeight="1" x14ac:dyDescent="0.25">
      <c r="A361" s="660"/>
      <c r="B361" s="713" t="s">
        <v>643</v>
      </c>
      <c r="C361" s="1013">
        <v>3</v>
      </c>
      <c r="D361" s="698">
        <f t="shared" si="131"/>
        <v>7.4999999999999997E-2</v>
      </c>
      <c r="E361" s="1013">
        <v>25</v>
      </c>
      <c r="F361" s="698">
        <f t="shared" si="132"/>
        <v>0.625</v>
      </c>
      <c r="G361" s="1013">
        <v>5</v>
      </c>
      <c r="H361" s="698">
        <f t="shared" si="133"/>
        <v>0.125</v>
      </c>
      <c r="I361" s="1014">
        <v>7</v>
      </c>
      <c r="J361" s="698">
        <f t="shared" si="134"/>
        <v>0.17499999999999999</v>
      </c>
      <c r="K361" s="1015">
        <f t="shared" si="135"/>
        <v>40</v>
      </c>
      <c r="L361" s="717">
        <f t="shared" si="130"/>
        <v>6.3643595863166272E-3</v>
      </c>
      <c r="M361" s="715">
        <v>1</v>
      </c>
      <c r="N361" s="836">
        <f t="shared" si="136"/>
        <v>0.5</v>
      </c>
      <c r="O361" s="725"/>
      <c r="P361" s="716">
        <v>0</v>
      </c>
      <c r="Q361" s="836">
        <f t="shared" si="137"/>
        <v>0</v>
      </c>
      <c r="R361" s="715">
        <v>1</v>
      </c>
      <c r="S361" s="836">
        <f t="shared" si="138"/>
        <v>0.5</v>
      </c>
      <c r="T361" s="910">
        <v>11</v>
      </c>
      <c r="U361" s="836">
        <f t="shared" si="139"/>
        <v>0.91666666666666663</v>
      </c>
      <c r="V361" s="910">
        <v>1</v>
      </c>
      <c r="W361" s="1016">
        <f t="shared" si="140"/>
        <v>2</v>
      </c>
      <c r="X361" s="910">
        <f t="shared" si="141"/>
        <v>12</v>
      </c>
      <c r="Y361" s="983">
        <f t="shared" si="142"/>
        <v>14</v>
      </c>
      <c r="Z361" s="656"/>
      <c r="AA361" s="105"/>
      <c r="AC361" s="950"/>
    </row>
    <row r="362" spans="1:29" ht="12.95" customHeight="1" x14ac:dyDescent="0.25">
      <c r="A362" s="660"/>
      <c r="B362" s="713" t="s">
        <v>644</v>
      </c>
      <c r="C362" s="1013">
        <v>2</v>
      </c>
      <c r="D362" s="698">
        <f t="shared" si="131"/>
        <v>3.5714285714285712E-2</v>
      </c>
      <c r="E362" s="1013">
        <v>37</v>
      </c>
      <c r="F362" s="698">
        <f t="shared" si="132"/>
        <v>0.6607142857142857</v>
      </c>
      <c r="G362" s="1013">
        <v>8</v>
      </c>
      <c r="H362" s="698">
        <f t="shared" si="133"/>
        <v>0.14285714285714285</v>
      </c>
      <c r="I362" s="1014">
        <v>9</v>
      </c>
      <c r="J362" s="698">
        <f t="shared" si="134"/>
        <v>0.16071428571428573</v>
      </c>
      <c r="K362" s="1015">
        <f t="shared" si="135"/>
        <v>56</v>
      </c>
      <c r="L362" s="717">
        <f t="shared" si="130"/>
        <v>8.9101034208432777E-3</v>
      </c>
      <c r="M362" s="715">
        <v>3</v>
      </c>
      <c r="N362" s="836">
        <f t="shared" si="136"/>
        <v>0.6</v>
      </c>
      <c r="O362" s="725"/>
      <c r="P362" s="716">
        <v>1</v>
      </c>
      <c r="Q362" s="836">
        <f t="shared" si="137"/>
        <v>0.2</v>
      </c>
      <c r="R362" s="715">
        <v>1</v>
      </c>
      <c r="S362" s="836">
        <f t="shared" si="138"/>
        <v>0.2</v>
      </c>
      <c r="T362" s="910">
        <v>1</v>
      </c>
      <c r="U362" s="836">
        <f t="shared" si="139"/>
        <v>0.25</v>
      </c>
      <c r="V362" s="910">
        <v>3</v>
      </c>
      <c r="W362" s="1016">
        <f t="shared" si="140"/>
        <v>5</v>
      </c>
      <c r="X362" s="910">
        <f t="shared" si="141"/>
        <v>4</v>
      </c>
      <c r="Y362" s="983">
        <f t="shared" si="142"/>
        <v>9</v>
      </c>
      <c r="Z362" s="656"/>
      <c r="AA362" s="105"/>
      <c r="AC362" s="950"/>
    </row>
    <row r="363" spans="1:29" ht="12.95" customHeight="1" x14ac:dyDescent="0.25">
      <c r="A363" s="660"/>
      <c r="B363" s="713" t="s">
        <v>645</v>
      </c>
      <c r="C363" s="1013">
        <v>2</v>
      </c>
      <c r="D363" s="698">
        <f t="shared" si="131"/>
        <v>6.0606060606060608E-2</v>
      </c>
      <c r="E363" s="1013">
        <v>19</v>
      </c>
      <c r="F363" s="698">
        <f t="shared" si="132"/>
        <v>0.5757575757575758</v>
      </c>
      <c r="G363" s="1013">
        <v>5</v>
      </c>
      <c r="H363" s="698">
        <f t="shared" si="133"/>
        <v>0.15151515151515152</v>
      </c>
      <c r="I363" s="1014">
        <v>7</v>
      </c>
      <c r="J363" s="698">
        <f t="shared" si="134"/>
        <v>0.21212121212121213</v>
      </c>
      <c r="K363" s="1015">
        <f t="shared" si="135"/>
        <v>33</v>
      </c>
      <c r="L363" s="717">
        <f t="shared" si="130"/>
        <v>5.2505966587112173E-3</v>
      </c>
      <c r="M363" s="715">
        <v>0</v>
      </c>
      <c r="N363" s="836">
        <f t="shared" si="136"/>
        <v>0</v>
      </c>
      <c r="O363" s="725"/>
      <c r="P363" s="716">
        <v>0</v>
      </c>
      <c r="Q363" s="836">
        <f t="shared" si="137"/>
        <v>0</v>
      </c>
      <c r="R363" s="715">
        <v>1</v>
      </c>
      <c r="S363" s="836">
        <f t="shared" si="138"/>
        <v>1</v>
      </c>
      <c r="T363" s="910">
        <v>4</v>
      </c>
      <c r="U363" s="836">
        <f t="shared" si="139"/>
        <v>0.8</v>
      </c>
      <c r="V363" s="910">
        <v>1</v>
      </c>
      <c r="W363" s="1016">
        <f t="shared" si="140"/>
        <v>1</v>
      </c>
      <c r="X363" s="910">
        <f t="shared" si="141"/>
        <v>5</v>
      </c>
      <c r="Y363" s="983">
        <f t="shared" si="142"/>
        <v>6</v>
      </c>
      <c r="Z363" s="656"/>
      <c r="AA363" s="105"/>
      <c r="AC363" s="950"/>
    </row>
    <row r="364" spans="1:29" ht="12.95" customHeight="1" x14ac:dyDescent="0.25">
      <c r="A364" s="660"/>
      <c r="B364" s="713" t="s">
        <v>646</v>
      </c>
      <c r="C364" s="1013">
        <v>7</v>
      </c>
      <c r="D364" s="698">
        <f t="shared" si="131"/>
        <v>6.4220183486238536E-2</v>
      </c>
      <c r="E364" s="1013">
        <v>65</v>
      </c>
      <c r="F364" s="698">
        <f t="shared" si="132"/>
        <v>0.59633027522935778</v>
      </c>
      <c r="G364" s="1013">
        <v>21</v>
      </c>
      <c r="H364" s="698">
        <f t="shared" si="133"/>
        <v>0.19266055045871561</v>
      </c>
      <c r="I364" s="1014">
        <v>16</v>
      </c>
      <c r="J364" s="698">
        <f t="shared" si="134"/>
        <v>0.14678899082568808</v>
      </c>
      <c r="K364" s="1015">
        <f t="shared" si="135"/>
        <v>109</v>
      </c>
      <c r="L364" s="717">
        <f t="shared" si="130"/>
        <v>1.7342879872712807E-2</v>
      </c>
      <c r="M364" s="715">
        <v>0</v>
      </c>
      <c r="N364" s="836">
        <f t="shared" si="136"/>
        <v>0</v>
      </c>
      <c r="O364" s="725"/>
      <c r="P364" s="716">
        <v>3</v>
      </c>
      <c r="Q364" s="836">
        <f t="shared" si="137"/>
        <v>0.42857142857142855</v>
      </c>
      <c r="R364" s="715">
        <v>4</v>
      </c>
      <c r="S364" s="836">
        <f t="shared" si="138"/>
        <v>0.5714285714285714</v>
      </c>
      <c r="T364" s="910">
        <v>13</v>
      </c>
      <c r="U364" s="836">
        <f t="shared" si="139"/>
        <v>0.9285714285714286</v>
      </c>
      <c r="V364" s="910">
        <v>1</v>
      </c>
      <c r="W364" s="1016">
        <f t="shared" si="140"/>
        <v>7</v>
      </c>
      <c r="X364" s="910">
        <f t="shared" si="141"/>
        <v>14</v>
      </c>
      <c r="Y364" s="983">
        <f t="shared" si="142"/>
        <v>21</v>
      </c>
      <c r="Z364" s="656"/>
      <c r="AA364" s="105"/>
      <c r="AC364" s="950"/>
    </row>
    <row r="365" spans="1:29" ht="12.95" customHeight="1" x14ac:dyDescent="0.25">
      <c r="A365" s="660"/>
      <c r="B365" s="713" t="s">
        <v>647</v>
      </c>
      <c r="C365" s="1013">
        <v>2</v>
      </c>
      <c r="D365" s="698">
        <f t="shared" si="131"/>
        <v>0.1</v>
      </c>
      <c r="E365" s="1013">
        <v>9</v>
      </c>
      <c r="F365" s="698">
        <f t="shared" si="132"/>
        <v>0.45</v>
      </c>
      <c r="G365" s="1013">
        <v>4</v>
      </c>
      <c r="H365" s="698">
        <f t="shared" si="133"/>
        <v>0.2</v>
      </c>
      <c r="I365" s="1014">
        <v>5</v>
      </c>
      <c r="J365" s="698">
        <f t="shared" si="134"/>
        <v>0.25</v>
      </c>
      <c r="K365" s="1015">
        <f t="shared" si="135"/>
        <v>20</v>
      </c>
      <c r="L365" s="717">
        <f t="shared" si="130"/>
        <v>3.1821797931583136E-3</v>
      </c>
      <c r="M365" s="715">
        <v>1</v>
      </c>
      <c r="N365" s="836">
        <f t="shared" si="136"/>
        <v>0.25</v>
      </c>
      <c r="O365" s="725"/>
      <c r="P365" s="716">
        <v>2</v>
      </c>
      <c r="Q365" s="836">
        <f t="shared" si="137"/>
        <v>0.5</v>
      </c>
      <c r="R365" s="715">
        <v>1</v>
      </c>
      <c r="S365" s="836">
        <f t="shared" si="138"/>
        <v>0.25</v>
      </c>
      <c r="T365" s="910">
        <v>4</v>
      </c>
      <c r="U365" s="836">
        <f t="shared" si="139"/>
        <v>1</v>
      </c>
      <c r="V365" s="910">
        <v>0</v>
      </c>
      <c r="W365" s="1016">
        <f t="shared" si="140"/>
        <v>4</v>
      </c>
      <c r="X365" s="910">
        <f t="shared" si="141"/>
        <v>4</v>
      </c>
      <c r="Y365" s="983">
        <f t="shared" si="142"/>
        <v>8</v>
      </c>
      <c r="Z365" s="656"/>
      <c r="AA365" s="105"/>
      <c r="AC365" s="950"/>
    </row>
    <row r="366" spans="1:29" ht="12.95" customHeight="1" x14ac:dyDescent="0.25">
      <c r="A366" s="660"/>
      <c r="B366" s="713" t="s">
        <v>648</v>
      </c>
      <c r="C366" s="1013">
        <v>0</v>
      </c>
      <c r="D366" s="698">
        <f t="shared" si="131"/>
        <v>0</v>
      </c>
      <c r="E366" s="1013">
        <v>8</v>
      </c>
      <c r="F366" s="698">
        <f t="shared" si="132"/>
        <v>0.88888888888888884</v>
      </c>
      <c r="G366" s="1013">
        <v>1</v>
      </c>
      <c r="H366" s="698">
        <f t="shared" si="133"/>
        <v>0.1111111111111111</v>
      </c>
      <c r="I366" s="1014">
        <v>0</v>
      </c>
      <c r="J366" s="698">
        <f t="shared" si="134"/>
        <v>0</v>
      </c>
      <c r="K366" s="1015">
        <f t="shared" si="135"/>
        <v>9</v>
      </c>
      <c r="L366" s="717">
        <f t="shared" si="130"/>
        <v>1.431980906921241E-3</v>
      </c>
      <c r="M366" s="715">
        <v>0</v>
      </c>
      <c r="N366" s="836">
        <f t="shared" si="136"/>
        <v>0</v>
      </c>
      <c r="O366" s="725"/>
      <c r="P366" s="716">
        <v>0</v>
      </c>
      <c r="Q366" s="836">
        <f t="shared" si="137"/>
        <v>0</v>
      </c>
      <c r="R366" s="715">
        <v>1</v>
      </c>
      <c r="S366" s="836">
        <f t="shared" si="138"/>
        <v>1</v>
      </c>
      <c r="T366" s="910">
        <v>0</v>
      </c>
      <c r="U366" s="836">
        <f t="shared" si="139"/>
        <v>0</v>
      </c>
      <c r="V366" s="910">
        <v>1</v>
      </c>
      <c r="W366" s="1016">
        <f t="shared" si="140"/>
        <v>1</v>
      </c>
      <c r="X366" s="910">
        <f t="shared" si="141"/>
        <v>1</v>
      </c>
      <c r="Y366" s="983">
        <f t="shared" si="142"/>
        <v>2</v>
      </c>
      <c r="Z366" s="656"/>
      <c r="AA366" s="105"/>
      <c r="AC366" s="950"/>
    </row>
    <row r="367" spans="1:29" ht="12.95" customHeight="1" x14ac:dyDescent="0.25">
      <c r="A367" s="660"/>
      <c r="B367" s="713" t="s">
        <v>649</v>
      </c>
      <c r="C367" s="1013">
        <v>0</v>
      </c>
      <c r="D367" s="698">
        <f t="shared" si="131"/>
        <v>0</v>
      </c>
      <c r="E367" s="1013">
        <v>7</v>
      </c>
      <c r="F367" s="698">
        <f t="shared" si="132"/>
        <v>0.46666666666666667</v>
      </c>
      <c r="G367" s="1013">
        <v>4</v>
      </c>
      <c r="H367" s="698">
        <f t="shared" si="133"/>
        <v>0.26666666666666666</v>
      </c>
      <c r="I367" s="1014">
        <v>4</v>
      </c>
      <c r="J367" s="698">
        <f t="shared" si="134"/>
        <v>0.26666666666666666</v>
      </c>
      <c r="K367" s="1015">
        <f t="shared" si="135"/>
        <v>15</v>
      </c>
      <c r="L367" s="717">
        <f t="shared" si="130"/>
        <v>2.3866348448687352E-3</v>
      </c>
      <c r="M367" s="715">
        <v>0</v>
      </c>
      <c r="N367" s="836">
        <f t="shared" si="136"/>
        <v>0</v>
      </c>
      <c r="O367" s="725"/>
      <c r="P367" s="716">
        <v>2</v>
      </c>
      <c r="Q367" s="836">
        <f t="shared" si="137"/>
        <v>0.66666666666666663</v>
      </c>
      <c r="R367" s="715">
        <v>1</v>
      </c>
      <c r="S367" s="836">
        <f t="shared" si="138"/>
        <v>0.33333333333333331</v>
      </c>
      <c r="T367" s="910">
        <v>0</v>
      </c>
      <c r="U367" s="836" t="e">
        <f t="shared" si="139"/>
        <v>#DIV/0!</v>
      </c>
      <c r="V367" s="910">
        <v>0</v>
      </c>
      <c r="W367" s="1016">
        <f t="shared" si="140"/>
        <v>3</v>
      </c>
      <c r="X367" s="910">
        <f t="shared" si="141"/>
        <v>0</v>
      </c>
      <c r="Y367" s="983">
        <f t="shared" si="142"/>
        <v>3</v>
      </c>
      <c r="Z367" s="656"/>
      <c r="AA367" s="105"/>
      <c r="AC367" s="950"/>
    </row>
    <row r="368" spans="1:29" ht="12.95" customHeight="1" x14ac:dyDescent="0.25">
      <c r="A368" s="660"/>
      <c r="B368" s="974" t="s">
        <v>735</v>
      </c>
      <c r="C368" s="1018">
        <f>SUM(C348:C367)</f>
        <v>414</v>
      </c>
      <c r="D368" s="717">
        <f t="shared" si="131"/>
        <v>6.5871121718377085E-2</v>
      </c>
      <c r="E368" s="1018">
        <f>SUM(E348:E367)</f>
        <v>3257</v>
      </c>
      <c r="F368" s="717">
        <f t="shared" si="132"/>
        <v>0.51821797931583136</v>
      </c>
      <c r="G368" s="1018">
        <f>SUM(G348:G367)</f>
        <v>1288</v>
      </c>
      <c r="H368" s="717">
        <f t="shared" si="133"/>
        <v>0.2049323786793954</v>
      </c>
      <c r="I368" s="1018">
        <f>SUM(I348:I367)</f>
        <v>1326</v>
      </c>
      <c r="J368" s="717">
        <f t="shared" si="134"/>
        <v>0.21097852028639619</v>
      </c>
      <c r="K368" s="1019">
        <f t="shared" si="135"/>
        <v>6285</v>
      </c>
      <c r="L368" s="836">
        <f t="shared" si="130"/>
        <v>1</v>
      </c>
      <c r="M368" s="720">
        <f>SUM(M348:M367)</f>
        <v>85</v>
      </c>
      <c r="N368" s="836">
        <f>M368/W368</f>
        <v>0.18123667377398719</v>
      </c>
      <c r="O368" s="725"/>
      <c r="P368" s="720">
        <f>SUM(P348:P367)</f>
        <v>141</v>
      </c>
      <c r="Q368" s="836">
        <f>P368/W368</f>
        <v>0.3006396588486141</v>
      </c>
      <c r="R368" s="720">
        <f>SUM(R348:R367)</f>
        <v>243</v>
      </c>
      <c r="S368" s="836">
        <f>R368/W368</f>
        <v>0.51812366737739868</v>
      </c>
      <c r="T368" s="1020">
        <f>SUM(T348:T367)</f>
        <v>465</v>
      </c>
      <c r="U368" s="836">
        <f t="shared" si="139"/>
        <v>0.64137931034482754</v>
      </c>
      <c r="V368" s="1020">
        <f>SUM(V348:V367)</f>
        <v>260</v>
      </c>
      <c r="W368" s="1021">
        <f t="shared" si="140"/>
        <v>469</v>
      </c>
      <c r="X368" s="1020">
        <f>SUM(T368,V368)</f>
        <v>725</v>
      </c>
      <c r="Y368" s="983">
        <f t="shared" si="142"/>
        <v>1194</v>
      </c>
      <c r="Z368" s="372"/>
      <c r="AA368" s="723"/>
      <c r="AC368" s="950"/>
    </row>
    <row r="369" spans="1:29" ht="12.95" customHeight="1" x14ac:dyDescent="0.25">
      <c r="A369" s="660"/>
      <c r="B369" s="812" t="s">
        <v>743</v>
      </c>
      <c r="C369" s="987">
        <f>C368/$X$289</f>
        <v>6.8700009956523186E-3</v>
      </c>
      <c r="D369" s="988"/>
      <c r="E369" s="987">
        <f>E368/$X$289</f>
        <v>5.4047326673525603E-2</v>
      </c>
      <c r="F369" s="988"/>
      <c r="G369" s="987">
        <f>G368/$X$289</f>
        <v>2.1373336430918325E-2</v>
      </c>
      <c r="H369" s="988"/>
      <c r="I369" s="987">
        <f>I368/$X$289</f>
        <v>2.2003916232451629E-2</v>
      </c>
      <c r="J369" s="988"/>
      <c r="K369" s="987">
        <f>K368/$X$289</f>
        <v>0.10429458033254788</v>
      </c>
      <c r="L369" s="1022"/>
      <c r="M369" s="991">
        <f>M368/SUM($Q$290,$U$290)</f>
        <v>2.9350828729281769E-2</v>
      </c>
      <c r="N369" s="990"/>
      <c r="O369" s="786"/>
      <c r="P369" s="991">
        <f>P368/SUM($Q$290,$U$290)</f>
        <v>4.8687845303867404E-2</v>
      </c>
      <c r="Q369" s="990"/>
      <c r="R369" s="991">
        <f>R368/SUM($Q$290,$U$290)</f>
        <v>8.3908839779005526E-2</v>
      </c>
      <c r="S369" s="990"/>
      <c r="T369" s="992">
        <f>T368/$L$290</f>
        <v>0.15270935960591134</v>
      </c>
      <c r="U369" s="990"/>
      <c r="V369" s="992">
        <f>V368/$L$290</f>
        <v>8.5385878489326772E-2</v>
      </c>
      <c r="W369" s="991">
        <f>W368/SUM($Q$290,$U$290)</f>
        <v>0.16194751381215469</v>
      </c>
      <c r="X369" s="992">
        <f>X368/$L$290</f>
        <v>0.23809523809523808</v>
      </c>
      <c r="Y369" s="1023"/>
      <c r="Z369" s="372"/>
      <c r="AA369" s="105"/>
      <c r="AC369" s="950"/>
    </row>
    <row r="370" spans="1:29" ht="12.95" customHeight="1" x14ac:dyDescent="0.25">
      <c r="A370" s="660"/>
      <c r="B370" s="812" t="s">
        <v>737</v>
      </c>
      <c r="D370" s="988"/>
      <c r="E370" s="779"/>
      <c r="F370" s="988"/>
      <c r="G370" s="779"/>
      <c r="H370" s="988"/>
      <c r="I370" s="779"/>
      <c r="J370" s="988"/>
      <c r="K370" s="996"/>
      <c r="L370" s="1022"/>
      <c r="Q370" s="990"/>
      <c r="R370" s="723"/>
      <c r="S370" s="990"/>
      <c r="T370" s="723"/>
      <c r="U370" s="990"/>
      <c r="V370" s="723"/>
      <c r="W370" s="1024"/>
      <c r="X370" s="996"/>
      <c r="Y370" s="993"/>
      <c r="Z370" s="372"/>
    </row>
    <row r="371" spans="1:29" ht="12.95" customHeight="1" x14ac:dyDescent="0.25">
      <c r="A371" s="660"/>
      <c r="B371" s="812" t="s">
        <v>744</v>
      </c>
      <c r="C371" s="779"/>
      <c r="D371" s="786"/>
      <c r="E371" s="723"/>
      <c r="F371" s="988"/>
      <c r="G371" s="779"/>
      <c r="H371" s="988"/>
      <c r="I371" s="779"/>
      <c r="J371" s="988"/>
      <c r="K371" s="996"/>
      <c r="L371" s="1022"/>
      <c r="M371" s="723"/>
      <c r="N371" s="990"/>
      <c r="O371" s="786"/>
      <c r="P371" s="723"/>
      <c r="Q371" s="990"/>
      <c r="R371" s="723"/>
      <c r="S371" s="990"/>
      <c r="T371" s="723"/>
      <c r="U371" s="990"/>
      <c r="V371" s="723"/>
      <c r="W371" s="1024"/>
      <c r="X371" s="996"/>
      <c r="Y371" s="993"/>
      <c r="Z371" s="372"/>
    </row>
    <row r="372" spans="1:29" ht="12.95" hidden="1" customHeight="1" x14ac:dyDescent="0.25">
      <c r="A372" s="660"/>
      <c r="B372" s="1025"/>
      <c r="C372" s="1026"/>
      <c r="D372" s="1026"/>
      <c r="E372" s="1026"/>
      <c r="F372" s="1026"/>
      <c r="G372" s="1026"/>
      <c r="H372" s="1026"/>
      <c r="I372" s="1026"/>
      <c r="J372" s="1027"/>
      <c r="K372" s="996"/>
      <c r="L372" s="726"/>
      <c r="M372" s="1028"/>
      <c r="N372" s="1029"/>
      <c r="O372" s="786"/>
      <c r="P372" s="994"/>
      <c r="Q372" s="1028"/>
      <c r="R372" s="723"/>
      <c r="S372" s="1028"/>
      <c r="T372" s="1028"/>
      <c r="U372" s="1028"/>
      <c r="V372" s="1028"/>
      <c r="W372" s="994"/>
      <c r="X372" s="1026"/>
      <c r="Y372" s="1030"/>
      <c r="Z372" s="656"/>
    </row>
    <row r="373" spans="1:29" ht="12.95" hidden="1" customHeight="1" x14ac:dyDescent="0.25">
      <c r="A373" s="660"/>
      <c r="B373" s="1031"/>
      <c r="C373" s="1026"/>
      <c r="D373" s="726"/>
      <c r="E373" s="1026"/>
      <c r="F373" s="726"/>
      <c r="G373" s="1026"/>
      <c r="H373" s="726"/>
      <c r="I373" s="1026"/>
      <c r="J373" s="726"/>
      <c r="K373" s="1032"/>
      <c r="L373" s="956"/>
      <c r="M373" s="1026"/>
      <c r="N373" s="956"/>
      <c r="O373" s="786"/>
      <c r="P373" s="1033"/>
      <c r="Q373" s="786"/>
      <c r="R373" s="667"/>
      <c r="S373" s="667"/>
      <c r="T373" s="669"/>
      <c r="U373" s="1034"/>
      <c r="V373" s="1034"/>
      <c r="W373" s="1035"/>
      <c r="X373" s="1026"/>
      <c r="Y373" s="1030"/>
      <c r="Z373" s="656"/>
    </row>
    <row r="374" spans="1:29" ht="12.95" customHeight="1" x14ac:dyDescent="0.25">
      <c r="A374" s="802"/>
      <c r="B374" s="862"/>
      <c r="C374" s="664" t="s">
        <v>693</v>
      </c>
      <c r="D374" s="864" t="s">
        <v>719</v>
      </c>
      <c r="E374" s="664" t="s">
        <v>694</v>
      </c>
      <c r="F374" s="864" t="s">
        <v>720</v>
      </c>
      <c r="G374" s="664" t="s">
        <v>695</v>
      </c>
      <c r="H374" s="864" t="s">
        <v>721</v>
      </c>
      <c r="I374" s="664" t="s">
        <v>696</v>
      </c>
      <c r="J374" s="864" t="s">
        <v>722</v>
      </c>
      <c r="K374" s="664"/>
      <c r="L374" s="864"/>
      <c r="M374" s="973" t="s">
        <v>724</v>
      </c>
      <c r="N374" s="864" t="s">
        <v>725</v>
      </c>
      <c r="O374" s="974"/>
      <c r="P374" s="973" t="s">
        <v>726</v>
      </c>
      <c r="Q374" s="864" t="s">
        <v>727</v>
      </c>
      <c r="R374" s="973" t="s">
        <v>728</v>
      </c>
      <c r="S374" s="864" t="s">
        <v>729</v>
      </c>
      <c r="T374" s="120" t="s">
        <v>730</v>
      </c>
      <c r="U374" s="864" t="s">
        <v>731</v>
      </c>
      <c r="V374" s="975" t="s">
        <v>732</v>
      </c>
      <c r="W374" s="864" t="s">
        <v>733</v>
      </c>
      <c r="X374" s="864" t="s">
        <v>734</v>
      </c>
      <c r="Y374" s="129" t="s">
        <v>609</v>
      </c>
      <c r="Z374" s="656"/>
    </row>
    <row r="375" spans="1:29" ht="12.95" customHeight="1" x14ac:dyDescent="0.25">
      <c r="A375" s="660"/>
      <c r="B375" s="1036" t="s">
        <v>613</v>
      </c>
      <c r="C375" s="1007" t="s">
        <v>742</v>
      </c>
      <c r="D375" s="1010"/>
      <c r="E375" s="1007" t="s">
        <v>742</v>
      </c>
      <c r="F375" s="1007"/>
      <c r="G375" s="1007" t="s">
        <v>742</v>
      </c>
      <c r="H375" s="1007"/>
      <c r="I375" s="1007" t="s">
        <v>742</v>
      </c>
      <c r="J375" s="1007"/>
      <c r="K375" s="1007" t="s">
        <v>718</v>
      </c>
      <c r="L375" s="1007"/>
      <c r="M375" s="1007" t="s">
        <v>742</v>
      </c>
      <c r="N375" s="1011"/>
      <c r="O375" s="1007" t="s">
        <v>715</v>
      </c>
      <c r="P375" s="1007" t="s">
        <v>742</v>
      </c>
      <c r="Q375" s="1011"/>
      <c r="R375" s="1007" t="s">
        <v>742</v>
      </c>
      <c r="S375" s="1011"/>
      <c r="T375" s="1007" t="s">
        <v>742</v>
      </c>
      <c r="U375" s="1011"/>
      <c r="V375" s="1007" t="s">
        <v>742</v>
      </c>
      <c r="W375" s="1011"/>
      <c r="X375" s="1007" t="s">
        <v>718</v>
      </c>
      <c r="Y375" s="1037">
        <v>2015</v>
      </c>
      <c r="Z375" s="656"/>
    </row>
    <row r="376" spans="1:29" ht="12.95" customHeight="1" x14ac:dyDescent="0.25">
      <c r="A376" s="660"/>
      <c r="B376" s="1002" t="s">
        <v>671</v>
      </c>
      <c r="C376" s="1007" t="s">
        <v>672</v>
      </c>
      <c r="D376" s="1008" t="s">
        <v>4</v>
      </c>
      <c r="E376" s="1007" t="s">
        <v>672</v>
      </c>
      <c r="F376" s="1008" t="s">
        <v>4</v>
      </c>
      <c r="G376" s="1007" t="s">
        <v>672</v>
      </c>
      <c r="H376" s="1008" t="s">
        <v>4</v>
      </c>
      <c r="I376" s="1007" t="s">
        <v>672</v>
      </c>
      <c r="J376" s="1008" t="s">
        <v>4</v>
      </c>
      <c r="K376" s="1007" t="s">
        <v>716</v>
      </c>
      <c r="L376" s="1008" t="s">
        <v>4</v>
      </c>
      <c r="M376" s="1007" t="s">
        <v>672</v>
      </c>
      <c r="N376" s="1008" t="s">
        <v>4</v>
      </c>
      <c r="O376" s="1009" t="s">
        <v>656</v>
      </c>
      <c r="P376" s="1007" t="s">
        <v>672</v>
      </c>
      <c r="Q376" s="1008" t="s">
        <v>4</v>
      </c>
      <c r="R376" s="1007" t="s">
        <v>672</v>
      </c>
      <c r="S376" s="1008" t="s">
        <v>4</v>
      </c>
      <c r="T376" s="1007" t="s">
        <v>672</v>
      </c>
      <c r="U376" s="1008" t="s">
        <v>4</v>
      </c>
      <c r="V376" s="1007" t="s">
        <v>672</v>
      </c>
      <c r="W376" s="1008" t="s">
        <v>4</v>
      </c>
      <c r="X376" s="1007" t="s">
        <v>716</v>
      </c>
      <c r="Y376" s="1008" t="s">
        <v>4</v>
      </c>
      <c r="Z376" s="656"/>
    </row>
    <row r="377" spans="1:29" ht="12.95" customHeight="1" x14ac:dyDescent="0.25">
      <c r="A377" s="660"/>
      <c r="B377" s="1002" t="s">
        <v>597</v>
      </c>
      <c r="C377" s="1038"/>
      <c r="D377" s="1039" t="s">
        <v>601</v>
      </c>
      <c r="E377" s="1039" t="s">
        <v>602</v>
      </c>
      <c r="F377" s="1039" t="s">
        <v>603</v>
      </c>
      <c r="G377" s="1039" t="s">
        <v>604</v>
      </c>
      <c r="H377" s="1039" t="s">
        <v>605</v>
      </c>
      <c r="I377" s="1039" t="s">
        <v>606</v>
      </c>
      <c r="J377" s="1039"/>
      <c r="K377" s="1039" t="s">
        <v>668</v>
      </c>
      <c r="L377" s="1039" t="s">
        <v>669</v>
      </c>
      <c r="M377" s="1039" t="s">
        <v>670</v>
      </c>
      <c r="N377" s="1039" t="s">
        <v>680</v>
      </c>
      <c r="O377" s="1040"/>
      <c r="P377" s="1039" t="s">
        <v>691</v>
      </c>
      <c r="Q377" s="1039" t="s">
        <v>692</v>
      </c>
      <c r="R377" s="1039"/>
      <c r="S377" s="1039" t="s">
        <v>5</v>
      </c>
      <c r="T377" s="1039" t="s">
        <v>739</v>
      </c>
      <c r="U377" s="1039" t="s">
        <v>740</v>
      </c>
      <c r="V377" s="1039" t="s">
        <v>741</v>
      </c>
      <c r="W377" s="1041"/>
      <c r="X377" s="1042"/>
      <c r="Y377" s="1011"/>
      <c r="Z377" s="656"/>
    </row>
    <row r="378" spans="1:29" ht="12.95" customHeight="1" x14ac:dyDescent="0.25">
      <c r="A378" s="660"/>
      <c r="B378" s="664"/>
      <c r="C378" s="839">
        <v>1</v>
      </c>
      <c r="D378" s="839">
        <v>2</v>
      </c>
      <c r="E378" s="839">
        <v>3</v>
      </c>
      <c r="F378" s="839">
        <v>4</v>
      </c>
      <c r="G378" s="839">
        <v>5</v>
      </c>
      <c r="H378" s="839">
        <v>6</v>
      </c>
      <c r="I378" s="839">
        <v>7</v>
      </c>
      <c r="J378" s="839">
        <v>8</v>
      </c>
      <c r="K378" s="839">
        <v>9</v>
      </c>
      <c r="L378" s="839">
        <v>10</v>
      </c>
      <c r="M378" s="839">
        <v>11</v>
      </c>
      <c r="N378" s="839">
        <v>12</v>
      </c>
      <c r="O378" s="731"/>
      <c r="P378" s="839">
        <v>13</v>
      </c>
      <c r="Q378" s="839">
        <v>14</v>
      </c>
      <c r="R378" s="839">
        <v>15</v>
      </c>
      <c r="S378" s="839">
        <v>16</v>
      </c>
      <c r="T378" s="839">
        <v>17</v>
      </c>
      <c r="U378" s="839">
        <v>18</v>
      </c>
      <c r="V378" s="839">
        <v>19</v>
      </c>
      <c r="W378" s="839">
        <v>20</v>
      </c>
      <c r="X378" s="839">
        <v>21</v>
      </c>
      <c r="Y378" s="839">
        <v>22</v>
      </c>
      <c r="Z378" s="656"/>
    </row>
    <row r="379" spans="1:29" ht="12" customHeight="1" x14ac:dyDescent="0.25">
      <c r="A379" s="660"/>
      <c r="B379" s="660"/>
      <c r="C379" s="826"/>
      <c r="D379" s="826"/>
      <c r="E379" s="826"/>
      <c r="F379" s="826"/>
      <c r="G379" s="826"/>
      <c r="H379" s="826"/>
      <c r="I379" s="826"/>
      <c r="J379" s="826"/>
      <c r="K379" s="826"/>
      <c r="L379" s="826"/>
      <c r="M379" s="826"/>
      <c r="N379" s="826"/>
      <c r="O379" s="660"/>
      <c r="P379" s="660"/>
      <c r="Q379" s="660"/>
      <c r="R379" s="826"/>
      <c r="S379" s="826"/>
      <c r="T379" s="826"/>
      <c r="U379" s="826"/>
      <c r="V379" s="826"/>
      <c r="W379" s="829"/>
      <c r="X379" s="829"/>
      <c r="Y379" s="189"/>
      <c r="Z379" s="656"/>
    </row>
    <row r="380" spans="1:29" ht="12" customHeight="1" x14ac:dyDescent="0.25"/>
    <row r="381" spans="1:29" hidden="1" x14ac:dyDescent="0.25">
      <c r="A381" s="105"/>
      <c r="B381" s="1025"/>
      <c r="C381" s="665"/>
      <c r="D381" s="667"/>
      <c r="E381" s="665"/>
      <c r="F381" s="665"/>
      <c r="G381" s="665"/>
      <c r="H381" s="665"/>
      <c r="I381" s="667"/>
      <c r="J381" s="665"/>
      <c r="K381" s="667"/>
      <c r="L381" s="667"/>
      <c r="M381" s="667"/>
      <c r="N381" s="667"/>
      <c r="O381" s="786"/>
      <c r="P381" s="1043"/>
      <c r="Q381" s="1026"/>
      <c r="R381" s="1026"/>
      <c r="S381" s="1026"/>
      <c r="T381" s="1026"/>
      <c r="U381" s="1026"/>
      <c r="V381" s="1026"/>
      <c r="W381" s="1029"/>
      <c r="X381" s="1044"/>
      <c r="Y381" s="105"/>
      <c r="Z381" s="825"/>
    </row>
    <row r="382" spans="1:29" hidden="1" x14ac:dyDescent="0.25">
      <c r="A382" s="105"/>
      <c r="B382" s="1025"/>
      <c r="C382" s="1045"/>
      <c r="D382" s="896"/>
      <c r="E382" s="1045"/>
      <c r="F382" s="1026"/>
      <c r="G382" s="1045"/>
      <c r="H382" s="1026"/>
      <c r="I382" s="1045"/>
      <c r="J382" s="1026"/>
      <c r="K382" s="1045"/>
      <c r="L382" s="896"/>
      <c r="M382" s="1045"/>
      <c r="N382" s="1045"/>
      <c r="O382" s="1045"/>
      <c r="P382" s="1045"/>
      <c r="Q382" s="1045"/>
      <c r="R382" s="1045"/>
      <c r="S382" s="1045"/>
      <c r="T382" s="1045"/>
      <c r="U382" s="1045"/>
      <c r="V382" s="1045"/>
      <c r="W382" s="896"/>
      <c r="X382" s="1046"/>
      <c r="Y382" s="1030"/>
      <c r="Z382" s="825"/>
    </row>
    <row r="383" spans="1:29" s="733" customFormat="1" ht="11.25" hidden="1" x14ac:dyDescent="0.2">
      <c r="A383" s="908"/>
      <c r="B383" s="908"/>
      <c r="C383" s="908"/>
      <c r="D383" s="908"/>
      <c r="E383" s="908"/>
      <c r="F383" s="908"/>
      <c r="G383" s="908"/>
      <c r="H383" s="908"/>
      <c r="I383" s="908"/>
      <c r="J383" s="908"/>
      <c r="K383" s="908"/>
      <c r="L383" s="908"/>
      <c r="M383" s="908"/>
      <c r="N383" s="908"/>
      <c r="O383" s="908"/>
      <c r="P383" s="908"/>
      <c r="Q383" s="908"/>
      <c r="R383" s="908"/>
      <c r="S383" s="908"/>
      <c r="T383" s="908"/>
      <c r="U383" s="908"/>
      <c r="V383" s="908"/>
      <c r="W383" s="908"/>
      <c r="X383" s="908"/>
      <c r="Y383" s="908"/>
      <c r="Z383" s="825"/>
      <c r="AB383" s="908"/>
      <c r="AC383" s="59"/>
    </row>
    <row r="384" spans="1:29" hidden="1" x14ac:dyDescent="0.25">
      <c r="A384" s="105"/>
      <c r="B384" s="105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825"/>
    </row>
    <row r="385" spans="1:29" hidden="1" x14ac:dyDescent="0.25">
      <c r="A385" s="105"/>
      <c r="B385" s="105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825"/>
    </row>
    <row r="386" spans="1:29" hidden="1" x14ac:dyDescent="0.25">
      <c r="A386" s="105"/>
      <c r="B386" s="105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825"/>
    </row>
    <row r="387" spans="1:29" hidden="1" x14ac:dyDescent="0.25">
      <c r="A387" s="105"/>
      <c r="B387" s="105"/>
      <c r="C387" s="105"/>
      <c r="D387" s="105"/>
      <c r="E387" s="105"/>
      <c r="F387" s="105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5"/>
      <c r="R387" s="105"/>
      <c r="S387" s="105"/>
      <c r="T387" s="105"/>
      <c r="U387" s="105"/>
      <c r="V387" s="105"/>
      <c r="W387" s="105"/>
      <c r="X387" s="105"/>
      <c r="Y387" s="105"/>
      <c r="Z387" s="825"/>
    </row>
    <row r="388" spans="1:29" hidden="1" x14ac:dyDescent="0.25">
      <c r="A388" s="105"/>
      <c r="B388" s="105"/>
      <c r="C388" s="105"/>
      <c r="D388" s="105"/>
      <c r="E388" s="105"/>
      <c r="F388" s="105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5"/>
      <c r="R388" s="105"/>
      <c r="S388" s="105"/>
      <c r="T388" s="105"/>
      <c r="U388" s="105"/>
      <c r="V388" s="105"/>
      <c r="W388" s="105"/>
      <c r="X388" s="105"/>
      <c r="Y388" s="105"/>
      <c r="Z388" s="825"/>
    </row>
    <row r="389" spans="1:29" hidden="1" x14ac:dyDescent="0.25">
      <c r="A389" s="105"/>
      <c r="B389" s="105"/>
      <c r="C389" s="105"/>
      <c r="D389" s="105"/>
      <c r="E389" s="105"/>
      <c r="F389" s="105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5"/>
      <c r="R389" s="105"/>
      <c r="S389" s="105"/>
      <c r="T389" s="105"/>
      <c r="U389" s="105"/>
      <c r="V389" s="105"/>
      <c r="W389" s="105"/>
      <c r="X389" s="105"/>
      <c r="Y389" s="105"/>
      <c r="Z389" s="305"/>
    </row>
    <row r="390" spans="1:29" x14ac:dyDescent="0.25">
      <c r="A390" s="105"/>
      <c r="B390" s="105"/>
      <c r="C390" s="105"/>
      <c r="D390" s="105"/>
      <c r="E390" s="105"/>
      <c r="F390" s="105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5"/>
      <c r="R390" s="105"/>
      <c r="S390" s="105"/>
      <c r="T390" s="105"/>
      <c r="U390" s="105"/>
      <c r="V390" s="105"/>
      <c r="W390" s="105"/>
      <c r="X390" s="105"/>
      <c r="Y390" s="105"/>
      <c r="Z390" s="305"/>
    </row>
    <row r="391" spans="1:29" ht="12" customHeight="1" x14ac:dyDescent="0.25">
      <c r="A391" s="766"/>
      <c r="B391" s="660"/>
      <c r="C391" s="660"/>
      <c r="D391" s="660"/>
      <c r="E391" s="660"/>
      <c r="F391" s="660"/>
      <c r="G391" s="660"/>
      <c r="H391" s="660"/>
      <c r="I391" s="660"/>
      <c r="J391" s="660"/>
      <c r="K391" s="660"/>
      <c r="L391" s="660"/>
      <c r="M391" s="660"/>
      <c r="N391" s="660"/>
      <c r="O391" s="725"/>
      <c r="P391" s="660"/>
      <c r="Q391" s="660"/>
      <c r="R391" s="660"/>
      <c r="S391" s="660"/>
      <c r="T391" s="660"/>
      <c r="U391" s="660"/>
      <c r="V391" s="660"/>
      <c r="W391" s="892"/>
      <c r="X391" s="892"/>
      <c r="Y391" s="189"/>
      <c r="Z391" s="656"/>
    </row>
    <row r="392" spans="1:29" ht="12" customHeight="1" x14ac:dyDescent="0.25">
      <c r="A392" s="660"/>
      <c r="B392" s="664"/>
      <c r="C392" s="839">
        <v>1</v>
      </c>
      <c r="D392" s="839">
        <v>2</v>
      </c>
      <c r="E392" s="839">
        <v>3</v>
      </c>
      <c r="F392" s="839">
        <v>4</v>
      </c>
      <c r="G392" s="839">
        <v>5</v>
      </c>
      <c r="H392" s="839">
        <v>6</v>
      </c>
      <c r="I392" s="839">
        <v>7</v>
      </c>
      <c r="J392" s="839">
        <v>8</v>
      </c>
      <c r="K392" s="839">
        <v>9</v>
      </c>
      <c r="L392" s="839">
        <v>10</v>
      </c>
      <c r="M392" s="839">
        <v>11</v>
      </c>
      <c r="N392" s="839">
        <v>12</v>
      </c>
      <c r="O392" s="731"/>
      <c r="P392" s="839">
        <v>13</v>
      </c>
      <c r="Q392" s="839">
        <v>14</v>
      </c>
      <c r="R392" s="839">
        <v>15</v>
      </c>
      <c r="S392" s="839">
        <v>16</v>
      </c>
      <c r="T392" s="839">
        <v>17</v>
      </c>
      <c r="U392" s="839">
        <v>18</v>
      </c>
      <c r="V392" s="839">
        <v>19</v>
      </c>
      <c r="W392" s="839">
        <v>20</v>
      </c>
      <c r="X392" s="839">
        <v>21</v>
      </c>
      <c r="Y392" s="839">
        <v>22</v>
      </c>
      <c r="Z392" s="656"/>
    </row>
    <row r="393" spans="1:29" ht="12.95" customHeight="1" x14ac:dyDescent="0.25">
      <c r="A393" s="660"/>
      <c r="B393" s="1047" t="s">
        <v>597</v>
      </c>
      <c r="C393" s="1048"/>
      <c r="D393" s="1049"/>
      <c r="E393" s="1050" t="s">
        <v>601</v>
      </c>
      <c r="F393" s="1050" t="s">
        <v>602</v>
      </c>
      <c r="G393" s="1050" t="s">
        <v>603</v>
      </c>
      <c r="H393" s="1050" t="s">
        <v>604</v>
      </c>
      <c r="I393" s="1050" t="s">
        <v>605</v>
      </c>
      <c r="J393" s="1050" t="s">
        <v>606</v>
      </c>
      <c r="K393" s="1050"/>
      <c r="L393" s="1050" t="s">
        <v>668</v>
      </c>
      <c r="M393" s="1050" t="s">
        <v>669</v>
      </c>
      <c r="N393" s="1050" t="s">
        <v>670</v>
      </c>
      <c r="O393" s="1051" t="s">
        <v>680</v>
      </c>
      <c r="P393" s="1050" t="s">
        <v>680</v>
      </c>
      <c r="Q393" s="1050" t="s">
        <v>691</v>
      </c>
      <c r="R393" s="1050" t="s">
        <v>692</v>
      </c>
      <c r="S393" s="1050"/>
      <c r="T393" s="1050" t="s">
        <v>745</v>
      </c>
      <c r="U393" s="1050" t="s">
        <v>604</v>
      </c>
      <c r="V393" s="1050" t="s">
        <v>746</v>
      </c>
      <c r="W393" s="1050" t="s">
        <v>659</v>
      </c>
      <c r="X393" s="1052">
        <v>2015</v>
      </c>
      <c r="Y393" s="1053"/>
      <c r="Z393" s="656"/>
    </row>
    <row r="394" spans="1:29" ht="12.95" customHeight="1" x14ac:dyDescent="0.25">
      <c r="A394" s="660"/>
      <c r="B394" s="1054" t="s">
        <v>671</v>
      </c>
      <c r="C394" s="1055" t="s">
        <v>672</v>
      </c>
      <c r="D394" s="1056" t="s">
        <v>4</v>
      </c>
      <c r="E394" s="1055" t="s">
        <v>672</v>
      </c>
      <c r="F394" s="1056" t="s">
        <v>4</v>
      </c>
      <c r="G394" s="1055" t="s">
        <v>672</v>
      </c>
      <c r="H394" s="1056" t="s">
        <v>4</v>
      </c>
      <c r="I394" s="1055" t="s">
        <v>672</v>
      </c>
      <c r="J394" s="1056" t="s">
        <v>4</v>
      </c>
      <c r="K394" s="1055" t="s">
        <v>716</v>
      </c>
      <c r="L394" s="1056" t="s">
        <v>4</v>
      </c>
      <c r="M394" s="1055" t="s">
        <v>672</v>
      </c>
      <c r="N394" s="1056" t="s">
        <v>4</v>
      </c>
      <c r="O394" s="1057" t="s">
        <v>656</v>
      </c>
      <c r="P394" s="1055" t="s">
        <v>672</v>
      </c>
      <c r="Q394" s="1056" t="s">
        <v>4</v>
      </c>
      <c r="R394" s="1055" t="s">
        <v>672</v>
      </c>
      <c r="S394" s="1056" t="s">
        <v>4</v>
      </c>
      <c r="T394" s="1055" t="s">
        <v>672</v>
      </c>
      <c r="U394" s="1056" t="s">
        <v>4</v>
      </c>
      <c r="V394" s="1055" t="s">
        <v>672</v>
      </c>
      <c r="W394" s="1055" t="s">
        <v>716</v>
      </c>
      <c r="X394" s="1055" t="s">
        <v>716</v>
      </c>
      <c r="Y394" s="1056" t="s">
        <v>4</v>
      </c>
      <c r="Z394" s="656"/>
    </row>
    <row r="395" spans="1:29" ht="12.95" customHeight="1" x14ac:dyDescent="0.25">
      <c r="A395" s="660"/>
      <c r="B395" s="1058" t="s">
        <v>613</v>
      </c>
      <c r="C395" s="1055" t="s">
        <v>665</v>
      </c>
      <c r="D395" s="1059"/>
      <c r="E395" s="1055" t="s">
        <v>665</v>
      </c>
      <c r="F395" s="1055"/>
      <c r="G395" s="1055" t="s">
        <v>665</v>
      </c>
      <c r="H395" s="1055"/>
      <c r="I395" s="1055" t="s">
        <v>665</v>
      </c>
      <c r="J395" s="1055"/>
      <c r="K395" s="1055" t="s">
        <v>718</v>
      </c>
      <c r="L395" s="1055"/>
      <c r="M395" s="1055" t="s">
        <v>665</v>
      </c>
      <c r="N395" s="1053"/>
      <c r="O395" s="1055" t="s">
        <v>715</v>
      </c>
      <c r="P395" s="1055" t="s">
        <v>665</v>
      </c>
      <c r="Q395" s="1053"/>
      <c r="R395" s="1055" t="s">
        <v>665</v>
      </c>
      <c r="S395" s="1053"/>
      <c r="T395" s="1055" t="s">
        <v>665</v>
      </c>
      <c r="U395" s="1053"/>
      <c r="V395" s="1055" t="s">
        <v>665</v>
      </c>
      <c r="W395" s="1055" t="s">
        <v>718</v>
      </c>
      <c r="X395" s="1055" t="s">
        <v>718</v>
      </c>
      <c r="Y395" s="1053"/>
      <c r="Z395" s="656"/>
    </row>
    <row r="396" spans="1:29" s="733" customFormat="1" ht="12.95" customHeight="1" x14ac:dyDescent="0.2">
      <c r="A396" s="689"/>
      <c r="B396" s="862"/>
      <c r="C396" s="973" t="s">
        <v>693</v>
      </c>
      <c r="D396" s="864" t="s">
        <v>719</v>
      </c>
      <c r="E396" s="973" t="s">
        <v>694</v>
      </c>
      <c r="F396" s="864" t="s">
        <v>720</v>
      </c>
      <c r="G396" s="973" t="s">
        <v>695</v>
      </c>
      <c r="H396" s="864" t="s">
        <v>721</v>
      </c>
      <c r="I396" s="973" t="s">
        <v>696</v>
      </c>
      <c r="J396" s="864" t="s">
        <v>722</v>
      </c>
      <c r="K396" s="664"/>
      <c r="L396" s="864" t="s">
        <v>723</v>
      </c>
      <c r="M396" s="973" t="s">
        <v>724</v>
      </c>
      <c r="N396" s="864" t="s">
        <v>725</v>
      </c>
      <c r="O396" s="974"/>
      <c r="P396" s="973" t="s">
        <v>726</v>
      </c>
      <c r="Q396" s="864" t="s">
        <v>727</v>
      </c>
      <c r="R396" s="973" t="s">
        <v>728</v>
      </c>
      <c r="S396" s="864" t="s">
        <v>729</v>
      </c>
      <c r="T396" s="120" t="s">
        <v>730</v>
      </c>
      <c r="U396" s="864" t="s">
        <v>731</v>
      </c>
      <c r="V396" s="975" t="s">
        <v>732</v>
      </c>
      <c r="W396" s="864" t="s">
        <v>733</v>
      </c>
      <c r="X396" s="864" t="s">
        <v>734</v>
      </c>
      <c r="Y396" s="129" t="s">
        <v>609</v>
      </c>
      <c r="Z396" s="656"/>
    </row>
    <row r="397" spans="1:29" ht="12.95" customHeight="1" x14ac:dyDescent="0.25">
      <c r="A397" s="660"/>
      <c r="B397" s="713" t="s">
        <v>630</v>
      </c>
      <c r="C397" s="1060">
        <v>37</v>
      </c>
      <c r="D397" s="698">
        <f>C397/K397</f>
        <v>9.3434343434343439E-2</v>
      </c>
      <c r="E397" s="1060">
        <v>201</v>
      </c>
      <c r="F397" s="698">
        <f>E397/K397</f>
        <v>0.50757575757575757</v>
      </c>
      <c r="G397" s="1060">
        <v>65</v>
      </c>
      <c r="H397" s="698">
        <f>G397/K397</f>
        <v>0.16414141414141414</v>
      </c>
      <c r="I397" s="1061">
        <v>93</v>
      </c>
      <c r="J397" s="698">
        <f>I397/K397</f>
        <v>0.23484848484848486</v>
      </c>
      <c r="K397" s="984">
        <f>SUM(C397,E397,G397,I397)</f>
        <v>396</v>
      </c>
      <c r="L397" s="836">
        <f t="shared" ref="L397:L417" si="143">K397/$K$417</f>
        <v>0.28005657708628007</v>
      </c>
      <c r="M397" s="1062">
        <v>12</v>
      </c>
      <c r="N397" s="836">
        <f>M397/W397</f>
        <v>0.29268292682926828</v>
      </c>
      <c r="O397" s="725"/>
      <c r="P397" s="1018">
        <v>14</v>
      </c>
      <c r="Q397" s="836">
        <f>P397/W397</f>
        <v>0.34146341463414637</v>
      </c>
      <c r="R397" s="1062">
        <v>15</v>
      </c>
      <c r="S397" s="836">
        <f>R397/W397</f>
        <v>0.36585365853658536</v>
      </c>
      <c r="T397" s="1063">
        <v>45</v>
      </c>
      <c r="U397" s="836">
        <f>T397/X397</f>
        <v>0.46875</v>
      </c>
      <c r="V397" s="1063">
        <v>51</v>
      </c>
      <c r="W397" s="1064">
        <f>SUM(M397,P397,R397)</f>
        <v>41</v>
      </c>
      <c r="X397" s="1065">
        <f>SUM(T397,V397)</f>
        <v>96</v>
      </c>
      <c r="Y397" s="983">
        <f>SUM(W397,X397)</f>
        <v>137</v>
      </c>
      <c r="Z397" s="656"/>
      <c r="AA397" s="723"/>
      <c r="AC397" s="950"/>
    </row>
    <row r="398" spans="1:29" ht="12.95" customHeight="1" x14ac:dyDescent="0.25">
      <c r="A398" s="660"/>
      <c r="B398" s="713" t="s">
        <v>631</v>
      </c>
      <c r="C398" s="1060">
        <v>17</v>
      </c>
      <c r="D398" s="698">
        <f t="shared" ref="D398:D417" si="144">C398/K398</f>
        <v>0.11333333333333333</v>
      </c>
      <c r="E398" s="1060">
        <v>71</v>
      </c>
      <c r="F398" s="698">
        <f t="shared" ref="F398:F417" si="145">E398/K398</f>
        <v>0.47333333333333333</v>
      </c>
      <c r="G398" s="1060">
        <v>24</v>
      </c>
      <c r="H398" s="698">
        <f t="shared" ref="H398:H417" si="146">G398/K398</f>
        <v>0.16</v>
      </c>
      <c r="I398" s="1061">
        <v>38</v>
      </c>
      <c r="J398" s="698">
        <f t="shared" ref="J398:J417" si="147">I398/K398</f>
        <v>0.25333333333333335</v>
      </c>
      <c r="K398" s="984">
        <f t="shared" ref="K398:K417" si="148">SUM(C398,E398,G398,I398)</f>
        <v>150</v>
      </c>
      <c r="L398" s="1066">
        <f t="shared" si="143"/>
        <v>0.10608203677510608</v>
      </c>
      <c r="M398" s="1062">
        <v>1</v>
      </c>
      <c r="N398" s="836">
        <f t="shared" ref="N398:N417" si="149">M398/W398</f>
        <v>0.125</v>
      </c>
      <c r="O398" s="725"/>
      <c r="P398" s="1018">
        <v>5</v>
      </c>
      <c r="Q398" s="836">
        <f t="shared" ref="Q398:Q417" si="150">P398/W398</f>
        <v>0.625</v>
      </c>
      <c r="R398" s="1062">
        <v>2</v>
      </c>
      <c r="S398" s="836">
        <f t="shared" ref="S398:S417" si="151">R398/W398</f>
        <v>0.25</v>
      </c>
      <c r="T398" s="1063">
        <v>13</v>
      </c>
      <c r="U398" s="836">
        <f t="shared" ref="U398:U417" si="152">T398/X398</f>
        <v>0.39393939393939392</v>
      </c>
      <c r="V398" s="1063">
        <v>20</v>
      </c>
      <c r="W398" s="1064">
        <f t="shared" ref="W398:W417" si="153">SUM(M398,P398,R398)</f>
        <v>8</v>
      </c>
      <c r="X398" s="1065">
        <f t="shared" ref="X398:X416" si="154">SUM(T398,V398)</f>
        <v>33</v>
      </c>
      <c r="Y398" s="983">
        <f t="shared" ref="Y398:Y417" si="155">SUM(W398,X398)</f>
        <v>41</v>
      </c>
      <c r="Z398" s="656"/>
      <c r="AA398" s="723"/>
      <c r="AC398" s="950"/>
    </row>
    <row r="399" spans="1:29" ht="12.95" customHeight="1" x14ac:dyDescent="0.25">
      <c r="A399" s="660"/>
      <c r="B399" s="713" t="s">
        <v>632</v>
      </c>
      <c r="C399" s="1060">
        <v>12</v>
      </c>
      <c r="D399" s="698">
        <f t="shared" si="144"/>
        <v>6.5934065934065936E-2</v>
      </c>
      <c r="E399" s="1060">
        <v>98</v>
      </c>
      <c r="F399" s="698">
        <f t="shared" si="145"/>
        <v>0.53846153846153844</v>
      </c>
      <c r="G399" s="1060">
        <v>33</v>
      </c>
      <c r="H399" s="698">
        <f t="shared" si="146"/>
        <v>0.18131868131868131</v>
      </c>
      <c r="I399" s="1061">
        <v>39</v>
      </c>
      <c r="J399" s="698">
        <f t="shared" si="147"/>
        <v>0.21428571428571427</v>
      </c>
      <c r="K399" s="984">
        <f t="shared" si="148"/>
        <v>182</v>
      </c>
      <c r="L399" s="1066">
        <f t="shared" si="143"/>
        <v>0.12871287128712872</v>
      </c>
      <c r="M399" s="1062">
        <v>6</v>
      </c>
      <c r="N399" s="836">
        <f t="shared" si="149"/>
        <v>0.42857142857142855</v>
      </c>
      <c r="O399" s="725"/>
      <c r="P399" s="1018">
        <v>0</v>
      </c>
      <c r="Q399" s="836">
        <f t="shared" si="150"/>
        <v>0</v>
      </c>
      <c r="R399" s="1062">
        <v>8</v>
      </c>
      <c r="S399" s="836">
        <f t="shared" si="151"/>
        <v>0.5714285714285714</v>
      </c>
      <c r="T399" s="1063">
        <v>14</v>
      </c>
      <c r="U399" s="836">
        <f t="shared" si="152"/>
        <v>0.58333333333333337</v>
      </c>
      <c r="V399" s="1063">
        <v>10</v>
      </c>
      <c r="W399" s="1064">
        <f t="shared" si="153"/>
        <v>14</v>
      </c>
      <c r="X399" s="1065">
        <f t="shared" si="154"/>
        <v>24</v>
      </c>
      <c r="Y399" s="983">
        <f t="shared" si="155"/>
        <v>38</v>
      </c>
      <c r="Z399" s="656"/>
      <c r="AA399" s="723"/>
      <c r="AC399" s="950"/>
    </row>
    <row r="400" spans="1:29" ht="12.95" customHeight="1" x14ac:dyDescent="0.25">
      <c r="A400" s="660"/>
      <c r="B400" s="713" t="s">
        <v>633</v>
      </c>
      <c r="C400" s="1060">
        <v>8</v>
      </c>
      <c r="D400" s="698">
        <f t="shared" si="144"/>
        <v>7.2072072072072071E-2</v>
      </c>
      <c r="E400" s="1060">
        <v>64</v>
      </c>
      <c r="F400" s="698">
        <f t="shared" si="145"/>
        <v>0.57657657657657657</v>
      </c>
      <c r="G400" s="1060">
        <v>18</v>
      </c>
      <c r="H400" s="698">
        <f t="shared" si="146"/>
        <v>0.16216216216216217</v>
      </c>
      <c r="I400" s="1061">
        <v>21</v>
      </c>
      <c r="J400" s="698">
        <f t="shared" si="147"/>
        <v>0.1891891891891892</v>
      </c>
      <c r="K400" s="984">
        <f t="shared" si="148"/>
        <v>111</v>
      </c>
      <c r="L400" s="1066">
        <f t="shared" si="143"/>
        <v>7.8500707213578505E-2</v>
      </c>
      <c r="M400" s="1062">
        <v>2</v>
      </c>
      <c r="N400" s="836">
        <f t="shared" si="149"/>
        <v>0.18181818181818182</v>
      </c>
      <c r="O400" s="725"/>
      <c r="P400" s="1018">
        <v>5</v>
      </c>
      <c r="Q400" s="836">
        <f t="shared" si="150"/>
        <v>0.45454545454545453</v>
      </c>
      <c r="R400" s="1062">
        <v>4</v>
      </c>
      <c r="S400" s="836">
        <f t="shared" si="151"/>
        <v>0.36363636363636365</v>
      </c>
      <c r="T400" s="1063">
        <v>20</v>
      </c>
      <c r="U400" s="836">
        <f t="shared" si="152"/>
        <v>0.46511627906976744</v>
      </c>
      <c r="V400" s="1063">
        <v>23</v>
      </c>
      <c r="W400" s="1064">
        <f t="shared" si="153"/>
        <v>11</v>
      </c>
      <c r="X400" s="1065">
        <f t="shared" si="154"/>
        <v>43</v>
      </c>
      <c r="Y400" s="983">
        <f t="shared" si="155"/>
        <v>54</v>
      </c>
      <c r="Z400" s="656"/>
      <c r="AA400" s="723"/>
      <c r="AC400" s="950"/>
    </row>
    <row r="401" spans="1:29" ht="12.95" customHeight="1" x14ac:dyDescent="0.25">
      <c r="A401" s="660"/>
      <c r="B401" s="713" t="s">
        <v>634</v>
      </c>
      <c r="C401" s="1060">
        <v>5</v>
      </c>
      <c r="D401" s="698">
        <f t="shared" si="144"/>
        <v>8.6206896551724144E-2</v>
      </c>
      <c r="E401" s="1060">
        <v>33</v>
      </c>
      <c r="F401" s="698">
        <f t="shared" si="145"/>
        <v>0.56896551724137934</v>
      </c>
      <c r="G401" s="1060">
        <v>16</v>
      </c>
      <c r="H401" s="698">
        <f t="shared" si="146"/>
        <v>0.27586206896551724</v>
      </c>
      <c r="I401" s="1061">
        <v>4</v>
      </c>
      <c r="J401" s="698">
        <f t="shared" si="147"/>
        <v>6.8965517241379309E-2</v>
      </c>
      <c r="K401" s="984">
        <f t="shared" si="148"/>
        <v>58</v>
      </c>
      <c r="L401" s="1066">
        <f t="shared" si="143"/>
        <v>4.1018387553041019E-2</v>
      </c>
      <c r="M401" s="1062">
        <v>2</v>
      </c>
      <c r="N401" s="836">
        <f t="shared" si="149"/>
        <v>0.22222222222222221</v>
      </c>
      <c r="O401" s="725"/>
      <c r="P401" s="1018">
        <v>2</v>
      </c>
      <c r="Q401" s="836">
        <f t="shared" si="150"/>
        <v>0.22222222222222221</v>
      </c>
      <c r="R401" s="1062">
        <v>5</v>
      </c>
      <c r="S401" s="836">
        <f t="shared" si="151"/>
        <v>0.55555555555555558</v>
      </c>
      <c r="T401" s="1063">
        <v>9</v>
      </c>
      <c r="U401" s="836">
        <f t="shared" si="152"/>
        <v>0.375</v>
      </c>
      <c r="V401" s="1063">
        <v>15</v>
      </c>
      <c r="W401" s="1064">
        <f t="shared" si="153"/>
        <v>9</v>
      </c>
      <c r="X401" s="1065">
        <f t="shared" si="154"/>
        <v>24</v>
      </c>
      <c r="Y401" s="983">
        <f t="shared" si="155"/>
        <v>33</v>
      </c>
      <c r="Z401" s="656"/>
      <c r="AA401" s="723"/>
      <c r="AC401" s="950"/>
    </row>
    <row r="402" spans="1:29" ht="12.95" customHeight="1" x14ac:dyDescent="0.25">
      <c r="A402" s="660"/>
      <c r="B402" s="713" t="s">
        <v>635</v>
      </c>
      <c r="C402" s="1060">
        <v>10</v>
      </c>
      <c r="D402" s="698">
        <f t="shared" si="144"/>
        <v>6.7567567567567571E-2</v>
      </c>
      <c r="E402" s="1060">
        <v>80</v>
      </c>
      <c r="F402" s="698">
        <f t="shared" si="145"/>
        <v>0.54054054054054057</v>
      </c>
      <c r="G402" s="1060">
        <v>22</v>
      </c>
      <c r="H402" s="698">
        <f t="shared" si="146"/>
        <v>0.14864864864864866</v>
      </c>
      <c r="I402" s="1061">
        <v>36</v>
      </c>
      <c r="J402" s="698">
        <f t="shared" si="147"/>
        <v>0.24324324324324326</v>
      </c>
      <c r="K402" s="984">
        <f t="shared" si="148"/>
        <v>148</v>
      </c>
      <c r="L402" s="1066">
        <f t="shared" si="143"/>
        <v>0.10466760961810467</v>
      </c>
      <c r="M402" s="1062">
        <v>4</v>
      </c>
      <c r="N402" s="836">
        <f t="shared" si="149"/>
        <v>0.33333333333333331</v>
      </c>
      <c r="O402" s="725"/>
      <c r="P402" s="1018">
        <v>6</v>
      </c>
      <c r="Q402" s="836">
        <f t="shared" si="150"/>
        <v>0.5</v>
      </c>
      <c r="R402" s="1062">
        <v>2</v>
      </c>
      <c r="S402" s="836">
        <f t="shared" si="151"/>
        <v>0.16666666666666666</v>
      </c>
      <c r="T402" s="1063">
        <v>14</v>
      </c>
      <c r="U402" s="836">
        <f t="shared" si="152"/>
        <v>0.48275862068965519</v>
      </c>
      <c r="V402" s="1063">
        <v>15</v>
      </c>
      <c r="W402" s="1064">
        <f t="shared" si="153"/>
        <v>12</v>
      </c>
      <c r="X402" s="1065">
        <f t="shared" si="154"/>
        <v>29</v>
      </c>
      <c r="Y402" s="983">
        <f t="shared" si="155"/>
        <v>41</v>
      </c>
      <c r="Z402" s="656"/>
      <c r="AA402" s="723"/>
      <c r="AC402" s="950"/>
    </row>
    <row r="403" spans="1:29" ht="12.95" customHeight="1" x14ac:dyDescent="0.25">
      <c r="A403" s="660"/>
      <c r="B403" s="713" t="s">
        <v>636</v>
      </c>
      <c r="C403" s="1060">
        <v>6</v>
      </c>
      <c r="D403" s="698">
        <f t="shared" si="144"/>
        <v>8.8235294117647065E-2</v>
      </c>
      <c r="E403" s="1060">
        <v>35</v>
      </c>
      <c r="F403" s="698">
        <f t="shared" si="145"/>
        <v>0.51470588235294112</v>
      </c>
      <c r="G403" s="1060">
        <v>12</v>
      </c>
      <c r="H403" s="698">
        <f t="shared" si="146"/>
        <v>0.17647058823529413</v>
      </c>
      <c r="I403" s="1061">
        <v>15</v>
      </c>
      <c r="J403" s="698">
        <f t="shared" si="147"/>
        <v>0.22058823529411764</v>
      </c>
      <c r="K403" s="984">
        <f t="shared" si="148"/>
        <v>68</v>
      </c>
      <c r="L403" s="1066">
        <f t="shared" si="143"/>
        <v>4.8090523338048093E-2</v>
      </c>
      <c r="M403" s="1062">
        <v>2</v>
      </c>
      <c r="N403" s="836">
        <f t="shared" si="149"/>
        <v>0.2857142857142857</v>
      </c>
      <c r="O403" s="725"/>
      <c r="P403" s="1018">
        <v>2</v>
      </c>
      <c r="Q403" s="836">
        <f t="shared" si="150"/>
        <v>0.2857142857142857</v>
      </c>
      <c r="R403" s="1062">
        <v>3</v>
      </c>
      <c r="S403" s="836">
        <f t="shared" si="151"/>
        <v>0.42857142857142855</v>
      </c>
      <c r="T403" s="1063">
        <v>8</v>
      </c>
      <c r="U403" s="836">
        <f t="shared" si="152"/>
        <v>0.53333333333333333</v>
      </c>
      <c r="V403" s="1063">
        <v>7</v>
      </c>
      <c r="W403" s="1064">
        <f t="shared" si="153"/>
        <v>7</v>
      </c>
      <c r="X403" s="1065">
        <f t="shared" si="154"/>
        <v>15</v>
      </c>
      <c r="Y403" s="983">
        <f t="shared" si="155"/>
        <v>22</v>
      </c>
      <c r="Z403" s="656"/>
      <c r="AA403" s="723"/>
      <c r="AC403" s="950"/>
    </row>
    <row r="404" spans="1:29" ht="12.95" customHeight="1" x14ac:dyDescent="0.25">
      <c r="A404" s="660"/>
      <c r="B404" s="713" t="s">
        <v>637</v>
      </c>
      <c r="C404" s="1060">
        <v>17</v>
      </c>
      <c r="D404" s="698">
        <f t="shared" si="144"/>
        <v>0.1111111111111111</v>
      </c>
      <c r="E404" s="1060">
        <v>81</v>
      </c>
      <c r="F404" s="698">
        <f t="shared" si="145"/>
        <v>0.52941176470588236</v>
      </c>
      <c r="G404" s="1060">
        <v>28</v>
      </c>
      <c r="H404" s="698">
        <f t="shared" si="146"/>
        <v>0.18300653594771241</v>
      </c>
      <c r="I404" s="1061">
        <v>27</v>
      </c>
      <c r="J404" s="698">
        <f t="shared" si="147"/>
        <v>0.17647058823529413</v>
      </c>
      <c r="K404" s="984">
        <f t="shared" si="148"/>
        <v>153</v>
      </c>
      <c r="L404" s="1066">
        <f t="shared" si="143"/>
        <v>0.10820367751060821</v>
      </c>
      <c r="M404" s="1062">
        <v>1</v>
      </c>
      <c r="N404" s="836">
        <f t="shared" si="149"/>
        <v>9.0909090909090912E-2</v>
      </c>
      <c r="O404" s="725"/>
      <c r="P404" s="1018">
        <v>6</v>
      </c>
      <c r="Q404" s="836">
        <f t="shared" si="150"/>
        <v>0.54545454545454541</v>
      </c>
      <c r="R404" s="1062">
        <v>4</v>
      </c>
      <c r="S404" s="836">
        <f t="shared" si="151"/>
        <v>0.36363636363636365</v>
      </c>
      <c r="T404" s="1063">
        <v>15</v>
      </c>
      <c r="U404" s="836">
        <f t="shared" si="152"/>
        <v>0.78947368421052633</v>
      </c>
      <c r="V404" s="1063">
        <v>4</v>
      </c>
      <c r="W404" s="1064">
        <f t="shared" si="153"/>
        <v>11</v>
      </c>
      <c r="X404" s="1065">
        <f t="shared" si="154"/>
        <v>19</v>
      </c>
      <c r="Y404" s="983">
        <f t="shared" si="155"/>
        <v>30</v>
      </c>
      <c r="Z404" s="656"/>
      <c r="AA404" s="723"/>
      <c r="AC404" s="950"/>
    </row>
    <row r="405" spans="1:29" ht="12.95" customHeight="1" x14ac:dyDescent="0.25">
      <c r="A405" s="660"/>
      <c r="B405" s="713" t="s">
        <v>638</v>
      </c>
      <c r="C405" s="1060">
        <v>3</v>
      </c>
      <c r="D405" s="698">
        <f t="shared" si="144"/>
        <v>0.12</v>
      </c>
      <c r="E405" s="1060">
        <v>12</v>
      </c>
      <c r="F405" s="698">
        <f t="shared" si="145"/>
        <v>0.48</v>
      </c>
      <c r="G405" s="1060">
        <v>5</v>
      </c>
      <c r="H405" s="698">
        <f t="shared" si="146"/>
        <v>0.2</v>
      </c>
      <c r="I405" s="1061">
        <v>5</v>
      </c>
      <c r="J405" s="698">
        <f t="shared" si="147"/>
        <v>0.2</v>
      </c>
      <c r="K405" s="984">
        <f t="shared" si="148"/>
        <v>25</v>
      </c>
      <c r="L405" s="1066">
        <f t="shared" si="143"/>
        <v>1.768033946251768E-2</v>
      </c>
      <c r="M405" s="1062">
        <v>0</v>
      </c>
      <c r="N405" s="836">
        <f t="shared" si="149"/>
        <v>0</v>
      </c>
      <c r="O405" s="725"/>
      <c r="P405" s="1018">
        <v>2</v>
      </c>
      <c r="Q405" s="836">
        <f t="shared" si="150"/>
        <v>1</v>
      </c>
      <c r="R405" s="1062">
        <v>0</v>
      </c>
      <c r="S405" s="836">
        <f t="shared" si="151"/>
        <v>0</v>
      </c>
      <c r="T405" s="1063">
        <v>2</v>
      </c>
      <c r="U405" s="836">
        <f t="shared" si="152"/>
        <v>0.66666666666666663</v>
      </c>
      <c r="V405" s="1063">
        <v>1</v>
      </c>
      <c r="W405" s="1064">
        <f t="shared" si="153"/>
        <v>2</v>
      </c>
      <c r="X405" s="1065">
        <f t="shared" si="154"/>
        <v>3</v>
      </c>
      <c r="Y405" s="983">
        <f t="shared" si="155"/>
        <v>5</v>
      </c>
      <c r="Z405" s="656"/>
      <c r="AA405" s="723"/>
      <c r="AC405" s="950"/>
    </row>
    <row r="406" spans="1:29" ht="12.95" customHeight="1" x14ac:dyDescent="0.25">
      <c r="A406" s="660"/>
      <c r="B406" s="713" t="s">
        <v>639</v>
      </c>
      <c r="C406" s="1060">
        <v>2</v>
      </c>
      <c r="D406" s="698">
        <f t="shared" si="144"/>
        <v>7.1428571428571425E-2</v>
      </c>
      <c r="E406" s="1060">
        <v>12</v>
      </c>
      <c r="F406" s="698">
        <f t="shared" si="145"/>
        <v>0.42857142857142855</v>
      </c>
      <c r="G406" s="1060">
        <v>6</v>
      </c>
      <c r="H406" s="698">
        <f t="shared" si="146"/>
        <v>0.21428571428571427</v>
      </c>
      <c r="I406" s="1061">
        <v>8</v>
      </c>
      <c r="J406" s="698">
        <f t="shared" si="147"/>
        <v>0.2857142857142857</v>
      </c>
      <c r="K406" s="984">
        <f t="shared" si="148"/>
        <v>28</v>
      </c>
      <c r="L406" s="1066">
        <f t="shared" si="143"/>
        <v>1.9801980198019802E-2</v>
      </c>
      <c r="M406" s="1062">
        <v>0</v>
      </c>
      <c r="N406" s="836">
        <f t="shared" si="149"/>
        <v>0</v>
      </c>
      <c r="O406" s="725"/>
      <c r="P406" s="1018">
        <v>1</v>
      </c>
      <c r="Q406" s="836">
        <f t="shared" si="150"/>
        <v>0.5</v>
      </c>
      <c r="R406" s="1062">
        <v>1</v>
      </c>
      <c r="S406" s="836">
        <f t="shared" si="151"/>
        <v>0.5</v>
      </c>
      <c r="T406" s="1063">
        <v>5</v>
      </c>
      <c r="U406" s="836">
        <f t="shared" si="152"/>
        <v>0.625</v>
      </c>
      <c r="V406" s="1063">
        <v>3</v>
      </c>
      <c r="W406" s="1064">
        <f t="shared" si="153"/>
        <v>2</v>
      </c>
      <c r="X406" s="1065">
        <f t="shared" si="154"/>
        <v>8</v>
      </c>
      <c r="Y406" s="983">
        <f t="shared" si="155"/>
        <v>10</v>
      </c>
      <c r="Z406" s="656"/>
      <c r="AA406" s="723"/>
      <c r="AC406" s="950"/>
    </row>
    <row r="407" spans="1:29" ht="12.95" customHeight="1" x14ac:dyDescent="0.25">
      <c r="A407" s="660"/>
      <c r="B407" s="713" t="s">
        <v>640</v>
      </c>
      <c r="C407" s="1060">
        <v>2</v>
      </c>
      <c r="D407" s="698">
        <f t="shared" si="144"/>
        <v>0.10526315789473684</v>
      </c>
      <c r="E407" s="1060">
        <v>7</v>
      </c>
      <c r="F407" s="698">
        <f t="shared" si="145"/>
        <v>0.36842105263157893</v>
      </c>
      <c r="G407" s="1060">
        <v>3</v>
      </c>
      <c r="H407" s="698">
        <f t="shared" si="146"/>
        <v>0.15789473684210525</v>
      </c>
      <c r="I407" s="1061">
        <v>7</v>
      </c>
      <c r="J407" s="698">
        <f t="shared" si="147"/>
        <v>0.36842105263157893</v>
      </c>
      <c r="K407" s="984">
        <f t="shared" si="148"/>
        <v>19</v>
      </c>
      <c r="L407" s="1066">
        <f t="shared" si="143"/>
        <v>1.3437057991513438E-2</v>
      </c>
      <c r="M407" s="1062">
        <v>0</v>
      </c>
      <c r="N407" s="836">
        <f t="shared" si="149"/>
        <v>0</v>
      </c>
      <c r="O407" s="725"/>
      <c r="P407" s="1018">
        <v>0</v>
      </c>
      <c r="Q407" s="836">
        <f t="shared" si="150"/>
        <v>0</v>
      </c>
      <c r="R407" s="1062">
        <v>2</v>
      </c>
      <c r="S407" s="836">
        <f t="shared" si="151"/>
        <v>1</v>
      </c>
      <c r="T407" s="1063">
        <v>0</v>
      </c>
      <c r="U407" s="836" t="e">
        <f t="shared" si="152"/>
        <v>#DIV/0!</v>
      </c>
      <c r="V407" s="1063">
        <v>0</v>
      </c>
      <c r="W407" s="1064">
        <f t="shared" si="153"/>
        <v>2</v>
      </c>
      <c r="X407" s="1065">
        <f t="shared" si="154"/>
        <v>0</v>
      </c>
      <c r="Y407" s="983">
        <f t="shared" si="155"/>
        <v>2</v>
      </c>
      <c r="Z407" s="656"/>
      <c r="AA407" s="723"/>
      <c r="AC407" s="950"/>
    </row>
    <row r="408" spans="1:29" ht="12.95" customHeight="1" x14ac:dyDescent="0.25">
      <c r="A408" s="660"/>
      <c r="B408" s="713" t="s">
        <v>641</v>
      </c>
      <c r="C408" s="1060">
        <v>1</v>
      </c>
      <c r="D408" s="698">
        <f t="shared" si="144"/>
        <v>0.125</v>
      </c>
      <c r="E408" s="1060">
        <v>4</v>
      </c>
      <c r="F408" s="698">
        <f t="shared" si="145"/>
        <v>0.5</v>
      </c>
      <c r="G408" s="1060">
        <v>3</v>
      </c>
      <c r="H408" s="698">
        <f t="shared" si="146"/>
        <v>0.375</v>
      </c>
      <c r="I408" s="1061">
        <v>0</v>
      </c>
      <c r="J408" s="698">
        <f t="shared" si="147"/>
        <v>0</v>
      </c>
      <c r="K408" s="984">
        <f t="shared" si="148"/>
        <v>8</v>
      </c>
      <c r="L408" s="1066">
        <f t="shared" si="143"/>
        <v>5.6577086280056579E-3</v>
      </c>
      <c r="M408" s="1062">
        <v>0</v>
      </c>
      <c r="N408" s="836" t="e">
        <f t="shared" si="149"/>
        <v>#DIV/0!</v>
      </c>
      <c r="O408" s="725"/>
      <c r="P408" s="1018">
        <v>0</v>
      </c>
      <c r="Q408" s="836" t="e">
        <f t="shared" si="150"/>
        <v>#DIV/0!</v>
      </c>
      <c r="R408" s="1062">
        <v>0</v>
      </c>
      <c r="S408" s="836" t="e">
        <f t="shared" si="151"/>
        <v>#DIV/0!</v>
      </c>
      <c r="T408" s="1063">
        <v>2</v>
      </c>
      <c r="U408" s="836">
        <f t="shared" si="152"/>
        <v>0.16666666666666666</v>
      </c>
      <c r="V408" s="1063">
        <v>10</v>
      </c>
      <c r="W408" s="1064">
        <f t="shared" si="153"/>
        <v>0</v>
      </c>
      <c r="X408" s="1065">
        <f t="shared" si="154"/>
        <v>12</v>
      </c>
      <c r="Y408" s="983">
        <f t="shared" si="155"/>
        <v>12</v>
      </c>
      <c r="Z408" s="656"/>
      <c r="AA408" s="723"/>
      <c r="AC408" s="950"/>
    </row>
    <row r="409" spans="1:29" ht="12.95" customHeight="1" x14ac:dyDescent="0.25">
      <c r="A409" s="660"/>
      <c r="B409" s="713" t="s">
        <v>642</v>
      </c>
      <c r="C409" s="1060">
        <v>1</v>
      </c>
      <c r="D409" s="698">
        <f t="shared" si="144"/>
        <v>8.3333333333333329E-2</v>
      </c>
      <c r="E409" s="1060">
        <v>6</v>
      </c>
      <c r="F409" s="698">
        <f t="shared" si="145"/>
        <v>0.5</v>
      </c>
      <c r="G409" s="1060">
        <v>2</v>
      </c>
      <c r="H409" s="698">
        <f t="shared" si="146"/>
        <v>0.16666666666666666</v>
      </c>
      <c r="I409" s="1061">
        <v>3</v>
      </c>
      <c r="J409" s="698">
        <f t="shared" si="147"/>
        <v>0.25</v>
      </c>
      <c r="K409" s="984">
        <f t="shared" si="148"/>
        <v>12</v>
      </c>
      <c r="L409" s="1066">
        <f t="shared" si="143"/>
        <v>8.4865629420084864E-3</v>
      </c>
      <c r="M409" s="1062">
        <v>0</v>
      </c>
      <c r="N409" s="836" t="e">
        <f t="shared" si="149"/>
        <v>#DIV/0!</v>
      </c>
      <c r="O409" s="725"/>
      <c r="P409" s="1018">
        <v>0</v>
      </c>
      <c r="Q409" s="836" t="e">
        <f t="shared" si="150"/>
        <v>#DIV/0!</v>
      </c>
      <c r="R409" s="1062">
        <v>0</v>
      </c>
      <c r="S409" s="836" t="e">
        <f t="shared" si="151"/>
        <v>#DIV/0!</v>
      </c>
      <c r="T409" s="1063">
        <v>3</v>
      </c>
      <c r="U409" s="836">
        <f t="shared" si="152"/>
        <v>0.6</v>
      </c>
      <c r="V409" s="1063">
        <v>2</v>
      </c>
      <c r="W409" s="1064">
        <f t="shared" si="153"/>
        <v>0</v>
      </c>
      <c r="X409" s="1065">
        <f t="shared" si="154"/>
        <v>5</v>
      </c>
      <c r="Y409" s="983">
        <f t="shared" si="155"/>
        <v>5</v>
      </c>
      <c r="Z409" s="656"/>
      <c r="AA409" s="723"/>
      <c r="AC409" s="950"/>
    </row>
    <row r="410" spans="1:29" ht="12.95" customHeight="1" x14ac:dyDescent="0.25">
      <c r="A410" s="660"/>
      <c r="B410" s="713" t="s">
        <v>643</v>
      </c>
      <c r="C410" s="1060">
        <v>0</v>
      </c>
      <c r="D410" s="698">
        <f t="shared" si="144"/>
        <v>0</v>
      </c>
      <c r="E410" s="1060">
        <v>7</v>
      </c>
      <c r="F410" s="698">
        <f t="shared" si="145"/>
        <v>0.5</v>
      </c>
      <c r="G410" s="1060">
        <v>4</v>
      </c>
      <c r="H410" s="698">
        <f t="shared" si="146"/>
        <v>0.2857142857142857</v>
      </c>
      <c r="I410" s="1061">
        <v>3</v>
      </c>
      <c r="J410" s="698">
        <f t="shared" si="147"/>
        <v>0.21428571428571427</v>
      </c>
      <c r="K410" s="984">
        <f t="shared" si="148"/>
        <v>14</v>
      </c>
      <c r="L410" s="1066">
        <f t="shared" si="143"/>
        <v>9.9009900990099011E-3</v>
      </c>
      <c r="M410" s="1062">
        <v>0</v>
      </c>
      <c r="N410" s="836">
        <f t="shared" si="149"/>
        <v>0</v>
      </c>
      <c r="O410" s="725"/>
      <c r="P410" s="1018">
        <v>1</v>
      </c>
      <c r="Q410" s="836">
        <f t="shared" si="150"/>
        <v>1</v>
      </c>
      <c r="R410" s="1062">
        <v>0</v>
      </c>
      <c r="S410" s="836">
        <f t="shared" si="151"/>
        <v>0</v>
      </c>
      <c r="T410" s="1063">
        <v>3</v>
      </c>
      <c r="U410" s="836">
        <f t="shared" si="152"/>
        <v>0.27272727272727271</v>
      </c>
      <c r="V410" s="1063">
        <v>8</v>
      </c>
      <c r="W410" s="1064">
        <f t="shared" si="153"/>
        <v>1</v>
      </c>
      <c r="X410" s="1065">
        <f t="shared" si="154"/>
        <v>11</v>
      </c>
      <c r="Y410" s="983">
        <f t="shared" si="155"/>
        <v>12</v>
      </c>
      <c r="Z410" s="656"/>
      <c r="AA410" s="723"/>
      <c r="AC410" s="950"/>
    </row>
    <row r="411" spans="1:29" ht="12.95" customHeight="1" x14ac:dyDescent="0.25">
      <c r="A411" s="660"/>
      <c r="B411" s="713" t="s">
        <v>644</v>
      </c>
      <c r="C411" s="1060">
        <v>2</v>
      </c>
      <c r="D411" s="698">
        <f t="shared" si="144"/>
        <v>0.1111111111111111</v>
      </c>
      <c r="E411" s="1060">
        <v>13</v>
      </c>
      <c r="F411" s="698">
        <f t="shared" si="145"/>
        <v>0.72222222222222221</v>
      </c>
      <c r="G411" s="1060">
        <v>0</v>
      </c>
      <c r="H411" s="698">
        <f t="shared" si="146"/>
        <v>0</v>
      </c>
      <c r="I411" s="1061">
        <v>3</v>
      </c>
      <c r="J411" s="698">
        <f t="shared" si="147"/>
        <v>0.16666666666666666</v>
      </c>
      <c r="K411" s="984">
        <f t="shared" si="148"/>
        <v>18</v>
      </c>
      <c r="L411" s="1066">
        <f t="shared" si="143"/>
        <v>1.272984441301273E-2</v>
      </c>
      <c r="M411" s="1062">
        <v>0</v>
      </c>
      <c r="N411" s="836">
        <f t="shared" si="149"/>
        <v>0</v>
      </c>
      <c r="O411" s="725"/>
      <c r="P411" s="1018">
        <v>0</v>
      </c>
      <c r="Q411" s="836">
        <f t="shared" si="150"/>
        <v>0</v>
      </c>
      <c r="R411" s="1062">
        <v>1</v>
      </c>
      <c r="S411" s="836">
        <f t="shared" si="151"/>
        <v>1</v>
      </c>
      <c r="T411" s="1063">
        <v>0</v>
      </c>
      <c r="U411" s="836" t="e">
        <f t="shared" si="152"/>
        <v>#DIV/0!</v>
      </c>
      <c r="V411" s="1063">
        <v>0</v>
      </c>
      <c r="W411" s="1064">
        <f t="shared" si="153"/>
        <v>1</v>
      </c>
      <c r="X411" s="1065">
        <f t="shared" si="154"/>
        <v>0</v>
      </c>
      <c r="Y411" s="983">
        <f t="shared" si="155"/>
        <v>1</v>
      </c>
      <c r="Z411" s="656"/>
      <c r="AA411" s="723"/>
      <c r="AC411" s="950"/>
    </row>
    <row r="412" spans="1:29" ht="12.95" customHeight="1" x14ac:dyDescent="0.25">
      <c r="A412" s="660"/>
      <c r="B412" s="713" t="s">
        <v>645</v>
      </c>
      <c r="C412" s="1060">
        <v>0</v>
      </c>
      <c r="D412" s="698">
        <f t="shared" si="144"/>
        <v>0</v>
      </c>
      <c r="E412" s="1060">
        <v>3</v>
      </c>
      <c r="F412" s="698">
        <f t="shared" si="145"/>
        <v>0.42857142857142855</v>
      </c>
      <c r="G412" s="1060">
        <v>1</v>
      </c>
      <c r="H412" s="698">
        <f t="shared" si="146"/>
        <v>0.14285714285714285</v>
      </c>
      <c r="I412" s="1061">
        <v>3</v>
      </c>
      <c r="J412" s="698">
        <f t="shared" si="147"/>
        <v>0.42857142857142855</v>
      </c>
      <c r="K412" s="984">
        <f t="shared" si="148"/>
        <v>7</v>
      </c>
      <c r="L412" s="1066">
        <f t="shared" si="143"/>
        <v>4.9504950495049506E-3</v>
      </c>
      <c r="M412" s="1062">
        <v>0</v>
      </c>
      <c r="N412" s="836">
        <f t="shared" si="149"/>
        <v>0</v>
      </c>
      <c r="O412" s="725"/>
      <c r="P412" s="1018">
        <v>0</v>
      </c>
      <c r="Q412" s="836">
        <f t="shared" si="150"/>
        <v>0</v>
      </c>
      <c r="R412" s="1062">
        <v>1</v>
      </c>
      <c r="S412" s="836">
        <f t="shared" si="151"/>
        <v>1</v>
      </c>
      <c r="T412" s="1063">
        <v>0</v>
      </c>
      <c r="U412" s="836" t="e">
        <f t="shared" si="152"/>
        <v>#DIV/0!</v>
      </c>
      <c r="V412" s="1063">
        <v>0</v>
      </c>
      <c r="W412" s="1064">
        <f t="shared" si="153"/>
        <v>1</v>
      </c>
      <c r="X412" s="1065">
        <f t="shared" si="154"/>
        <v>0</v>
      </c>
      <c r="Y412" s="983">
        <f t="shared" si="155"/>
        <v>1</v>
      </c>
      <c r="Z412" s="656"/>
      <c r="AA412" s="723"/>
      <c r="AC412" s="950"/>
    </row>
    <row r="413" spans="1:29" ht="12.95" customHeight="1" x14ac:dyDescent="0.25">
      <c r="A413" s="660"/>
      <c r="B413" s="713" t="s">
        <v>646</v>
      </c>
      <c r="C413" s="1060">
        <v>2</v>
      </c>
      <c r="D413" s="698">
        <f t="shared" si="144"/>
        <v>0.22222222222222221</v>
      </c>
      <c r="E413" s="1060">
        <v>5</v>
      </c>
      <c r="F413" s="698">
        <f t="shared" si="145"/>
        <v>0.55555555555555558</v>
      </c>
      <c r="G413" s="1060">
        <v>2</v>
      </c>
      <c r="H413" s="698">
        <f t="shared" si="146"/>
        <v>0.22222222222222221</v>
      </c>
      <c r="I413" s="1061">
        <v>0</v>
      </c>
      <c r="J413" s="698">
        <f t="shared" si="147"/>
        <v>0</v>
      </c>
      <c r="K413" s="984">
        <f t="shared" si="148"/>
        <v>9</v>
      </c>
      <c r="L413" s="1066">
        <f t="shared" si="143"/>
        <v>6.3649222065063652E-3</v>
      </c>
      <c r="M413" s="1062">
        <v>1</v>
      </c>
      <c r="N413" s="836">
        <f t="shared" si="149"/>
        <v>0.5</v>
      </c>
      <c r="O413" s="725"/>
      <c r="P413" s="1018">
        <v>0</v>
      </c>
      <c r="Q413" s="836">
        <f t="shared" si="150"/>
        <v>0</v>
      </c>
      <c r="R413" s="1062">
        <v>1</v>
      </c>
      <c r="S413" s="836">
        <f t="shared" si="151"/>
        <v>0.5</v>
      </c>
      <c r="T413" s="1063">
        <v>0</v>
      </c>
      <c r="U413" s="836" t="e">
        <f t="shared" si="152"/>
        <v>#DIV/0!</v>
      </c>
      <c r="V413" s="1063">
        <v>0</v>
      </c>
      <c r="W413" s="1064">
        <f t="shared" si="153"/>
        <v>2</v>
      </c>
      <c r="X413" s="1065">
        <f t="shared" si="154"/>
        <v>0</v>
      </c>
      <c r="Y413" s="983">
        <f t="shared" si="155"/>
        <v>2</v>
      </c>
      <c r="Z413" s="656"/>
      <c r="AA413" s="723"/>
      <c r="AC413" s="950"/>
    </row>
    <row r="414" spans="1:29" ht="12.95" customHeight="1" x14ac:dyDescent="0.25">
      <c r="A414" s="660"/>
      <c r="B414" s="713" t="s">
        <v>647</v>
      </c>
      <c r="C414" s="1060">
        <v>0</v>
      </c>
      <c r="D414" s="698">
        <f t="shared" si="144"/>
        <v>0</v>
      </c>
      <c r="E414" s="1060">
        <v>2</v>
      </c>
      <c r="F414" s="698">
        <f t="shared" si="145"/>
        <v>1</v>
      </c>
      <c r="G414" s="1060">
        <v>0</v>
      </c>
      <c r="H414" s="698">
        <f t="shared" si="146"/>
        <v>0</v>
      </c>
      <c r="I414" s="1061">
        <v>0</v>
      </c>
      <c r="J414" s="698">
        <f t="shared" si="147"/>
        <v>0</v>
      </c>
      <c r="K414" s="984">
        <f t="shared" si="148"/>
        <v>2</v>
      </c>
      <c r="L414" s="1066">
        <f t="shared" si="143"/>
        <v>1.4144271570014145E-3</v>
      </c>
      <c r="M414" s="1062">
        <v>0</v>
      </c>
      <c r="N414" s="836">
        <f t="shared" si="149"/>
        <v>0</v>
      </c>
      <c r="O414" s="725"/>
      <c r="P414" s="1018">
        <v>0</v>
      </c>
      <c r="Q414" s="836">
        <f t="shared" si="150"/>
        <v>0</v>
      </c>
      <c r="R414" s="1062">
        <v>2</v>
      </c>
      <c r="S414" s="836">
        <f t="shared" si="151"/>
        <v>1</v>
      </c>
      <c r="T414" s="1063">
        <v>0</v>
      </c>
      <c r="U414" s="836" t="e">
        <f t="shared" si="152"/>
        <v>#DIV/0!</v>
      </c>
      <c r="V414" s="1063">
        <v>0</v>
      </c>
      <c r="W414" s="1064">
        <f t="shared" si="153"/>
        <v>2</v>
      </c>
      <c r="X414" s="1065">
        <f t="shared" si="154"/>
        <v>0</v>
      </c>
      <c r="Y414" s="983">
        <f t="shared" si="155"/>
        <v>2</v>
      </c>
      <c r="Z414" s="656"/>
      <c r="AA414" s="723"/>
      <c r="AC414" s="950"/>
    </row>
    <row r="415" spans="1:29" ht="12.95" customHeight="1" x14ac:dyDescent="0.25">
      <c r="A415" s="660"/>
      <c r="B415" s="713" t="s">
        <v>648</v>
      </c>
      <c r="C415" s="1060">
        <v>0</v>
      </c>
      <c r="D415" s="698">
        <f t="shared" si="144"/>
        <v>0</v>
      </c>
      <c r="E415" s="1060">
        <v>1</v>
      </c>
      <c r="F415" s="698">
        <f t="shared" si="145"/>
        <v>1</v>
      </c>
      <c r="G415" s="1060">
        <v>0</v>
      </c>
      <c r="H415" s="698">
        <f t="shared" si="146"/>
        <v>0</v>
      </c>
      <c r="I415" s="1061">
        <v>0</v>
      </c>
      <c r="J415" s="698">
        <f t="shared" si="147"/>
        <v>0</v>
      </c>
      <c r="K415" s="984">
        <f t="shared" si="148"/>
        <v>1</v>
      </c>
      <c r="L415" s="1066">
        <f t="shared" si="143"/>
        <v>7.0721357850070724E-4</v>
      </c>
      <c r="M415" s="1062">
        <v>0</v>
      </c>
      <c r="N415" s="836" t="e">
        <f t="shared" si="149"/>
        <v>#DIV/0!</v>
      </c>
      <c r="O415" s="725"/>
      <c r="P415" s="1018">
        <v>0</v>
      </c>
      <c r="Q415" s="836" t="e">
        <f t="shared" si="150"/>
        <v>#DIV/0!</v>
      </c>
      <c r="R415" s="1062">
        <v>0</v>
      </c>
      <c r="S415" s="836" t="e">
        <f t="shared" si="151"/>
        <v>#DIV/0!</v>
      </c>
      <c r="T415" s="1063">
        <v>0</v>
      </c>
      <c r="U415" s="836" t="e">
        <f t="shared" si="152"/>
        <v>#DIV/0!</v>
      </c>
      <c r="V415" s="1063">
        <v>0</v>
      </c>
      <c r="W415" s="1064">
        <f t="shared" si="153"/>
        <v>0</v>
      </c>
      <c r="X415" s="1065">
        <f t="shared" si="154"/>
        <v>0</v>
      </c>
      <c r="Y415" s="983">
        <f t="shared" si="155"/>
        <v>0</v>
      </c>
      <c r="Z415" s="656"/>
      <c r="AA415" s="723"/>
      <c r="AC415" s="950"/>
    </row>
    <row r="416" spans="1:29" ht="12.95" customHeight="1" x14ac:dyDescent="0.25">
      <c r="A416" s="660"/>
      <c r="B416" s="713" t="s">
        <v>649</v>
      </c>
      <c r="C416" s="1060">
        <v>0</v>
      </c>
      <c r="D416" s="698">
        <f t="shared" si="144"/>
        <v>0</v>
      </c>
      <c r="E416" s="1060">
        <v>2</v>
      </c>
      <c r="F416" s="698">
        <f t="shared" si="145"/>
        <v>0.4</v>
      </c>
      <c r="G416" s="1060">
        <v>1</v>
      </c>
      <c r="H416" s="698">
        <f t="shared" si="146"/>
        <v>0.2</v>
      </c>
      <c r="I416" s="1061">
        <v>2</v>
      </c>
      <c r="J416" s="698">
        <f t="shared" si="147"/>
        <v>0.4</v>
      </c>
      <c r="K416" s="984">
        <f t="shared" si="148"/>
        <v>5</v>
      </c>
      <c r="L416" s="1066">
        <f t="shared" si="143"/>
        <v>3.5360678925035359E-3</v>
      </c>
      <c r="M416" s="1062">
        <v>0</v>
      </c>
      <c r="N416" s="836" t="e">
        <f t="shared" si="149"/>
        <v>#DIV/0!</v>
      </c>
      <c r="O416" s="725"/>
      <c r="P416" s="1018">
        <v>0</v>
      </c>
      <c r="Q416" s="836" t="e">
        <f t="shared" si="150"/>
        <v>#DIV/0!</v>
      </c>
      <c r="R416" s="1062">
        <v>0</v>
      </c>
      <c r="S416" s="836" t="e">
        <f t="shared" si="151"/>
        <v>#DIV/0!</v>
      </c>
      <c r="T416" s="1063">
        <v>0</v>
      </c>
      <c r="U416" s="836" t="e">
        <f t="shared" si="152"/>
        <v>#DIV/0!</v>
      </c>
      <c r="V416" s="1063">
        <v>0</v>
      </c>
      <c r="W416" s="1064">
        <f t="shared" si="153"/>
        <v>0</v>
      </c>
      <c r="X416" s="1065">
        <f t="shared" si="154"/>
        <v>0</v>
      </c>
      <c r="Y416" s="983">
        <f t="shared" si="155"/>
        <v>0</v>
      </c>
      <c r="Z416" s="656"/>
      <c r="AA416" s="723"/>
      <c r="AC416" s="950"/>
    </row>
    <row r="417" spans="1:29" ht="12.95" customHeight="1" x14ac:dyDescent="0.25">
      <c r="A417" s="660"/>
      <c r="B417" s="974" t="s">
        <v>735</v>
      </c>
      <c r="C417" s="977">
        <f>SUM(C397:C416)</f>
        <v>125</v>
      </c>
      <c r="D417" s="717">
        <f t="shared" si="144"/>
        <v>8.8401697312588401E-2</v>
      </c>
      <c r="E417" s="977">
        <f>SUM(E397:E416)</f>
        <v>737</v>
      </c>
      <c r="F417" s="717">
        <f t="shared" si="145"/>
        <v>0.52121640735502117</v>
      </c>
      <c r="G417" s="977">
        <f>SUM(G397:G416)</f>
        <v>245</v>
      </c>
      <c r="H417" s="717">
        <f t="shared" si="146"/>
        <v>0.17326732673267325</v>
      </c>
      <c r="I417" s="977">
        <f>SUM(I397:I416)</f>
        <v>307</v>
      </c>
      <c r="J417" s="717">
        <f t="shared" si="147"/>
        <v>0.21711456859971712</v>
      </c>
      <c r="K417" s="1067">
        <f t="shared" si="148"/>
        <v>1414</v>
      </c>
      <c r="L417" s="836">
        <f t="shared" si="143"/>
        <v>1</v>
      </c>
      <c r="M417" s="720">
        <f>SUM(M397:M416)</f>
        <v>31</v>
      </c>
      <c r="N417" s="836">
        <f t="shared" si="149"/>
        <v>0.24603174603174602</v>
      </c>
      <c r="O417" s="725"/>
      <c r="P417" s="720">
        <f>SUM(P397:P416)</f>
        <v>44</v>
      </c>
      <c r="Q417" s="836">
        <f t="shared" si="150"/>
        <v>0.34920634920634919</v>
      </c>
      <c r="R417" s="720">
        <f>SUM(R397:R416)</f>
        <v>51</v>
      </c>
      <c r="S417" s="836">
        <f t="shared" si="151"/>
        <v>0.40476190476190477</v>
      </c>
      <c r="T417" s="1068">
        <f>SUM(T397:T416)</f>
        <v>153</v>
      </c>
      <c r="U417" s="836">
        <f t="shared" si="152"/>
        <v>0.4751552795031056</v>
      </c>
      <c r="V417" s="1068">
        <f>SUM(V397:V416)</f>
        <v>169</v>
      </c>
      <c r="W417" s="1069">
        <f t="shared" si="153"/>
        <v>126</v>
      </c>
      <c r="X417" s="1070">
        <f>SUM(T417,V417)</f>
        <v>322</v>
      </c>
      <c r="Y417" s="983">
        <f t="shared" si="155"/>
        <v>448</v>
      </c>
      <c r="Z417" s="372"/>
      <c r="AA417" s="105"/>
      <c r="AC417" s="950"/>
    </row>
    <row r="418" spans="1:29" ht="12.95" customHeight="1" x14ac:dyDescent="0.25">
      <c r="A418" s="660"/>
      <c r="B418" s="812" t="s">
        <v>747</v>
      </c>
      <c r="C418" s="987">
        <f>C417/$X$289</f>
        <v>2.0742756629385018E-3</v>
      </c>
      <c r="D418" s="988"/>
      <c r="E418" s="987">
        <f>E417/$X$289</f>
        <v>1.2229929308685408E-2</v>
      </c>
      <c r="F418" s="988"/>
      <c r="G418" s="987">
        <f>G417/$X$289</f>
        <v>4.0655802993594635E-3</v>
      </c>
      <c r="H418" s="988"/>
      <c r="I418" s="987">
        <f>I417/$X$289</f>
        <v>5.0944210281769608E-3</v>
      </c>
      <c r="J418" s="988"/>
      <c r="K418" s="987">
        <f>K417/$X$289</f>
        <v>2.3464206299160333E-2</v>
      </c>
      <c r="L418" s="1022"/>
      <c r="M418" s="991">
        <f>M417/SUM($Q$290,$U$290)</f>
        <v>1.0704419889502763E-2</v>
      </c>
      <c r="N418" s="990"/>
      <c r="O418" s="786"/>
      <c r="P418" s="991">
        <f>P417/SUM($Q$290,$U$290)</f>
        <v>1.5193370165745856E-2</v>
      </c>
      <c r="Q418" s="990"/>
      <c r="R418" s="991">
        <f>R417/SUM($Q$290,$U$290)</f>
        <v>1.7610497237569061E-2</v>
      </c>
      <c r="S418" s="990"/>
      <c r="T418" s="992">
        <f>T417/$L$290</f>
        <v>5.024630541871921E-2</v>
      </c>
      <c r="U418" s="990"/>
      <c r="V418" s="992">
        <f>V417/$L$290</f>
        <v>5.5500821018062398E-2</v>
      </c>
      <c r="W418" s="991">
        <f>W417/SUM($Q$290,$U$290)</f>
        <v>4.3508287292817679E-2</v>
      </c>
      <c r="X418" s="992">
        <f>X417/$L$290</f>
        <v>0.10574712643678161</v>
      </c>
      <c r="Y418" s="1023"/>
      <c r="Z418" s="372"/>
    </row>
    <row r="419" spans="1:29" ht="12.95" customHeight="1" x14ac:dyDescent="0.25">
      <c r="A419" s="660"/>
      <c r="B419" s="714" t="s">
        <v>737</v>
      </c>
      <c r="C419" s="779"/>
      <c r="D419" s="988"/>
      <c r="E419" s="779"/>
      <c r="F419" s="988"/>
      <c r="G419" s="779"/>
      <c r="H419" s="988"/>
      <c r="I419" s="779"/>
      <c r="J419" s="988"/>
      <c r="K419" s="996"/>
      <c r="L419" s="1022"/>
      <c r="M419" s="723"/>
      <c r="N419" s="990"/>
      <c r="O419" s="786"/>
      <c r="P419" s="723"/>
      <c r="Q419" s="990"/>
      <c r="R419" s="723"/>
      <c r="S419" s="990"/>
      <c r="T419" s="723"/>
      <c r="U419" s="990"/>
      <c r="V419" s="723"/>
      <c r="W419" s="1024"/>
      <c r="X419" s="1071"/>
      <c r="Y419" s="993"/>
      <c r="Z419" s="372"/>
    </row>
    <row r="420" spans="1:29" ht="12.95" customHeight="1" x14ac:dyDescent="0.25">
      <c r="A420" s="660"/>
      <c r="B420" s="812" t="s">
        <v>748</v>
      </c>
      <c r="C420" s="779"/>
      <c r="D420" s="988"/>
      <c r="E420" s="779"/>
      <c r="F420" s="988"/>
      <c r="G420" s="779"/>
      <c r="H420" s="988"/>
      <c r="I420" s="779"/>
      <c r="J420" s="988"/>
      <c r="K420" s="996"/>
      <c r="L420" s="1022"/>
      <c r="M420" s="723"/>
      <c r="N420" s="990"/>
      <c r="O420" s="786"/>
      <c r="P420" s="723"/>
      <c r="Q420" s="990"/>
      <c r="R420" s="723"/>
      <c r="S420" s="990"/>
      <c r="T420" s="723"/>
      <c r="U420" s="990"/>
      <c r="V420" s="723"/>
      <c r="W420" s="1024"/>
      <c r="X420" s="1071"/>
      <c r="Y420" s="993"/>
      <c r="Z420" s="372"/>
    </row>
    <row r="421" spans="1:29" ht="12.95" customHeight="1" x14ac:dyDescent="0.25">
      <c r="A421" s="660"/>
      <c r="B421" s="862"/>
      <c r="C421" s="664" t="s">
        <v>693</v>
      </c>
      <c r="D421" s="864" t="s">
        <v>719</v>
      </c>
      <c r="E421" s="664" t="s">
        <v>694</v>
      </c>
      <c r="F421" s="864" t="s">
        <v>720</v>
      </c>
      <c r="G421" s="664" t="s">
        <v>695</v>
      </c>
      <c r="H421" s="864" t="s">
        <v>721</v>
      </c>
      <c r="I421" s="664" t="s">
        <v>696</v>
      </c>
      <c r="J421" s="864" t="s">
        <v>722</v>
      </c>
      <c r="K421" s="664"/>
      <c r="L421" s="864"/>
      <c r="M421" s="973" t="s">
        <v>724</v>
      </c>
      <c r="N421" s="864" t="s">
        <v>725</v>
      </c>
      <c r="O421" s="974"/>
      <c r="P421" s="973" t="s">
        <v>726</v>
      </c>
      <c r="Q421" s="864" t="s">
        <v>727</v>
      </c>
      <c r="R421" s="973" t="s">
        <v>728</v>
      </c>
      <c r="S421" s="864" t="s">
        <v>729</v>
      </c>
      <c r="T421" s="120" t="s">
        <v>730</v>
      </c>
      <c r="U421" s="864" t="s">
        <v>731</v>
      </c>
      <c r="V421" s="975" t="s">
        <v>732</v>
      </c>
      <c r="W421" s="864" t="s">
        <v>733</v>
      </c>
      <c r="X421" s="864" t="s">
        <v>734</v>
      </c>
      <c r="Y421" s="129" t="s">
        <v>609</v>
      </c>
      <c r="Z421" s="656"/>
    </row>
    <row r="422" spans="1:29" ht="12.95" customHeight="1" x14ac:dyDescent="0.25">
      <c r="A422" s="660"/>
      <c r="B422" s="1072" t="s">
        <v>613</v>
      </c>
      <c r="C422" s="1055" t="s">
        <v>665</v>
      </c>
      <c r="D422" s="1059"/>
      <c r="E422" s="1055" t="s">
        <v>665</v>
      </c>
      <c r="F422" s="1055"/>
      <c r="G422" s="1055" t="s">
        <v>665</v>
      </c>
      <c r="H422" s="1055"/>
      <c r="I422" s="1055" t="s">
        <v>665</v>
      </c>
      <c r="J422" s="1055"/>
      <c r="K422" s="1055" t="s">
        <v>718</v>
      </c>
      <c r="L422" s="1055"/>
      <c r="M422" s="1055" t="s">
        <v>665</v>
      </c>
      <c r="N422" s="1053"/>
      <c r="O422" s="1055" t="s">
        <v>715</v>
      </c>
      <c r="P422" s="1055" t="s">
        <v>665</v>
      </c>
      <c r="Q422" s="1053"/>
      <c r="R422" s="1055" t="s">
        <v>665</v>
      </c>
      <c r="S422" s="1053"/>
      <c r="T422" s="1055" t="s">
        <v>665</v>
      </c>
      <c r="U422" s="1053"/>
      <c r="V422" s="1055" t="s">
        <v>665</v>
      </c>
      <c r="W422" s="1053"/>
      <c r="X422" s="1055" t="s">
        <v>718</v>
      </c>
      <c r="Y422" s="1056" t="s">
        <v>4</v>
      </c>
      <c r="Z422" s="656"/>
    </row>
    <row r="423" spans="1:29" ht="12.95" customHeight="1" x14ac:dyDescent="0.25">
      <c r="A423" s="802"/>
      <c r="B423" s="1047" t="s">
        <v>671</v>
      </c>
      <c r="C423" s="1055" t="s">
        <v>672</v>
      </c>
      <c r="D423" s="1056" t="s">
        <v>4</v>
      </c>
      <c r="E423" s="1055" t="s">
        <v>672</v>
      </c>
      <c r="F423" s="1056" t="s">
        <v>4</v>
      </c>
      <c r="G423" s="1055" t="s">
        <v>672</v>
      </c>
      <c r="H423" s="1056" t="s">
        <v>4</v>
      </c>
      <c r="I423" s="1055" t="s">
        <v>672</v>
      </c>
      <c r="J423" s="1056" t="s">
        <v>4</v>
      </c>
      <c r="K423" s="1055" t="s">
        <v>716</v>
      </c>
      <c r="L423" s="1056" t="s">
        <v>4</v>
      </c>
      <c r="M423" s="1055" t="s">
        <v>672</v>
      </c>
      <c r="N423" s="1056" t="s">
        <v>4</v>
      </c>
      <c r="O423" s="1057" t="s">
        <v>656</v>
      </c>
      <c r="P423" s="1055" t="s">
        <v>672</v>
      </c>
      <c r="Q423" s="1056" t="s">
        <v>4</v>
      </c>
      <c r="R423" s="1055" t="s">
        <v>672</v>
      </c>
      <c r="S423" s="1056" t="s">
        <v>4</v>
      </c>
      <c r="T423" s="1055" t="s">
        <v>672</v>
      </c>
      <c r="U423" s="1056" t="s">
        <v>4</v>
      </c>
      <c r="V423" s="1055" t="s">
        <v>672</v>
      </c>
      <c r="W423" s="1056" t="s">
        <v>4</v>
      </c>
      <c r="X423" s="1055" t="s">
        <v>716</v>
      </c>
      <c r="Y423" s="1053"/>
      <c r="Z423" s="656"/>
    </row>
    <row r="424" spans="1:29" ht="12.95" customHeight="1" x14ac:dyDescent="0.25">
      <c r="A424" s="660"/>
      <c r="B424" s="1047" t="s">
        <v>597</v>
      </c>
      <c r="C424" s="1048"/>
      <c r="D424" s="1049"/>
      <c r="E424" s="1050" t="s">
        <v>601</v>
      </c>
      <c r="F424" s="1050" t="s">
        <v>602</v>
      </c>
      <c r="G424" s="1050" t="s">
        <v>603</v>
      </c>
      <c r="H424" s="1050" t="s">
        <v>604</v>
      </c>
      <c r="I424" s="1050" t="s">
        <v>605</v>
      </c>
      <c r="J424" s="1050" t="s">
        <v>606</v>
      </c>
      <c r="K424" s="1050"/>
      <c r="L424" s="1050" t="s">
        <v>668</v>
      </c>
      <c r="M424" s="1050" t="s">
        <v>669</v>
      </c>
      <c r="N424" s="1050" t="s">
        <v>670</v>
      </c>
      <c r="O424" s="1051" t="s">
        <v>680</v>
      </c>
      <c r="P424" s="1050" t="s">
        <v>680</v>
      </c>
      <c r="Q424" s="1050" t="s">
        <v>691</v>
      </c>
      <c r="R424" s="1050" t="s">
        <v>692</v>
      </c>
      <c r="S424" s="1050"/>
      <c r="T424" s="1050" t="s">
        <v>745</v>
      </c>
      <c r="U424" s="1050" t="s">
        <v>604</v>
      </c>
      <c r="V424" s="1050" t="s">
        <v>746</v>
      </c>
      <c r="W424" s="1050" t="s">
        <v>659</v>
      </c>
      <c r="X424" s="1049"/>
      <c r="Y424" s="1053"/>
      <c r="Z424" s="656"/>
    </row>
    <row r="425" spans="1:29" ht="12.95" customHeight="1" x14ac:dyDescent="0.25">
      <c r="A425" s="660"/>
      <c r="B425" s="664"/>
      <c r="C425" s="839">
        <v>1</v>
      </c>
      <c r="D425" s="839">
        <v>2</v>
      </c>
      <c r="E425" s="839">
        <v>3</v>
      </c>
      <c r="F425" s="839">
        <v>4</v>
      </c>
      <c r="G425" s="839">
        <v>5</v>
      </c>
      <c r="H425" s="839">
        <v>6</v>
      </c>
      <c r="I425" s="839">
        <v>7</v>
      </c>
      <c r="J425" s="839">
        <v>8</v>
      </c>
      <c r="K425" s="839">
        <v>9</v>
      </c>
      <c r="L425" s="839">
        <v>10</v>
      </c>
      <c r="M425" s="839">
        <v>11</v>
      </c>
      <c r="N425" s="839">
        <v>12</v>
      </c>
      <c r="O425" s="731"/>
      <c r="P425" s="839">
        <v>13</v>
      </c>
      <c r="Q425" s="839">
        <v>14</v>
      </c>
      <c r="R425" s="839">
        <v>15</v>
      </c>
      <c r="S425" s="839">
        <v>16</v>
      </c>
      <c r="T425" s="839">
        <v>17</v>
      </c>
      <c r="U425" s="839">
        <v>18</v>
      </c>
      <c r="V425" s="839">
        <v>19</v>
      </c>
      <c r="W425" s="839">
        <v>20</v>
      </c>
      <c r="X425" s="839">
        <v>21</v>
      </c>
      <c r="Y425" s="839">
        <v>22</v>
      </c>
      <c r="Z425" s="656"/>
    </row>
    <row r="426" spans="1:29" ht="12.95" customHeight="1" x14ac:dyDescent="0.25">
      <c r="A426" s="660"/>
      <c r="B426" s="660"/>
      <c r="C426" s="826"/>
      <c r="D426" s="826"/>
      <c r="E426" s="826"/>
      <c r="F426" s="826"/>
      <c r="G426" s="826"/>
      <c r="H426" s="826"/>
      <c r="I426" s="826"/>
      <c r="J426" s="826"/>
      <c r="K426" s="826"/>
      <c r="L426" s="826"/>
      <c r="M426" s="826"/>
      <c r="N426" s="826"/>
      <c r="O426" s="660"/>
      <c r="P426" s="660"/>
      <c r="Q426" s="660"/>
      <c r="R426" s="826"/>
      <c r="S426" s="826"/>
      <c r="T426" s="826"/>
      <c r="U426" s="826"/>
      <c r="V426" s="826"/>
      <c r="W426" s="829"/>
      <c r="X426" s="829"/>
      <c r="Y426" s="189"/>
      <c r="Z426" s="656"/>
    </row>
    <row r="427" spans="1:29" ht="12" customHeight="1" x14ac:dyDescent="0.25"/>
    <row r="428" spans="1:29" ht="12" customHeight="1" x14ac:dyDescent="0.25"/>
    <row r="429" spans="1:29" x14ac:dyDescent="0.25">
      <c r="A429" s="786"/>
      <c r="B429" s="1025"/>
      <c r="C429" s="1026"/>
      <c r="D429" s="667"/>
      <c r="E429" s="1026"/>
      <c r="F429" s="665"/>
      <c r="G429" s="1026"/>
      <c r="H429" s="665"/>
      <c r="I429" s="1026"/>
      <c r="J429" s="665"/>
      <c r="K429" s="1026"/>
      <c r="L429" s="667"/>
      <c r="M429" s="1026"/>
      <c r="N429" s="667"/>
      <c r="O429" s="786"/>
      <c r="P429" s="1026"/>
      <c r="Q429" s="1026"/>
      <c r="R429" s="1026"/>
      <c r="S429" s="1026"/>
      <c r="T429" s="1026"/>
      <c r="U429" s="1026"/>
      <c r="V429" s="1026"/>
      <c r="W429" s="1029"/>
      <c r="X429" s="1026"/>
      <c r="Y429" s="1030"/>
      <c r="Z429" s="825"/>
    </row>
    <row r="430" spans="1:29" x14ac:dyDescent="0.25">
      <c r="A430" s="766"/>
      <c r="B430" s="660"/>
      <c r="C430" s="660"/>
      <c r="D430" s="660"/>
      <c r="E430" s="660"/>
      <c r="F430" s="660"/>
      <c r="G430" s="660"/>
      <c r="H430" s="660"/>
      <c r="I430" s="660"/>
      <c r="J430" s="660"/>
      <c r="K430" s="660"/>
      <c r="L430" s="660"/>
      <c r="M430" s="660"/>
      <c r="N430" s="660"/>
      <c r="O430" s="725"/>
      <c r="P430" s="660"/>
      <c r="Q430" s="660"/>
      <c r="R430" s="660"/>
      <c r="S430" s="660"/>
      <c r="T430" s="660"/>
      <c r="U430" s="660"/>
      <c r="V430" s="660"/>
      <c r="W430" s="892"/>
      <c r="X430" s="892"/>
      <c r="Y430" s="189"/>
      <c r="Z430" s="372"/>
    </row>
    <row r="431" spans="1:29" s="733" customFormat="1" x14ac:dyDescent="0.25">
      <c r="A431" s="660"/>
      <c r="B431" s="664"/>
      <c r="C431" s="839">
        <v>1</v>
      </c>
      <c r="D431" s="839">
        <v>2</v>
      </c>
      <c r="E431" s="839">
        <v>3</v>
      </c>
      <c r="F431" s="839">
        <v>4</v>
      </c>
      <c r="G431" s="839">
        <v>5</v>
      </c>
      <c r="H431" s="839">
        <v>6</v>
      </c>
      <c r="I431" s="839">
        <v>7</v>
      </c>
      <c r="J431" s="839">
        <v>8</v>
      </c>
      <c r="K431" s="839">
        <v>9</v>
      </c>
      <c r="L431" s="839">
        <v>10</v>
      </c>
      <c r="M431" s="839">
        <v>11</v>
      </c>
      <c r="N431" s="839">
        <v>12</v>
      </c>
      <c r="O431" s="731"/>
      <c r="P431" s="839">
        <v>13</v>
      </c>
      <c r="Q431" s="839">
        <v>14</v>
      </c>
      <c r="R431" s="839">
        <v>15</v>
      </c>
      <c r="S431" s="839">
        <v>16</v>
      </c>
      <c r="T431" s="839">
        <v>17</v>
      </c>
      <c r="U431" s="839">
        <v>18</v>
      </c>
      <c r="V431" s="839">
        <v>19</v>
      </c>
      <c r="W431" s="839">
        <v>20</v>
      </c>
      <c r="X431" s="839">
        <v>21</v>
      </c>
      <c r="Y431" s="839">
        <v>22</v>
      </c>
      <c r="Z431" s="372"/>
      <c r="AB431" s="908"/>
      <c r="AC431" s="59"/>
    </row>
    <row r="432" spans="1:29" x14ac:dyDescent="0.25">
      <c r="A432" s="660"/>
      <c r="B432" s="1073" t="s">
        <v>597</v>
      </c>
      <c r="C432" s="1074"/>
      <c r="D432" s="1075"/>
      <c r="E432" s="1076" t="s">
        <v>601</v>
      </c>
      <c r="F432" s="1076" t="s">
        <v>602</v>
      </c>
      <c r="G432" s="1076" t="s">
        <v>603</v>
      </c>
      <c r="H432" s="1076" t="s">
        <v>604</v>
      </c>
      <c r="I432" s="1076" t="s">
        <v>605</v>
      </c>
      <c r="J432" s="1076" t="s">
        <v>606</v>
      </c>
      <c r="K432" s="1076"/>
      <c r="L432" s="1076" t="s">
        <v>668</v>
      </c>
      <c r="M432" s="1076" t="s">
        <v>669</v>
      </c>
      <c r="N432" s="1076" t="s">
        <v>670</v>
      </c>
      <c r="O432" s="1077" t="s">
        <v>680</v>
      </c>
      <c r="P432" s="1076" t="s">
        <v>680</v>
      </c>
      <c r="Q432" s="1076" t="s">
        <v>691</v>
      </c>
      <c r="R432" s="1076" t="s">
        <v>692</v>
      </c>
      <c r="S432" s="1076"/>
      <c r="T432" s="1076" t="s">
        <v>5</v>
      </c>
      <c r="U432" s="1076" t="s">
        <v>745</v>
      </c>
      <c r="V432" s="1076" t="s">
        <v>604</v>
      </c>
      <c r="W432" s="1076" t="s">
        <v>746</v>
      </c>
      <c r="X432" s="1076" t="s">
        <v>659</v>
      </c>
      <c r="Y432" s="1078">
        <v>2015</v>
      </c>
      <c r="Z432" s="372"/>
    </row>
    <row r="433" spans="1:29" x14ac:dyDescent="0.25">
      <c r="A433" s="660"/>
      <c r="B433" s="1073" t="s">
        <v>671</v>
      </c>
      <c r="C433" s="1079" t="s">
        <v>672</v>
      </c>
      <c r="D433" s="1080" t="s">
        <v>4</v>
      </c>
      <c r="E433" s="1079" t="s">
        <v>672</v>
      </c>
      <c r="F433" s="1080" t="s">
        <v>4</v>
      </c>
      <c r="G433" s="1079" t="s">
        <v>672</v>
      </c>
      <c r="H433" s="1080" t="s">
        <v>4</v>
      </c>
      <c r="I433" s="1079" t="s">
        <v>672</v>
      </c>
      <c r="J433" s="1080" t="s">
        <v>4</v>
      </c>
      <c r="K433" s="1079" t="s">
        <v>716</v>
      </c>
      <c r="L433" s="1080" t="s">
        <v>4</v>
      </c>
      <c r="M433" s="1079" t="s">
        <v>672</v>
      </c>
      <c r="N433" s="1080" t="s">
        <v>4</v>
      </c>
      <c r="O433" s="1081" t="s">
        <v>656</v>
      </c>
      <c r="P433" s="1079" t="s">
        <v>672</v>
      </c>
      <c r="Q433" s="1080" t="s">
        <v>4</v>
      </c>
      <c r="R433" s="1079" t="s">
        <v>672</v>
      </c>
      <c r="S433" s="1080" t="s">
        <v>4</v>
      </c>
      <c r="T433" s="1079" t="s">
        <v>672</v>
      </c>
      <c r="U433" s="1080" t="s">
        <v>4</v>
      </c>
      <c r="V433" s="1079" t="s">
        <v>672</v>
      </c>
      <c r="W433" s="1079" t="s">
        <v>716</v>
      </c>
      <c r="X433" s="1079" t="s">
        <v>716</v>
      </c>
      <c r="Y433" s="1080" t="s">
        <v>4</v>
      </c>
      <c r="Z433" s="372"/>
    </row>
    <row r="434" spans="1:29" x14ac:dyDescent="0.25">
      <c r="A434" s="660"/>
      <c r="B434" s="1078" t="s">
        <v>613</v>
      </c>
      <c r="C434" s="1079" t="s">
        <v>749</v>
      </c>
      <c r="D434" s="1082"/>
      <c r="E434" s="1079" t="s">
        <v>749</v>
      </c>
      <c r="F434" s="1079"/>
      <c r="G434" s="1079" t="s">
        <v>749</v>
      </c>
      <c r="H434" s="1079"/>
      <c r="I434" s="1079" t="s">
        <v>749</v>
      </c>
      <c r="J434" s="1079"/>
      <c r="K434" s="1079" t="s">
        <v>718</v>
      </c>
      <c r="L434" s="1079"/>
      <c r="M434" s="1079" t="s">
        <v>749</v>
      </c>
      <c r="N434" s="1083"/>
      <c r="O434" s="1079" t="s">
        <v>715</v>
      </c>
      <c r="P434" s="1079" t="s">
        <v>749</v>
      </c>
      <c r="Q434" s="1083"/>
      <c r="R434" s="1079" t="s">
        <v>749</v>
      </c>
      <c r="S434" s="1083"/>
      <c r="T434" s="1079" t="s">
        <v>749</v>
      </c>
      <c r="U434" s="1083"/>
      <c r="V434" s="1079" t="s">
        <v>749</v>
      </c>
      <c r="W434" s="1079" t="s">
        <v>718</v>
      </c>
      <c r="X434" s="1079" t="s">
        <v>718</v>
      </c>
      <c r="Y434" s="1083"/>
      <c r="Z434" s="372"/>
    </row>
    <row r="435" spans="1:29" x14ac:dyDescent="0.25">
      <c r="A435" s="689"/>
      <c r="B435" s="862"/>
      <c r="C435" s="664" t="s">
        <v>693</v>
      </c>
      <c r="D435" s="864" t="s">
        <v>719</v>
      </c>
      <c r="E435" s="664" t="s">
        <v>694</v>
      </c>
      <c r="F435" s="864" t="s">
        <v>720</v>
      </c>
      <c r="G435" s="664" t="s">
        <v>695</v>
      </c>
      <c r="H435" s="864" t="s">
        <v>721</v>
      </c>
      <c r="I435" s="664" t="s">
        <v>696</v>
      </c>
      <c r="J435" s="864" t="s">
        <v>722</v>
      </c>
      <c r="K435" s="664"/>
      <c r="L435" s="864" t="s">
        <v>723</v>
      </c>
      <c r="M435" s="973" t="s">
        <v>724</v>
      </c>
      <c r="N435" s="864" t="s">
        <v>725</v>
      </c>
      <c r="O435" s="974"/>
      <c r="P435" s="973" t="s">
        <v>726</v>
      </c>
      <c r="Q435" s="864" t="s">
        <v>727</v>
      </c>
      <c r="R435" s="973" t="s">
        <v>728</v>
      </c>
      <c r="S435" s="864" t="s">
        <v>729</v>
      </c>
      <c r="T435" s="120" t="s">
        <v>730</v>
      </c>
      <c r="U435" s="864" t="s">
        <v>731</v>
      </c>
      <c r="V435" s="975" t="s">
        <v>732</v>
      </c>
      <c r="W435" s="864" t="s">
        <v>733</v>
      </c>
      <c r="X435" s="864" t="s">
        <v>734</v>
      </c>
      <c r="Y435" s="129" t="s">
        <v>609</v>
      </c>
      <c r="Z435" s="372"/>
    </row>
    <row r="436" spans="1:29" x14ac:dyDescent="0.25">
      <c r="A436" s="660"/>
      <c r="B436" s="713" t="s">
        <v>630</v>
      </c>
      <c r="C436" s="1084">
        <v>67</v>
      </c>
      <c r="D436" s="698">
        <f>C436/K436</f>
        <v>0.10044977511244378</v>
      </c>
      <c r="E436" s="1084">
        <v>364</v>
      </c>
      <c r="F436" s="698">
        <f>E436/K436</f>
        <v>0.54572713643178405</v>
      </c>
      <c r="G436" s="1084">
        <v>99</v>
      </c>
      <c r="H436" s="698">
        <f>G436/K436</f>
        <v>0.14842578710644677</v>
      </c>
      <c r="I436" s="1085">
        <v>137</v>
      </c>
      <c r="J436" s="698">
        <f>I436/K436</f>
        <v>0.20539730134932535</v>
      </c>
      <c r="K436" s="1086">
        <f>SUM(C436,E436,G436,I436)</f>
        <v>667</v>
      </c>
      <c r="L436" s="717">
        <f t="shared" ref="L436:L456" si="156">K436/$K$456</f>
        <v>0.30709023941068142</v>
      </c>
      <c r="M436" s="797">
        <v>11</v>
      </c>
      <c r="N436" s="836">
        <f>M436/W436</f>
        <v>0.13253012048192772</v>
      </c>
      <c r="O436" s="725"/>
      <c r="P436" s="793">
        <v>26</v>
      </c>
      <c r="Q436" s="836">
        <f>P436/W436</f>
        <v>0.31325301204819278</v>
      </c>
      <c r="R436" s="797">
        <v>46</v>
      </c>
      <c r="S436" s="836">
        <f>R436/W436</f>
        <v>0.55421686746987953</v>
      </c>
      <c r="T436" s="1087">
        <v>128</v>
      </c>
      <c r="U436" s="836">
        <f>T436/X436</f>
        <v>0.32241813602015112</v>
      </c>
      <c r="V436" s="1088">
        <v>269</v>
      </c>
      <c r="W436" s="1089">
        <f t="shared" ref="W436:W456" si="157">SUM(M436,P436,R436)</f>
        <v>83</v>
      </c>
      <c r="X436" s="1087">
        <f>SUM(T436,V436)</f>
        <v>397</v>
      </c>
      <c r="Y436" s="983">
        <f>SUM(W436,X436)</f>
        <v>480</v>
      </c>
      <c r="Z436" s="372"/>
      <c r="AA436" s="723"/>
      <c r="AC436" s="950"/>
    </row>
    <row r="437" spans="1:29" ht="12" customHeight="1" x14ac:dyDescent="0.25">
      <c r="A437" s="660"/>
      <c r="B437" s="713" t="s">
        <v>631</v>
      </c>
      <c r="C437" s="1084">
        <v>21</v>
      </c>
      <c r="D437" s="698">
        <f t="shared" ref="D437:D456" si="158">C437/K437</f>
        <v>7.5812274368231042E-2</v>
      </c>
      <c r="E437" s="1084">
        <v>135</v>
      </c>
      <c r="F437" s="698">
        <f t="shared" ref="F437:F456" si="159">E437/K437</f>
        <v>0.48736462093862815</v>
      </c>
      <c r="G437" s="1084">
        <v>46</v>
      </c>
      <c r="H437" s="698">
        <f t="shared" ref="H437:H456" si="160">G437/K437</f>
        <v>0.16606498194945848</v>
      </c>
      <c r="I437" s="1085">
        <v>75</v>
      </c>
      <c r="J437" s="698">
        <f t="shared" ref="J437:J456" si="161">I437/K437</f>
        <v>0.27075812274368233</v>
      </c>
      <c r="K437" s="1086">
        <f t="shared" ref="K437:K456" si="162">SUM(C437,E437,G437,I437)</f>
        <v>277</v>
      </c>
      <c r="L437" s="717">
        <f t="shared" si="156"/>
        <v>0.12753222836095765</v>
      </c>
      <c r="M437" s="797">
        <v>7</v>
      </c>
      <c r="N437" s="836">
        <f t="shared" ref="N437:N456" si="163">M437/W437</f>
        <v>0.20588235294117646</v>
      </c>
      <c r="O437" s="725"/>
      <c r="P437" s="793">
        <v>8</v>
      </c>
      <c r="Q437" s="836">
        <f t="shared" ref="Q437:Q456" si="164">P437/W437</f>
        <v>0.23529411764705882</v>
      </c>
      <c r="R437" s="797">
        <v>19</v>
      </c>
      <c r="S437" s="836">
        <f t="shared" ref="S437:S456" si="165">R437/W437</f>
        <v>0.55882352941176472</v>
      </c>
      <c r="T437" s="1087">
        <v>61</v>
      </c>
      <c r="U437" s="836">
        <f t="shared" ref="U437:U456" si="166">T437/X437</f>
        <v>0.32105263157894737</v>
      </c>
      <c r="V437" s="1088">
        <v>129</v>
      </c>
      <c r="W437" s="1089">
        <f t="shared" si="157"/>
        <v>34</v>
      </c>
      <c r="X437" s="1087">
        <f t="shared" ref="X437:X455" si="167">SUM(T437,V437)</f>
        <v>190</v>
      </c>
      <c r="Y437" s="983">
        <f t="shared" ref="Y437:Y456" si="168">SUM(W437,X437)</f>
        <v>224</v>
      </c>
      <c r="Z437" s="372"/>
      <c r="AA437" s="723"/>
      <c r="AC437" s="950"/>
    </row>
    <row r="438" spans="1:29" ht="12" customHeight="1" x14ac:dyDescent="0.25">
      <c r="A438" s="660"/>
      <c r="B438" s="713" t="s">
        <v>632</v>
      </c>
      <c r="C438" s="1084">
        <v>28</v>
      </c>
      <c r="D438" s="698">
        <f t="shared" si="158"/>
        <v>0.10727969348659004</v>
      </c>
      <c r="E438" s="1084">
        <v>118</v>
      </c>
      <c r="F438" s="698">
        <f t="shared" si="159"/>
        <v>0.45210727969348657</v>
      </c>
      <c r="G438" s="1084">
        <v>48</v>
      </c>
      <c r="H438" s="698">
        <f t="shared" si="160"/>
        <v>0.18390804597701149</v>
      </c>
      <c r="I438" s="1085">
        <v>67</v>
      </c>
      <c r="J438" s="698">
        <f t="shared" si="161"/>
        <v>0.25670498084291188</v>
      </c>
      <c r="K438" s="1086">
        <f t="shared" si="162"/>
        <v>261</v>
      </c>
      <c r="L438" s="717">
        <f t="shared" si="156"/>
        <v>0.12016574585635359</v>
      </c>
      <c r="M438" s="797">
        <v>6</v>
      </c>
      <c r="N438" s="836">
        <f t="shared" si="163"/>
        <v>0.19354838709677419</v>
      </c>
      <c r="O438" s="725"/>
      <c r="P438" s="793">
        <v>13</v>
      </c>
      <c r="Q438" s="836">
        <f t="shared" si="164"/>
        <v>0.41935483870967744</v>
      </c>
      <c r="R438" s="797">
        <v>12</v>
      </c>
      <c r="S438" s="836">
        <f t="shared" si="165"/>
        <v>0.38709677419354838</v>
      </c>
      <c r="T438" s="1087">
        <v>47</v>
      </c>
      <c r="U438" s="836">
        <f t="shared" si="166"/>
        <v>0.3263888888888889</v>
      </c>
      <c r="V438" s="1088">
        <v>97</v>
      </c>
      <c r="W438" s="1089">
        <f t="shared" si="157"/>
        <v>31</v>
      </c>
      <c r="X438" s="1087">
        <f t="shared" si="167"/>
        <v>144</v>
      </c>
      <c r="Y438" s="983">
        <f t="shared" si="168"/>
        <v>175</v>
      </c>
      <c r="Z438" s="372"/>
      <c r="AA438" s="723"/>
      <c r="AC438" s="950"/>
    </row>
    <row r="439" spans="1:29" ht="12.95" customHeight="1" x14ac:dyDescent="0.25">
      <c r="A439" s="660"/>
      <c r="B439" s="713" t="s">
        <v>633</v>
      </c>
      <c r="C439" s="1084">
        <v>21</v>
      </c>
      <c r="D439" s="698">
        <f t="shared" si="158"/>
        <v>9.7674418604651161E-2</v>
      </c>
      <c r="E439" s="1084">
        <v>108</v>
      </c>
      <c r="F439" s="698">
        <f t="shared" si="159"/>
        <v>0.50232558139534889</v>
      </c>
      <c r="G439" s="1084">
        <v>35</v>
      </c>
      <c r="H439" s="698">
        <f t="shared" si="160"/>
        <v>0.16279069767441862</v>
      </c>
      <c r="I439" s="1085">
        <v>51</v>
      </c>
      <c r="J439" s="698">
        <f t="shared" si="161"/>
        <v>0.23720930232558141</v>
      </c>
      <c r="K439" s="1086">
        <f t="shared" si="162"/>
        <v>215</v>
      </c>
      <c r="L439" s="717">
        <f t="shared" si="156"/>
        <v>9.898710865561694E-2</v>
      </c>
      <c r="M439" s="797">
        <v>6</v>
      </c>
      <c r="N439" s="836">
        <f t="shared" si="163"/>
        <v>0.23076923076923078</v>
      </c>
      <c r="O439" s="725"/>
      <c r="P439" s="793">
        <v>6</v>
      </c>
      <c r="Q439" s="836">
        <f t="shared" si="164"/>
        <v>0.23076923076923078</v>
      </c>
      <c r="R439" s="797">
        <v>14</v>
      </c>
      <c r="S439" s="836">
        <f t="shared" si="165"/>
        <v>0.53846153846153844</v>
      </c>
      <c r="T439" s="1087">
        <v>48</v>
      </c>
      <c r="U439" s="836">
        <f t="shared" si="166"/>
        <v>0.26666666666666666</v>
      </c>
      <c r="V439" s="1088">
        <v>132</v>
      </c>
      <c r="W439" s="1089">
        <f t="shared" si="157"/>
        <v>26</v>
      </c>
      <c r="X439" s="1087">
        <f t="shared" si="167"/>
        <v>180</v>
      </c>
      <c r="Y439" s="983">
        <f t="shared" si="168"/>
        <v>206</v>
      </c>
      <c r="Z439" s="372"/>
      <c r="AA439" s="723"/>
      <c r="AC439" s="950"/>
    </row>
    <row r="440" spans="1:29" ht="12.95" customHeight="1" x14ac:dyDescent="0.25">
      <c r="A440" s="660"/>
      <c r="B440" s="713" t="s">
        <v>634</v>
      </c>
      <c r="C440" s="1084">
        <v>15</v>
      </c>
      <c r="D440" s="698">
        <f t="shared" si="158"/>
        <v>8.4269662921348312E-2</v>
      </c>
      <c r="E440" s="1084">
        <v>81</v>
      </c>
      <c r="F440" s="698">
        <f t="shared" si="159"/>
        <v>0.4550561797752809</v>
      </c>
      <c r="G440" s="1084">
        <v>33</v>
      </c>
      <c r="H440" s="698">
        <f t="shared" si="160"/>
        <v>0.1853932584269663</v>
      </c>
      <c r="I440" s="1085">
        <v>49</v>
      </c>
      <c r="J440" s="698">
        <f t="shared" si="161"/>
        <v>0.2752808988764045</v>
      </c>
      <c r="K440" s="1086">
        <f t="shared" si="162"/>
        <v>178</v>
      </c>
      <c r="L440" s="717">
        <f t="shared" si="156"/>
        <v>8.1952117863720073E-2</v>
      </c>
      <c r="M440" s="797">
        <v>7</v>
      </c>
      <c r="N440" s="836">
        <f t="shared" si="163"/>
        <v>0.15217391304347827</v>
      </c>
      <c r="O440" s="725"/>
      <c r="P440" s="793">
        <v>23</v>
      </c>
      <c r="Q440" s="836">
        <f t="shared" si="164"/>
        <v>0.5</v>
      </c>
      <c r="R440" s="797">
        <v>16</v>
      </c>
      <c r="S440" s="836">
        <f t="shared" si="165"/>
        <v>0.34782608695652173</v>
      </c>
      <c r="T440" s="1087">
        <v>96</v>
      </c>
      <c r="U440" s="836">
        <f t="shared" si="166"/>
        <v>0.58895705521472397</v>
      </c>
      <c r="V440" s="1088">
        <v>67</v>
      </c>
      <c r="W440" s="1089">
        <f t="shared" si="157"/>
        <v>46</v>
      </c>
      <c r="X440" s="1087">
        <f t="shared" si="167"/>
        <v>163</v>
      </c>
      <c r="Y440" s="983">
        <f t="shared" si="168"/>
        <v>209</v>
      </c>
      <c r="Z440" s="372"/>
      <c r="AA440" s="723"/>
      <c r="AC440" s="950"/>
    </row>
    <row r="441" spans="1:29" ht="12.95" customHeight="1" x14ac:dyDescent="0.25">
      <c r="A441" s="660"/>
      <c r="B441" s="713" t="s">
        <v>635</v>
      </c>
      <c r="C441" s="1084">
        <v>10</v>
      </c>
      <c r="D441" s="698">
        <f t="shared" si="158"/>
        <v>4.716981132075472E-2</v>
      </c>
      <c r="E441" s="1084">
        <v>104</v>
      </c>
      <c r="F441" s="698">
        <f t="shared" si="159"/>
        <v>0.49056603773584906</v>
      </c>
      <c r="G441" s="1084">
        <v>34</v>
      </c>
      <c r="H441" s="698">
        <f t="shared" si="160"/>
        <v>0.16037735849056603</v>
      </c>
      <c r="I441" s="1085">
        <v>64</v>
      </c>
      <c r="J441" s="698">
        <f t="shared" si="161"/>
        <v>0.30188679245283018</v>
      </c>
      <c r="K441" s="1086">
        <f t="shared" si="162"/>
        <v>212</v>
      </c>
      <c r="L441" s="717">
        <f t="shared" si="156"/>
        <v>9.7605893186003684E-2</v>
      </c>
      <c r="M441" s="797">
        <v>4</v>
      </c>
      <c r="N441" s="836">
        <f t="shared" si="163"/>
        <v>0.19047619047619047</v>
      </c>
      <c r="O441" s="725"/>
      <c r="P441" s="793">
        <v>8</v>
      </c>
      <c r="Q441" s="836">
        <f t="shared" si="164"/>
        <v>0.38095238095238093</v>
      </c>
      <c r="R441" s="797">
        <v>9</v>
      </c>
      <c r="S441" s="836">
        <f t="shared" si="165"/>
        <v>0.42857142857142855</v>
      </c>
      <c r="T441" s="1087">
        <v>28</v>
      </c>
      <c r="U441" s="836">
        <f t="shared" si="166"/>
        <v>0.43076923076923079</v>
      </c>
      <c r="V441" s="1088">
        <v>37</v>
      </c>
      <c r="W441" s="1089">
        <f t="shared" si="157"/>
        <v>21</v>
      </c>
      <c r="X441" s="1087">
        <f t="shared" si="167"/>
        <v>65</v>
      </c>
      <c r="Y441" s="983">
        <f t="shared" si="168"/>
        <v>86</v>
      </c>
      <c r="Z441" s="372"/>
      <c r="AA441" s="723"/>
      <c r="AC441" s="950"/>
    </row>
    <row r="442" spans="1:29" ht="12.95" customHeight="1" x14ac:dyDescent="0.25">
      <c r="A442" s="660"/>
      <c r="B442" s="713" t="s">
        <v>636</v>
      </c>
      <c r="C442" s="1084">
        <v>11</v>
      </c>
      <c r="D442" s="698">
        <f t="shared" si="158"/>
        <v>0.10476190476190476</v>
      </c>
      <c r="E442" s="1084">
        <v>48</v>
      </c>
      <c r="F442" s="698">
        <f t="shared" si="159"/>
        <v>0.45714285714285713</v>
      </c>
      <c r="G442" s="1084">
        <v>17</v>
      </c>
      <c r="H442" s="698">
        <f t="shared" si="160"/>
        <v>0.16190476190476191</v>
      </c>
      <c r="I442" s="1085">
        <v>29</v>
      </c>
      <c r="J442" s="698">
        <f t="shared" si="161"/>
        <v>0.27619047619047621</v>
      </c>
      <c r="K442" s="1086">
        <f t="shared" si="162"/>
        <v>105</v>
      </c>
      <c r="L442" s="717">
        <f t="shared" si="156"/>
        <v>4.834254143646409E-2</v>
      </c>
      <c r="M442" s="797">
        <v>3</v>
      </c>
      <c r="N442" s="836">
        <f t="shared" si="163"/>
        <v>0.1875</v>
      </c>
      <c r="O442" s="725"/>
      <c r="P442" s="793">
        <v>6</v>
      </c>
      <c r="Q442" s="836">
        <f t="shared" si="164"/>
        <v>0.375</v>
      </c>
      <c r="R442" s="797">
        <v>7</v>
      </c>
      <c r="S442" s="836">
        <f t="shared" si="165"/>
        <v>0.4375</v>
      </c>
      <c r="T442" s="1087">
        <v>18</v>
      </c>
      <c r="U442" s="836">
        <f t="shared" si="166"/>
        <v>0.36</v>
      </c>
      <c r="V442" s="1088">
        <v>32</v>
      </c>
      <c r="W442" s="1089">
        <f t="shared" si="157"/>
        <v>16</v>
      </c>
      <c r="X442" s="1087">
        <f t="shared" si="167"/>
        <v>50</v>
      </c>
      <c r="Y442" s="983">
        <f t="shared" si="168"/>
        <v>66</v>
      </c>
      <c r="Z442" s="372"/>
      <c r="AA442" s="723"/>
      <c r="AC442" s="950"/>
    </row>
    <row r="443" spans="1:29" ht="12.95" customHeight="1" x14ac:dyDescent="0.25">
      <c r="A443" s="660"/>
      <c r="B443" s="713" t="s">
        <v>637</v>
      </c>
      <c r="C443" s="1084">
        <v>8</v>
      </c>
      <c r="D443" s="698">
        <f t="shared" si="158"/>
        <v>0.10810810810810811</v>
      </c>
      <c r="E443" s="1084">
        <v>39</v>
      </c>
      <c r="F443" s="698">
        <f t="shared" si="159"/>
        <v>0.52702702702702697</v>
      </c>
      <c r="G443" s="1084">
        <v>15</v>
      </c>
      <c r="H443" s="698">
        <f t="shared" si="160"/>
        <v>0.20270270270270271</v>
      </c>
      <c r="I443" s="1085">
        <v>12</v>
      </c>
      <c r="J443" s="698">
        <f t="shared" si="161"/>
        <v>0.16216216216216217</v>
      </c>
      <c r="K443" s="1086">
        <f t="shared" si="162"/>
        <v>74</v>
      </c>
      <c r="L443" s="717">
        <f t="shared" si="156"/>
        <v>3.4069981583793742E-2</v>
      </c>
      <c r="M443" s="797">
        <v>2</v>
      </c>
      <c r="N443" s="836">
        <f t="shared" si="163"/>
        <v>0.125</v>
      </c>
      <c r="O443" s="725"/>
      <c r="P443" s="793">
        <v>7</v>
      </c>
      <c r="Q443" s="836">
        <f t="shared" si="164"/>
        <v>0.4375</v>
      </c>
      <c r="R443" s="797">
        <v>7</v>
      </c>
      <c r="S443" s="836">
        <f t="shared" si="165"/>
        <v>0.4375</v>
      </c>
      <c r="T443" s="1087">
        <v>18</v>
      </c>
      <c r="U443" s="836">
        <f t="shared" si="166"/>
        <v>0.38297872340425532</v>
      </c>
      <c r="V443" s="1088">
        <v>29</v>
      </c>
      <c r="W443" s="1089">
        <f t="shared" si="157"/>
        <v>16</v>
      </c>
      <c r="X443" s="1087">
        <f t="shared" si="167"/>
        <v>47</v>
      </c>
      <c r="Y443" s="983">
        <f t="shared" si="168"/>
        <v>63</v>
      </c>
      <c r="Z443" s="372"/>
      <c r="AA443" s="723"/>
      <c r="AC443" s="950"/>
    </row>
    <row r="444" spans="1:29" ht="12.95" customHeight="1" x14ac:dyDescent="0.25">
      <c r="A444" s="660"/>
      <c r="B444" s="713" t="s">
        <v>638</v>
      </c>
      <c r="C444" s="1084">
        <v>2</v>
      </c>
      <c r="D444" s="698">
        <f t="shared" si="158"/>
        <v>9.5238095238095233E-2</v>
      </c>
      <c r="E444" s="1084">
        <v>8</v>
      </c>
      <c r="F444" s="698">
        <f t="shared" si="159"/>
        <v>0.38095238095238093</v>
      </c>
      <c r="G444" s="1084">
        <v>6</v>
      </c>
      <c r="H444" s="698">
        <f t="shared" si="160"/>
        <v>0.2857142857142857</v>
      </c>
      <c r="I444" s="1085">
        <v>5</v>
      </c>
      <c r="J444" s="698">
        <f t="shared" si="161"/>
        <v>0.23809523809523808</v>
      </c>
      <c r="K444" s="1086">
        <f t="shared" si="162"/>
        <v>21</v>
      </c>
      <c r="L444" s="717">
        <f t="shared" si="156"/>
        <v>9.6685082872928173E-3</v>
      </c>
      <c r="M444" s="797">
        <v>0</v>
      </c>
      <c r="N444" s="836">
        <f t="shared" si="163"/>
        <v>0</v>
      </c>
      <c r="O444" s="725"/>
      <c r="P444" s="793">
        <v>1</v>
      </c>
      <c r="Q444" s="836">
        <f t="shared" si="164"/>
        <v>0.33333333333333331</v>
      </c>
      <c r="R444" s="797">
        <v>2</v>
      </c>
      <c r="S444" s="836">
        <f t="shared" si="165"/>
        <v>0.66666666666666663</v>
      </c>
      <c r="T444" s="1087">
        <v>6</v>
      </c>
      <c r="U444" s="836">
        <f t="shared" si="166"/>
        <v>0.35294117647058826</v>
      </c>
      <c r="V444" s="1088">
        <v>11</v>
      </c>
      <c r="W444" s="1089">
        <f t="shared" si="157"/>
        <v>3</v>
      </c>
      <c r="X444" s="1087">
        <f t="shared" si="167"/>
        <v>17</v>
      </c>
      <c r="Y444" s="983">
        <f t="shared" si="168"/>
        <v>20</v>
      </c>
      <c r="Z444" s="372"/>
      <c r="AA444" s="723"/>
      <c r="AC444" s="950"/>
    </row>
    <row r="445" spans="1:29" ht="12.95" customHeight="1" x14ac:dyDescent="0.25">
      <c r="A445" s="660"/>
      <c r="B445" s="713" t="s">
        <v>639</v>
      </c>
      <c r="C445" s="1084">
        <v>2</v>
      </c>
      <c r="D445" s="698">
        <f t="shared" si="158"/>
        <v>5.5555555555555552E-2</v>
      </c>
      <c r="E445" s="1084">
        <v>17</v>
      </c>
      <c r="F445" s="698">
        <f t="shared" si="159"/>
        <v>0.47222222222222221</v>
      </c>
      <c r="G445" s="1084">
        <v>8</v>
      </c>
      <c r="H445" s="698">
        <f t="shared" si="160"/>
        <v>0.22222222222222221</v>
      </c>
      <c r="I445" s="1085">
        <v>9</v>
      </c>
      <c r="J445" s="698">
        <f t="shared" si="161"/>
        <v>0.25</v>
      </c>
      <c r="K445" s="1086">
        <f t="shared" si="162"/>
        <v>36</v>
      </c>
      <c r="L445" s="717">
        <f t="shared" si="156"/>
        <v>1.6574585635359115E-2</v>
      </c>
      <c r="M445" s="797">
        <v>0</v>
      </c>
      <c r="N445" s="836">
        <f t="shared" si="163"/>
        <v>0</v>
      </c>
      <c r="O445" s="725"/>
      <c r="P445" s="793">
        <v>0</v>
      </c>
      <c r="Q445" s="836">
        <f t="shared" si="164"/>
        <v>0</v>
      </c>
      <c r="R445" s="797">
        <v>2</v>
      </c>
      <c r="S445" s="836">
        <f t="shared" si="165"/>
        <v>1</v>
      </c>
      <c r="T445" s="1087">
        <v>1</v>
      </c>
      <c r="U445" s="836">
        <f t="shared" si="166"/>
        <v>6.6666666666666666E-2</v>
      </c>
      <c r="V445" s="1088">
        <v>14</v>
      </c>
      <c r="W445" s="1089">
        <f t="shared" si="157"/>
        <v>2</v>
      </c>
      <c r="X445" s="1087">
        <f t="shared" si="167"/>
        <v>15</v>
      </c>
      <c r="Y445" s="983">
        <f t="shared" si="168"/>
        <v>17</v>
      </c>
      <c r="Z445" s="372"/>
      <c r="AA445" s="723"/>
      <c r="AC445" s="950"/>
    </row>
    <row r="446" spans="1:29" ht="12.95" customHeight="1" x14ac:dyDescent="0.25">
      <c r="A446" s="660"/>
      <c r="B446" s="713" t="s">
        <v>640</v>
      </c>
      <c r="C446" s="1084">
        <v>0</v>
      </c>
      <c r="D446" s="698">
        <f t="shared" si="158"/>
        <v>0</v>
      </c>
      <c r="E446" s="1084">
        <v>7</v>
      </c>
      <c r="F446" s="698">
        <f t="shared" si="159"/>
        <v>0.5</v>
      </c>
      <c r="G446" s="1084">
        <v>5</v>
      </c>
      <c r="H446" s="698">
        <f t="shared" si="160"/>
        <v>0.35714285714285715</v>
      </c>
      <c r="I446" s="1085">
        <v>2</v>
      </c>
      <c r="J446" s="698">
        <f t="shared" si="161"/>
        <v>0.14285714285714285</v>
      </c>
      <c r="K446" s="1086">
        <f t="shared" si="162"/>
        <v>14</v>
      </c>
      <c r="L446" s="717">
        <f t="shared" si="156"/>
        <v>6.4456721915285451E-3</v>
      </c>
      <c r="M446" s="797">
        <v>1</v>
      </c>
      <c r="N446" s="836">
        <f t="shared" si="163"/>
        <v>0.33333333333333331</v>
      </c>
      <c r="O446" s="725"/>
      <c r="P446" s="793">
        <v>0</v>
      </c>
      <c r="Q446" s="836">
        <f t="shared" si="164"/>
        <v>0</v>
      </c>
      <c r="R446" s="797">
        <v>2</v>
      </c>
      <c r="S446" s="836">
        <f t="shared" si="165"/>
        <v>0.66666666666666663</v>
      </c>
      <c r="T446" s="1087">
        <v>2</v>
      </c>
      <c r="U446" s="836">
        <f t="shared" si="166"/>
        <v>0.25</v>
      </c>
      <c r="V446" s="1088">
        <v>6</v>
      </c>
      <c r="W446" s="1089">
        <f t="shared" si="157"/>
        <v>3</v>
      </c>
      <c r="X446" s="1087">
        <f t="shared" si="167"/>
        <v>8</v>
      </c>
      <c r="Y446" s="983">
        <f t="shared" si="168"/>
        <v>11</v>
      </c>
      <c r="Z446" s="372"/>
      <c r="AA446" s="723"/>
      <c r="AC446" s="950"/>
    </row>
    <row r="447" spans="1:29" ht="12.95" customHeight="1" x14ac:dyDescent="0.25">
      <c r="A447" s="660"/>
      <c r="B447" s="713" t="s">
        <v>641</v>
      </c>
      <c r="C447" s="1084">
        <v>0</v>
      </c>
      <c r="D447" s="698">
        <f t="shared" si="158"/>
        <v>0</v>
      </c>
      <c r="E447" s="1084">
        <v>6</v>
      </c>
      <c r="F447" s="698">
        <f t="shared" si="159"/>
        <v>0.42857142857142855</v>
      </c>
      <c r="G447" s="1084">
        <v>5</v>
      </c>
      <c r="H447" s="698">
        <f t="shared" si="160"/>
        <v>0.35714285714285715</v>
      </c>
      <c r="I447" s="1085">
        <v>3</v>
      </c>
      <c r="J447" s="698">
        <f t="shared" si="161"/>
        <v>0.21428571428571427</v>
      </c>
      <c r="K447" s="1086">
        <f t="shared" si="162"/>
        <v>14</v>
      </c>
      <c r="L447" s="717">
        <f t="shared" si="156"/>
        <v>6.4456721915285451E-3</v>
      </c>
      <c r="M447" s="797">
        <v>0</v>
      </c>
      <c r="N447" s="836">
        <f t="shared" si="163"/>
        <v>0</v>
      </c>
      <c r="O447" s="725"/>
      <c r="P447" s="793">
        <v>1</v>
      </c>
      <c r="Q447" s="836">
        <f t="shared" si="164"/>
        <v>1</v>
      </c>
      <c r="R447" s="797">
        <v>0</v>
      </c>
      <c r="S447" s="836">
        <f t="shared" si="165"/>
        <v>0</v>
      </c>
      <c r="T447" s="1087">
        <v>4</v>
      </c>
      <c r="U447" s="836">
        <f t="shared" si="166"/>
        <v>0.33333333333333331</v>
      </c>
      <c r="V447" s="1088">
        <v>8</v>
      </c>
      <c r="W447" s="1089">
        <f t="shared" si="157"/>
        <v>1</v>
      </c>
      <c r="X447" s="1087">
        <f t="shared" si="167"/>
        <v>12</v>
      </c>
      <c r="Y447" s="983">
        <f t="shared" si="168"/>
        <v>13</v>
      </c>
      <c r="Z447" s="372"/>
      <c r="AA447" s="723"/>
      <c r="AC447" s="950"/>
    </row>
    <row r="448" spans="1:29" ht="12.95" customHeight="1" x14ac:dyDescent="0.25">
      <c r="A448" s="660"/>
      <c r="B448" s="713" t="s">
        <v>642</v>
      </c>
      <c r="C448" s="1084">
        <v>1</v>
      </c>
      <c r="D448" s="698">
        <f t="shared" si="158"/>
        <v>4.3478260869565216E-2</v>
      </c>
      <c r="E448" s="1084">
        <v>11</v>
      </c>
      <c r="F448" s="698">
        <f t="shared" si="159"/>
        <v>0.47826086956521741</v>
      </c>
      <c r="G448" s="1084">
        <v>3</v>
      </c>
      <c r="H448" s="698">
        <f t="shared" si="160"/>
        <v>0.13043478260869565</v>
      </c>
      <c r="I448" s="1085">
        <v>8</v>
      </c>
      <c r="J448" s="698">
        <f t="shared" si="161"/>
        <v>0.34782608695652173</v>
      </c>
      <c r="K448" s="1086">
        <f t="shared" si="162"/>
        <v>23</v>
      </c>
      <c r="L448" s="717">
        <f t="shared" si="156"/>
        <v>1.0589318600368325E-2</v>
      </c>
      <c r="M448" s="797">
        <v>1</v>
      </c>
      <c r="N448" s="836">
        <f t="shared" si="163"/>
        <v>0.33333333333333331</v>
      </c>
      <c r="O448" s="725"/>
      <c r="P448" s="793">
        <v>1</v>
      </c>
      <c r="Q448" s="836">
        <f t="shared" si="164"/>
        <v>0.33333333333333331</v>
      </c>
      <c r="R448" s="797">
        <v>1</v>
      </c>
      <c r="S448" s="836">
        <f t="shared" si="165"/>
        <v>0.33333333333333331</v>
      </c>
      <c r="T448" s="1087">
        <v>0</v>
      </c>
      <c r="U448" s="836">
        <f t="shared" si="166"/>
        <v>0</v>
      </c>
      <c r="V448" s="1088">
        <v>10</v>
      </c>
      <c r="W448" s="1089">
        <f t="shared" si="157"/>
        <v>3</v>
      </c>
      <c r="X448" s="1087">
        <f t="shared" si="167"/>
        <v>10</v>
      </c>
      <c r="Y448" s="983">
        <f t="shared" si="168"/>
        <v>13</v>
      </c>
      <c r="Z448" s="372"/>
      <c r="AA448" s="723"/>
      <c r="AC448" s="950"/>
    </row>
    <row r="449" spans="1:29" ht="12.95" customHeight="1" x14ac:dyDescent="0.25">
      <c r="A449" s="660"/>
      <c r="B449" s="713" t="s">
        <v>643</v>
      </c>
      <c r="C449" s="1084">
        <v>2</v>
      </c>
      <c r="D449" s="698">
        <f t="shared" si="158"/>
        <v>0.14285714285714285</v>
      </c>
      <c r="E449" s="1084">
        <v>8</v>
      </c>
      <c r="F449" s="698">
        <f t="shared" si="159"/>
        <v>0.5714285714285714</v>
      </c>
      <c r="G449" s="1084">
        <v>1</v>
      </c>
      <c r="H449" s="698">
        <f t="shared" si="160"/>
        <v>7.1428571428571425E-2</v>
      </c>
      <c r="I449" s="1085">
        <v>3</v>
      </c>
      <c r="J449" s="698">
        <f t="shared" si="161"/>
        <v>0.21428571428571427</v>
      </c>
      <c r="K449" s="1086">
        <f t="shared" si="162"/>
        <v>14</v>
      </c>
      <c r="L449" s="717">
        <f t="shared" si="156"/>
        <v>6.4456721915285451E-3</v>
      </c>
      <c r="M449" s="797">
        <v>0</v>
      </c>
      <c r="N449" s="836" t="e">
        <f t="shared" si="163"/>
        <v>#DIV/0!</v>
      </c>
      <c r="O449" s="725"/>
      <c r="P449" s="793">
        <v>0</v>
      </c>
      <c r="Q449" s="836" t="e">
        <f t="shared" si="164"/>
        <v>#DIV/0!</v>
      </c>
      <c r="R449" s="797">
        <v>0</v>
      </c>
      <c r="S449" s="836" t="e">
        <f t="shared" si="165"/>
        <v>#DIV/0!</v>
      </c>
      <c r="T449" s="1087">
        <v>3</v>
      </c>
      <c r="U449" s="836">
        <f t="shared" si="166"/>
        <v>0.375</v>
      </c>
      <c r="V449" s="1088">
        <v>5</v>
      </c>
      <c r="W449" s="1089">
        <f t="shared" si="157"/>
        <v>0</v>
      </c>
      <c r="X449" s="1087">
        <f t="shared" si="167"/>
        <v>8</v>
      </c>
      <c r="Y449" s="983">
        <f t="shared" si="168"/>
        <v>8</v>
      </c>
      <c r="Z449" s="372"/>
      <c r="AA449" s="723"/>
      <c r="AC449" s="950"/>
    </row>
    <row r="450" spans="1:29" ht="12.95" customHeight="1" x14ac:dyDescent="0.25">
      <c r="A450" s="660"/>
      <c r="B450" s="713" t="s">
        <v>644</v>
      </c>
      <c r="C450" s="1084">
        <v>5</v>
      </c>
      <c r="D450" s="698">
        <f t="shared" si="158"/>
        <v>0.125</v>
      </c>
      <c r="E450" s="1084">
        <v>23</v>
      </c>
      <c r="F450" s="698">
        <f t="shared" si="159"/>
        <v>0.57499999999999996</v>
      </c>
      <c r="G450" s="1084">
        <v>8</v>
      </c>
      <c r="H450" s="698">
        <f t="shared" si="160"/>
        <v>0.2</v>
      </c>
      <c r="I450" s="1085">
        <v>4</v>
      </c>
      <c r="J450" s="698">
        <f t="shared" si="161"/>
        <v>0.1</v>
      </c>
      <c r="K450" s="1086">
        <f t="shared" si="162"/>
        <v>40</v>
      </c>
      <c r="L450" s="717">
        <f t="shared" si="156"/>
        <v>1.841620626151013E-2</v>
      </c>
      <c r="M450" s="797">
        <v>0</v>
      </c>
      <c r="N450" s="836">
        <f t="shared" si="163"/>
        <v>0</v>
      </c>
      <c r="O450" s="725"/>
      <c r="P450" s="793">
        <v>0</v>
      </c>
      <c r="Q450" s="836">
        <f t="shared" si="164"/>
        <v>0</v>
      </c>
      <c r="R450" s="797">
        <v>1</v>
      </c>
      <c r="S450" s="836">
        <f t="shared" si="165"/>
        <v>1</v>
      </c>
      <c r="T450" s="1087">
        <v>2</v>
      </c>
      <c r="U450" s="836">
        <f t="shared" si="166"/>
        <v>0.13333333333333333</v>
      </c>
      <c r="V450" s="1088">
        <v>13</v>
      </c>
      <c r="W450" s="1089">
        <f t="shared" si="157"/>
        <v>1</v>
      </c>
      <c r="X450" s="1087">
        <f t="shared" si="167"/>
        <v>15</v>
      </c>
      <c r="Y450" s="983">
        <f t="shared" si="168"/>
        <v>16</v>
      </c>
      <c r="Z450" s="372"/>
      <c r="AA450" s="723"/>
      <c r="AC450" s="950"/>
    </row>
    <row r="451" spans="1:29" ht="12.95" customHeight="1" x14ac:dyDescent="0.25">
      <c r="A451" s="660"/>
      <c r="B451" s="713" t="s">
        <v>645</v>
      </c>
      <c r="C451" s="1084">
        <v>0</v>
      </c>
      <c r="D451" s="698">
        <f t="shared" si="158"/>
        <v>0</v>
      </c>
      <c r="E451" s="1084">
        <v>1</v>
      </c>
      <c r="F451" s="835">
        <f t="shared" si="159"/>
        <v>1</v>
      </c>
      <c r="G451" s="1084">
        <v>0</v>
      </c>
      <c r="H451" s="698">
        <f t="shared" si="160"/>
        <v>0</v>
      </c>
      <c r="I451" s="1085">
        <v>0</v>
      </c>
      <c r="J451" s="698">
        <f t="shared" si="161"/>
        <v>0</v>
      </c>
      <c r="K451" s="1086">
        <f t="shared" si="162"/>
        <v>1</v>
      </c>
      <c r="L451" s="717">
        <f t="shared" si="156"/>
        <v>4.6040515653775324E-4</v>
      </c>
      <c r="M451" s="797">
        <v>0</v>
      </c>
      <c r="N451" s="836">
        <f t="shared" si="163"/>
        <v>0</v>
      </c>
      <c r="O451" s="725"/>
      <c r="P451" s="793">
        <v>0</v>
      </c>
      <c r="Q451" s="836">
        <f t="shared" si="164"/>
        <v>0</v>
      </c>
      <c r="R451" s="797">
        <v>2</v>
      </c>
      <c r="S451" s="836">
        <f t="shared" si="165"/>
        <v>1</v>
      </c>
      <c r="T451" s="1087">
        <v>0</v>
      </c>
      <c r="U451" s="836" t="e">
        <f t="shared" si="166"/>
        <v>#DIV/0!</v>
      </c>
      <c r="V451" s="1088">
        <v>0</v>
      </c>
      <c r="W451" s="1089">
        <f t="shared" si="157"/>
        <v>2</v>
      </c>
      <c r="X451" s="1087">
        <f t="shared" si="167"/>
        <v>0</v>
      </c>
      <c r="Y451" s="983">
        <f t="shared" si="168"/>
        <v>2</v>
      </c>
      <c r="Z451" s="372"/>
      <c r="AA451" s="723"/>
      <c r="AC451" s="950"/>
    </row>
    <row r="452" spans="1:29" ht="12.95" customHeight="1" x14ac:dyDescent="0.25">
      <c r="A452" s="660"/>
      <c r="B452" s="713" t="s">
        <v>646</v>
      </c>
      <c r="C452" s="1084">
        <v>1</v>
      </c>
      <c r="D452" s="698">
        <f t="shared" si="158"/>
        <v>0.1111111111111111</v>
      </c>
      <c r="E452" s="1084">
        <v>2</v>
      </c>
      <c r="F452" s="698">
        <f t="shared" si="159"/>
        <v>0.22222222222222221</v>
      </c>
      <c r="G452" s="1084">
        <v>3</v>
      </c>
      <c r="H452" s="698">
        <f t="shared" si="160"/>
        <v>0.33333333333333331</v>
      </c>
      <c r="I452" s="1085">
        <v>3</v>
      </c>
      <c r="J452" s="698">
        <f t="shared" si="161"/>
        <v>0.33333333333333331</v>
      </c>
      <c r="K452" s="1086">
        <f t="shared" si="162"/>
        <v>9</v>
      </c>
      <c r="L452" s="717">
        <f t="shared" si="156"/>
        <v>4.1436464088397788E-3</v>
      </c>
      <c r="M452" s="797">
        <v>0</v>
      </c>
      <c r="N452" s="836">
        <f t="shared" si="163"/>
        <v>0</v>
      </c>
      <c r="O452" s="725"/>
      <c r="P452" s="793">
        <v>0</v>
      </c>
      <c r="Q452" s="836">
        <f t="shared" si="164"/>
        <v>0</v>
      </c>
      <c r="R452" s="797">
        <v>1</v>
      </c>
      <c r="S452" s="836">
        <f t="shared" si="165"/>
        <v>1</v>
      </c>
      <c r="T452" s="1087">
        <v>2</v>
      </c>
      <c r="U452" s="836">
        <f t="shared" si="166"/>
        <v>0.5</v>
      </c>
      <c r="V452" s="1088">
        <v>2</v>
      </c>
      <c r="W452" s="1089">
        <f t="shared" si="157"/>
        <v>1</v>
      </c>
      <c r="X452" s="1087">
        <f t="shared" si="167"/>
        <v>4</v>
      </c>
      <c r="Y452" s="983">
        <f t="shared" si="168"/>
        <v>5</v>
      </c>
      <c r="Z452" s="372"/>
      <c r="AA452" s="723"/>
      <c r="AC452" s="950"/>
    </row>
    <row r="453" spans="1:29" ht="12.95" customHeight="1" x14ac:dyDescent="0.25">
      <c r="A453" s="660"/>
      <c r="B453" s="713" t="s">
        <v>647</v>
      </c>
      <c r="C453" s="1084">
        <v>1</v>
      </c>
      <c r="D453" s="698">
        <f t="shared" si="158"/>
        <v>0.33333333333333331</v>
      </c>
      <c r="E453" s="1084">
        <v>1</v>
      </c>
      <c r="F453" s="698">
        <f t="shared" si="159"/>
        <v>0.33333333333333331</v>
      </c>
      <c r="G453" s="1084">
        <v>1</v>
      </c>
      <c r="H453" s="698">
        <f t="shared" si="160"/>
        <v>0.33333333333333331</v>
      </c>
      <c r="I453" s="1085">
        <v>0</v>
      </c>
      <c r="J453" s="698">
        <f t="shared" si="161"/>
        <v>0</v>
      </c>
      <c r="K453" s="1086">
        <f t="shared" si="162"/>
        <v>3</v>
      </c>
      <c r="L453" s="717">
        <f t="shared" si="156"/>
        <v>1.3812154696132596E-3</v>
      </c>
      <c r="M453" s="797">
        <v>0</v>
      </c>
      <c r="N453" s="836" t="e">
        <f t="shared" si="163"/>
        <v>#DIV/0!</v>
      </c>
      <c r="O453" s="725"/>
      <c r="P453" s="793">
        <v>0</v>
      </c>
      <c r="Q453" s="836" t="e">
        <f t="shared" si="164"/>
        <v>#DIV/0!</v>
      </c>
      <c r="R453" s="797">
        <v>0</v>
      </c>
      <c r="S453" s="836" t="e">
        <f t="shared" si="165"/>
        <v>#DIV/0!</v>
      </c>
      <c r="T453" s="1087">
        <v>0</v>
      </c>
      <c r="U453" s="836" t="e">
        <f t="shared" si="166"/>
        <v>#DIV/0!</v>
      </c>
      <c r="V453" s="1088">
        <v>0</v>
      </c>
      <c r="W453" s="1089">
        <f t="shared" si="157"/>
        <v>0</v>
      </c>
      <c r="X453" s="1087">
        <f t="shared" si="167"/>
        <v>0</v>
      </c>
      <c r="Y453" s="983">
        <f t="shared" si="168"/>
        <v>0</v>
      </c>
      <c r="Z453" s="372"/>
      <c r="AA453" s="723"/>
      <c r="AC453" s="950"/>
    </row>
    <row r="454" spans="1:29" ht="12.95" customHeight="1" x14ac:dyDescent="0.25">
      <c r="A454" s="660"/>
      <c r="B454" s="713" t="s">
        <v>648</v>
      </c>
      <c r="C454" s="1084">
        <v>1</v>
      </c>
      <c r="D454" s="698">
        <f t="shared" si="158"/>
        <v>0.2</v>
      </c>
      <c r="E454" s="1084">
        <v>3</v>
      </c>
      <c r="F454" s="698">
        <f t="shared" si="159"/>
        <v>0.6</v>
      </c>
      <c r="G454" s="1084">
        <v>1</v>
      </c>
      <c r="H454" s="698">
        <f t="shared" si="160"/>
        <v>0.2</v>
      </c>
      <c r="I454" s="1085">
        <v>0</v>
      </c>
      <c r="J454" s="698">
        <f t="shared" si="161"/>
        <v>0</v>
      </c>
      <c r="K454" s="1086">
        <f t="shared" si="162"/>
        <v>5</v>
      </c>
      <c r="L454" s="717">
        <f t="shared" si="156"/>
        <v>2.3020257826887663E-3</v>
      </c>
      <c r="M454" s="797">
        <v>0</v>
      </c>
      <c r="N454" s="836" t="e">
        <f t="shared" si="163"/>
        <v>#DIV/0!</v>
      </c>
      <c r="O454" s="725"/>
      <c r="P454" s="793">
        <v>0</v>
      </c>
      <c r="Q454" s="836" t="e">
        <f t="shared" si="164"/>
        <v>#DIV/0!</v>
      </c>
      <c r="R454" s="797">
        <v>0</v>
      </c>
      <c r="S454" s="836" t="e">
        <f t="shared" si="165"/>
        <v>#DIV/0!</v>
      </c>
      <c r="T454" s="1087">
        <v>0</v>
      </c>
      <c r="U454" s="836" t="e">
        <f t="shared" si="166"/>
        <v>#DIV/0!</v>
      </c>
      <c r="V454" s="1088">
        <v>0</v>
      </c>
      <c r="W454" s="1089">
        <f t="shared" si="157"/>
        <v>0</v>
      </c>
      <c r="X454" s="1087">
        <f t="shared" si="167"/>
        <v>0</v>
      </c>
      <c r="Y454" s="983">
        <f t="shared" si="168"/>
        <v>0</v>
      </c>
      <c r="Z454" s="372"/>
      <c r="AA454" s="723"/>
      <c r="AC454" s="950"/>
    </row>
    <row r="455" spans="1:29" ht="12.95" customHeight="1" x14ac:dyDescent="0.25">
      <c r="A455" s="660"/>
      <c r="B455" s="713" t="s">
        <v>649</v>
      </c>
      <c r="C455" s="1084">
        <v>0</v>
      </c>
      <c r="D455" s="698">
        <f t="shared" si="158"/>
        <v>0</v>
      </c>
      <c r="E455" s="1084">
        <v>1</v>
      </c>
      <c r="F455" s="698">
        <f t="shared" si="159"/>
        <v>0.33333333333333331</v>
      </c>
      <c r="G455" s="1084">
        <v>2</v>
      </c>
      <c r="H455" s="698">
        <f t="shared" si="160"/>
        <v>0.66666666666666663</v>
      </c>
      <c r="I455" s="1085">
        <v>0</v>
      </c>
      <c r="J455" s="698">
        <f t="shared" si="161"/>
        <v>0</v>
      </c>
      <c r="K455" s="1086">
        <f t="shared" si="162"/>
        <v>3</v>
      </c>
      <c r="L455" s="717">
        <f t="shared" si="156"/>
        <v>1.3812154696132596E-3</v>
      </c>
      <c r="M455" s="797">
        <v>1</v>
      </c>
      <c r="N455" s="836">
        <f t="shared" si="163"/>
        <v>0.33333333333333331</v>
      </c>
      <c r="O455" s="725"/>
      <c r="P455" s="793">
        <v>2</v>
      </c>
      <c r="Q455" s="836">
        <f t="shared" si="164"/>
        <v>0.66666666666666663</v>
      </c>
      <c r="R455" s="797">
        <v>0</v>
      </c>
      <c r="S455" s="836">
        <f t="shared" si="165"/>
        <v>0</v>
      </c>
      <c r="T455" s="1087">
        <v>1</v>
      </c>
      <c r="U455" s="836">
        <f t="shared" si="166"/>
        <v>0.2</v>
      </c>
      <c r="V455" s="1088">
        <v>4</v>
      </c>
      <c r="W455" s="1089">
        <f t="shared" si="157"/>
        <v>3</v>
      </c>
      <c r="X455" s="1087">
        <f t="shared" si="167"/>
        <v>5</v>
      </c>
      <c r="Y455" s="983">
        <f t="shared" si="168"/>
        <v>8</v>
      </c>
      <c r="Z455" s="372"/>
      <c r="AA455" s="723"/>
      <c r="AC455" s="950"/>
    </row>
    <row r="456" spans="1:29" ht="12.95" customHeight="1" x14ac:dyDescent="0.25">
      <c r="A456" s="660"/>
      <c r="B456" s="974" t="s">
        <v>735</v>
      </c>
      <c r="C456" s="960">
        <f>SUM(C436:C455)</f>
        <v>196</v>
      </c>
      <c r="D456" s="717">
        <f t="shared" si="158"/>
        <v>9.0239410681399637E-2</v>
      </c>
      <c r="E456" s="960">
        <f>SUM(E436:E455)</f>
        <v>1085</v>
      </c>
      <c r="F456" s="717">
        <f t="shared" si="159"/>
        <v>0.49953959484346222</v>
      </c>
      <c r="G456" s="960">
        <f>SUM(G436:G455)</f>
        <v>370</v>
      </c>
      <c r="H456" s="717">
        <f t="shared" si="160"/>
        <v>0.1703499079189687</v>
      </c>
      <c r="I456" s="960">
        <f>SUM(I436:I455)</f>
        <v>521</v>
      </c>
      <c r="J456" s="717">
        <f t="shared" si="161"/>
        <v>0.23987108655616943</v>
      </c>
      <c r="K456" s="1090">
        <f t="shared" si="162"/>
        <v>2172</v>
      </c>
      <c r="L456" s="836">
        <f t="shared" si="156"/>
        <v>1</v>
      </c>
      <c r="M456" s="720">
        <f>SUM(M436:M455)</f>
        <v>49</v>
      </c>
      <c r="N456" s="836">
        <f t="shared" si="163"/>
        <v>0.1678082191780822</v>
      </c>
      <c r="O456" s="725"/>
      <c r="P456" s="720">
        <f>SUM(P436:P455)</f>
        <v>102</v>
      </c>
      <c r="Q456" s="836">
        <f t="shared" si="164"/>
        <v>0.34931506849315069</v>
      </c>
      <c r="R456" s="720">
        <f>SUM(R436:R455)</f>
        <v>141</v>
      </c>
      <c r="S456" s="836">
        <f t="shared" si="165"/>
        <v>0.48287671232876711</v>
      </c>
      <c r="T456" s="1068">
        <f>SUM(T436:T455)</f>
        <v>465</v>
      </c>
      <c r="U456" s="836">
        <f t="shared" si="166"/>
        <v>0.34962406015037595</v>
      </c>
      <c r="V456" s="1068">
        <f>SUM(V436:V455)</f>
        <v>865</v>
      </c>
      <c r="W456" s="1091">
        <f t="shared" si="157"/>
        <v>292</v>
      </c>
      <c r="X456" s="900">
        <f>SUM(T456,V456)</f>
        <v>1330</v>
      </c>
      <c r="Y456" s="983">
        <f t="shared" si="168"/>
        <v>1622</v>
      </c>
      <c r="Z456" s="372"/>
      <c r="AA456" s="105"/>
      <c r="AC456" s="950"/>
    </row>
    <row r="457" spans="1:29" ht="12.95" customHeight="1" x14ac:dyDescent="0.25">
      <c r="A457" s="660"/>
      <c r="B457" s="812" t="s">
        <v>750</v>
      </c>
      <c r="C457" s="987">
        <f>C456/$X$289</f>
        <v>3.2524642394875709E-3</v>
      </c>
      <c r="D457" s="988"/>
      <c r="E457" s="987">
        <f>E456/$X$289</f>
        <v>1.8004712754306196E-2</v>
      </c>
      <c r="F457" s="988"/>
      <c r="G457" s="987">
        <f>G456/$X$289</f>
        <v>6.1398559622979658E-3</v>
      </c>
      <c r="H457" s="988"/>
      <c r="I457" s="987">
        <f>I456/$X$289</f>
        <v>8.6455809631276765E-3</v>
      </c>
      <c r="J457" s="988"/>
      <c r="K457" s="991">
        <f>K456/$X$289</f>
        <v>3.604261391921941E-2</v>
      </c>
      <c r="L457" s="1022"/>
      <c r="M457" s="991">
        <f>M456/SUM($Q$290,$U$290)</f>
        <v>1.6919889502762429E-2</v>
      </c>
      <c r="N457" s="1092"/>
      <c r="O457" s="1093"/>
      <c r="P457" s="991">
        <f>P456/SUM($Q$290,$U$290)</f>
        <v>3.5220994475138122E-2</v>
      </c>
      <c r="Q457" s="1092"/>
      <c r="R457" s="991">
        <f>R456/SUM($Q$290,$U$290)</f>
        <v>4.8687845303867404E-2</v>
      </c>
      <c r="S457" s="1092"/>
      <c r="T457" s="992">
        <f>T456/$L$290</f>
        <v>0.15270935960591134</v>
      </c>
      <c r="U457" s="990"/>
      <c r="V457" s="992">
        <f>V456/$L$290</f>
        <v>0.28407224958949095</v>
      </c>
      <c r="W457" s="991">
        <f>W456/SUM($Q$290,$U$290)</f>
        <v>0.10082872928176796</v>
      </c>
      <c r="X457" s="992">
        <f>X456/$L$290</f>
        <v>0.43678160919540232</v>
      </c>
      <c r="Y457" s="1023"/>
      <c r="Z457" s="372"/>
    </row>
    <row r="458" spans="1:29" ht="12.95" customHeight="1" x14ac:dyDescent="0.25">
      <c r="A458" s="660"/>
      <c r="B458" s="714" t="s">
        <v>737</v>
      </c>
      <c r="S458" s="990"/>
      <c r="T458" s="723"/>
      <c r="U458" s="990"/>
      <c r="V458" s="723"/>
      <c r="W458" s="1024"/>
      <c r="X458" s="996"/>
      <c r="Y458" s="993"/>
      <c r="Z458" s="372"/>
    </row>
    <row r="459" spans="1:29" ht="12.95" customHeight="1" x14ac:dyDescent="0.25">
      <c r="A459" s="660"/>
      <c r="B459" s="812" t="s">
        <v>751</v>
      </c>
      <c r="C459" s="779"/>
      <c r="D459" s="988"/>
      <c r="E459" s="779"/>
      <c r="F459" s="988"/>
      <c r="G459" s="779"/>
      <c r="H459" s="988"/>
      <c r="I459" s="779"/>
      <c r="J459" s="988"/>
      <c r="K459" s="996"/>
      <c r="L459" s="1022"/>
      <c r="M459" s="1094">
        <f>M456/$W$456</f>
        <v>0.1678082191780822</v>
      </c>
      <c r="N459" s="990"/>
      <c r="O459" s="786"/>
      <c r="P459" s="1094">
        <f>P456/$W$456</f>
        <v>0.34931506849315069</v>
      </c>
      <c r="Q459" s="990"/>
      <c r="R459" s="1094">
        <f>R456/$W$456</f>
        <v>0.48287671232876711</v>
      </c>
      <c r="S459" s="990"/>
      <c r="T459" s="723"/>
      <c r="U459" s="990"/>
      <c r="V459" s="723"/>
      <c r="W459" s="1024"/>
      <c r="X459" s="996"/>
      <c r="Y459" s="993"/>
      <c r="Z459" s="372"/>
    </row>
    <row r="460" spans="1:29" ht="12.95" customHeight="1" x14ac:dyDescent="0.25">
      <c r="A460" s="660"/>
      <c r="B460" s="862"/>
      <c r="C460" s="664" t="s">
        <v>693</v>
      </c>
      <c r="D460" s="864" t="s">
        <v>719</v>
      </c>
      <c r="E460" s="664" t="s">
        <v>694</v>
      </c>
      <c r="F460" s="864" t="s">
        <v>720</v>
      </c>
      <c r="G460" s="664" t="s">
        <v>695</v>
      </c>
      <c r="H460" s="864" t="s">
        <v>721</v>
      </c>
      <c r="I460" s="664" t="s">
        <v>696</v>
      </c>
      <c r="J460" s="864" t="s">
        <v>722</v>
      </c>
      <c r="K460" s="664"/>
      <c r="L460" s="864" t="s">
        <v>723</v>
      </c>
      <c r="M460" s="973" t="s">
        <v>724</v>
      </c>
      <c r="N460" s="864" t="s">
        <v>725</v>
      </c>
      <c r="O460" s="974"/>
      <c r="P460" s="973" t="s">
        <v>726</v>
      </c>
      <c r="Q460" s="864" t="s">
        <v>727</v>
      </c>
      <c r="R460" s="973" t="s">
        <v>728</v>
      </c>
      <c r="S460" s="864" t="s">
        <v>729</v>
      </c>
      <c r="T460" s="120" t="s">
        <v>730</v>
      </c>
      <c r="U460" s="864" t="s">
        <v>731</v>
      </c>
      <c r="V460" s="975" t="s">
        <v>732</v>
      </c>
      <c r="W460" s="864" t="s">
        <v>733</v>
      </c>
      <c r="X460" s="864" t="s">
        <v>734</v>
      </c>
      <c r="Y460" s="129" t="s">
        <v>609</v>
      </c>
      <c r="Z460" s="372"/>
    </row>
    <row r="461" spans="1:29" ht="12.95" customHeight="1" x14ac:dyDescent="0.25">
      <c r="A461" s="660"/>
      <c r="B461" s="1095" t="s">
        <v>613</v>
      </c>
      <c r="C461" s="1079" t="s">
        <v>749</v>
      </c>
      <c r="D461" s="1082"/>
      <c r="E461" s="1079" t="s">
        <v>749</v>
      </c>
      <c r="F461" s="1079"/>
      <c r="G461" s="1079" t="s">
        <v>749</v>
      </c>
      <c r="H461" s="1079"/>
      <c r="I461" s="1079" t="s">
        <v>749</v>
      </c>
      <c r="J461" s="1079"/>
      <c r="K461" s="1079" t="s">
        <v>718</v>
      </c>
      <c r="L461" s="1079"/>
      <c r="M461" s="1079" t="s">
        <v>749</v>
      </c>
      <c r="N461" s="1082"/>
      <c r="O461" s="1079" t="s">
        <v>715</v>
      </c>
      <c r="P461" s="1079" t="s">
        <v>749</v>
      </c>
      <c r="Q461" s="1082"/>
      <c r="R461" s="1079" t="s">
        <v>749</v>
      </c>
      <c r="S461" s="1082"/>
      <c r="T461" s="1079" t="s">
        <v>749</v>
      </c>
      <c r="U461" s="1082"/>
      <c r="V461" s="1079" t="s">
        <v>749</v>
      </c>
      <c r="W461" s="1082"/>
      <c r="X461" s="1079" t="s">
        <v>718</v>
      </c>
      <c r="Y461" s="1082"/>
      <c r="Z461" s="372"/>
    </row>
    <row r="462" spans="1:29" ht="12.95" customHeight="1" x14ac:dyDescent="0.25">
      <c r="A462" s="802"/>
      <c r="B462" s="1073" t="s">
        <v>671</v>
      </c>
      <c r="C462" s="1079" t="s">
        <v>672</v>
      </c>
      <c r="D462" s="1080" t="s">
        <v>4</v>
      </c>
      <c r="E462" s="1079" t="s">
        <v>672</v>
      </c>
      <c r="F462" s="1080" t="s">
        <v>4</v>
      </c>
      <c r="G462" s="1079" t="s">
        <v>672</v>
      </c>
      <c r="H462" s="1080" t="s">
        <v>4</v>
      </c>
      <c r="I462" s="1079" t="s">
        <v>672</v>
      </c>
      <c r="J462" s="1080" t="s">
        <v>4</v>
      </c>
      <c r="K462" s="1079" t="s">
        <v>716</v>
      </c>
      <c r="L462" s="1080" t="s">
        <v>4</v>
      </c>
      <c r="M462" s="1079" t="s">
        <v>672</v>
      </c>
      <c r="N462" s="1080" t="s">
        <v>4</v>
      </c>
      <c r="O462" s="1081" t="s">
        <v>656</v>
      </c>
      <c r="P462" s="1079" t="s">
        <v>672</v>
      </c>
      <c r="Q462" s="1080" t="s">
        <v>4</v>
      </c>
      <c r="R462" s="1079" t="s">
        <v>672</v>
      </c>
      <c r="S462" s="1080" t="s">
        <v>4</v>
      </c>
      <c r="T462" s="1079" t="s">
        <v>672</v>
      </c>
      <c r="U462" s="1080" t="s">
        <v>4</v>
      </c>
      <c r="V462" s="1079" t="s">
        <v>672</v>
      </c>
      <c r="W462" s="1080" t="s">
        <v>4</v>
      </c>
      <c r="X462" s="1079" t="s">
        <v>716</v>
      </c>
      <c r="Y462" s="1080" t="s">
        <v>4</v>
      </c>
      <c r="Z462" s="372"/>
    </row>
    <row r="463" spans="1:29" ht="12.95" customHeight="1" x14ac:dyDescent="0.25">
      <c r="A463" s="660"/>
      <c r="B463" s="1073" t="s">
        <v>597</v>
      </c>
      <c r="C463" s="1074"/>
      <c r="D463" s="1075"/>
      <c r="E463" s="1076" t="s">
        <v>601</v>
      </c>
      <c r="F463" s="1076" t="s">
        <v>602</v>
      </c>
      <c r="G463" s="1076" t="s">
        <v>603</v>
      </c>
      <c r="H463" s="1076" t="s">
        <v>604</v>
      </c>
      <c r="I463" s="1076" t="s">
        <v>605</v>
      </c>
      <c r="J463" s="1076" t="s">
        <v>606</v>
      </c>
      <c r="K463" s="1076"/>
      <c r="L463" s="1076" t="s">
        <v>668</v>
      </c>
      <c r="M463" s="1076" t="s">
        <v>669</v>
      </c>
      <c r="N463" s="1076" t="s">
        <v>670</v>
      </c>
      <c r="O463" s="1077" t="s">
        <v>680</v>
      </c>
      <c r="P463" s="1076" t="s">
        <v>680</v>
      </c>
      <c r="Q463" s="1076" t="s">
        <v>691</v>
      </c>
      <c r="R463" s="1076" t="s">
        <v>692</v>
      </c>
      <c r="S463" s="1076"/>
      <c r="T463" s="1076" t="s">
        <v>5</v>
      </c>
      <c r="U463" s="1076" t="s">
        <v>745</v>
      </c>
      <c r="V463" s="1076" t="s">
        <v>604</v>
      </c>
      <c r="W463" s="1076" t="s">
        <v>746</v>
      </c>
      <c r="X463" s="1076" t="s">
        <v>659</v>
      </c>
      <c r="Y463" s="1083"/>
      <c r="Z463" s="372"/>
    </row>
    <row r="464" spans="1:29" ht="12.95" customHeight="1" x14ac:dyDescent="0.25">
      <c r="A464" s="660"/>
      <c r="B464" s="664"/>
      <c r="C464" s="839">
        <v>1</v>
      </c>
      <c r="D464" s="839">
        <v>2</v>
      </c>
      <c r="E464" s="839">
        <v>3</v>
      </c>
      <c r="F464" s="839">
        <v>4</v>
      </c>
      <c r="G464" s="839">
        <v>5</v>
      </c>
      <c r="H464" s="839">
        <v>6</v>
      </c>
      <c r="I464" s="839">
        <v>7</v>
      </c>
      <c r="J464" s="839">
        <v>8</v>
      </c>
      <c r="K464" s="839">
        <v>9</v>
      </c>
      <c r="L464" s="839">
        <v>10</v>
      </c>
      <c r="M464" s="839">
        <v>11</v>
      </c>
      <c r="N464" s="839">
        <v>12</v>
      </c>
      <c r="O464" s="731"/>
      <c r="P464" s="839">
        <v>13</v>
      </c>
      <c r="Q464" s="839">
        <v>14</v>
      </c>
      <c r="R464" s="839">
        <v>15</v>
      </c>
      <c r="S464" s="839">
        <v>16</v>
      </c>
      <c r="T464" s="839">
        <v>17</v>
      </c>
      <c r="U464" s="839">
        <v>18</v>
      </c>
      <c r="V464" s="839">
        <v>19</v>
      </c>
      <c r="W464" s="839">
        <v>20</v>
      </c>
      <c r="X464" s="839">
        <v>21</v>
      </c>
      <c r="Y464" s="839">
        <v>22</v>
      </c>
      <c r="Z464" s="372"/>
    </row>
    <row r="465" spans="1:26" ht="12.95" customHeight="1" x14ac:dyDescent="0.25">
      <c r="A465" s="660"/>
      <c r="B465" s="660"/>
      <c r="C465" s="826"/>
      <c r="D465" s="826"/>
      <c r="E465" s="826"/>
      <c r="F465" s="826"/>
      <c r="G465" s="826"/>
      <c r="H465" s="826"/>
      <c r="I465" s="826"/>
      <c r="J465" s="826"/>
      <c r="K465" s="826"/>
      <c r="L465" s="826"/>
      <c r="M465" s="826"/>
      <c r="N465" s="826"/>
      <c r="O465" s="660"/>
      <c r="P465" s="660"/>
      <c r="Q465" s="660"/>
      <c r="R465" s="826"/>
      <c r="S465" s="826"/>
      <c r="T465" s="826"/>
      <c r="U465" s="826"/>
      <c r="V465" s="826"/>
      <c r="W465" s="829"/>
      <c r="X465" s="829"/>
      <c r="Y465" s="189"/>
      <c r="Z465" s="372"/>
    </row>
    <row r="466" spans="1:26" ht="12.95" customHeight="1" x14ac:dyDescent="0.25"/>
    <row r="467" spans="1:26" ht="12.95" customHeight="1" x14ac:dyDescent="0.25"/>
    <row r="468" spans="1:26" ht="12.95" customHeight="1" x14ac:dyDescent="0.25">
      <c r="A468" s="1096"/>
      <c r="B468" s="1097"/>
      <c r="C468" s="1098"/>
      <c r="D468" s="1098"/>
      <c r="E468" s="1098"/>
      <c r="F468" s="1098"/>
      <c r="G468" s="1098"/>
      <c r="H468" s="1098"/>
      <c r="I468" s="1098"/>
      <c r="J468" s="1098"/>
      <c r="K468" s="1098"/>
      <c r="L468" s="1098"/>
      <c r="M468" s="1098"/>
      <c r="N468" s="1098"/>
      <c r="O468" s="1097"/>
      <c r="P468" s="1098"/>
      <c r="Q468" s="1097"/>
      <c r="R468" s="1097"/>
      <c r="S468" s="1098"/>
      <c r="T468" s="1098"/>
      <c r="U468" s="1098"/>
      <c r="V468" s="1098"/>
      <c r="W468" s="1099"/>
      <c r="X468" s="1099"/>
      <c r="Y468" s="1100"/>
      <c r="Z468" s="1101"/>
    </row>
    <row r="469" spans="1:26" ht="12.95" customHeight="1" x14ac:dyDescent="0.25">
      <c r="A469" s="1100"/>
      <c r="B469" s="1102"/>
      <c r="C469" s="1103">
        <v>1</v>
      </c>
      <c r="D469" s="1103">
        <v>2</v>
      </c>
      <c r="E469" s="1103">
        <v>3</v>
      </c>
      <c r="F469" s="1103">
        <v>4</v>
      </c>
      <c r="G469" s="1103">
        <v>5</v>
      </c>
      <c r="H469" s="1103">
        <v>6</v>
      </c>
      <c r="I469" s="1103">
        <v>7</v>
      </c>
      <c r="J469" s="1103">
        <v>8</v>
      </c>
      <c r="K469" s="1103">
        <v>9</v>
      </c>
      <c r="L469" s="1103">
        <v>10</v>
      </c>
      <c r="M469" s="1103">
        <v>11</v>
      </c>
      <c r="N469" s="1103">
        <v>12</v>
      </c>
      <c r="O469" s="1102"/>
      <c r="P469" s="1103">
        <v>13</v>
      </c>
      <c r="Q469" s="1103">
        <v>14</v>
      </c>
      <c r="R469" s="1103">
        <v>15</v>
      </c>
      <c r="S469" s="1103">
        <v>16</v>
      </c>
      <c r="T469" s="1103">
        <v>17</v>
      </c>
      <c r="U469" s="1103">
        <v>18</v>
      </c>
      <c r="V469" s="1103">
        <v>19</v>
      </c>
      <c r="W469" s="1103">
        <v>20</v>
      </c>
      <c r="X469" s="1103">
        <v>21</v>
      </c>
      <c r="Y469" s="1103">
        <v>22</v>
      </c>
      <c r="Z469" s="1104"/>
    </row>
    <row r="470" spans="1:26" ht="12.95" customHeight="1" x14ac:dyDescent="0.25">
      <c r="A470" s="1100"/>
      <c r="B470" s="1105" t="s">
        <v>597</v>
      </c>
      <c r="C470" s="1005"/>
      <c r="D470" s="848" t="s">
        <v>752</v>
      </c>
      <c r="E470" s="848" t="s">
        <v>753</v>
      </c>
      <c r="F470" s="848" t="s">
        <v>110</v>
      </c>
      <c r="G470" s="848" t="s">
        <v>754</v>
      </c>
      <c r="H470" s="848" t="s">
        <v>753</v>
      </c>
      <c r="I470" s="848" t="s">
        <v>755</v>
      </c>
      <c r="J470" s="848" t="s">
        <v>756</v>
      </c>
      <c r="K470" s="848" t="s">
        <v>757</v>
      </c>
      <c r="L470" s="848" t="s">
        <v>756</v>
      </c>
      <c r="M470" s="813"/>
      <c r="N470" s="849"/>
      <c r="O470" s="936" t="s">
        <v>758</v>
      </c>
      <c r="P470" s="848" t="s">
        <v>0</v>
      </c>
      <c r="Q470" s="848" t="s">
        <v>759</v>
      </c>
      <c r="R470" s="831" t="s">
        <v>760</v>
      </c>
      <c r="S470" s="831" t="s">
        <v>755</v>
      </c>
      <c r="T470" s="831" t="s">
        <v>761</v>
      </c>
      <c r="U470" s="831" t="s">
        <v>753</v>
      </c>
      <c r="V470" s="831"/>
      <c r="W470" s="831"/>
      <c r="X470" s="847"/>
      <c r="Y470" s="1106">
        <v>2015</v>
      </c>
      <c r="Z470" s="1104"/>
    </row>
    <row r="471" spans="1:26" ht="12.95" customHeight="1" x14ac:dyDescent="0.25">
      <c r="A471" s="1100"/>
      <c r="B471" s="1105" t="s">
        <v>610</v>
      </c>
      <c r="C471" s="1107" t="s">
        <v>715</v>
      </c>
      <c r="D471" s="1108" t="s">
        <v>4</v>
      </c>
      <c r="E471" s="1107" t="s">
        <v>742</v>
      </c>
      <c r="F471" s="1108" t="s">
        <v>4</v>
      </c>
      <c r="G471" s="1107" t="s">
        <v>762</v>
      </c>
      <c r="H471" s="1108" t="s">
        <v>4</v>
      </c>
      <c r="I471" s="1107" t="s">
        <v>665</v>
      </c>
      <c r="J471" s="1108" t="s">
        <v>4</v>
      </c>
      <c r="K471" s="1107" t="s">
        <v>749</v>
      </c>
      <c r="L471" s="1108" t="s">
        <v>4</v>
      </c>
      <c r="M471" s="1109" t="s">
        <v>609</v>
      </c>
      <c r="N471" s="863" t="s">
        <v>715</v>
      </c>
      <c r="O471" s="1110" t="s">
        <v>4</v>
      </c>
      <c r="P471" s="1110" t="s">
        <v>4</v>
      </c>
      <c r="Q471" s="1110" t="s">
        <v>742</v>
      </c>
      <c r="R471" s="1110" t="s">
        <v>4</v>
      </c>
      <c r="S471" s="1110" t="s">
        <v>762</v>
      </c>
      <c r="T471" s="1110" t="s">
        <v>4</v>
      </c>
      <c r="U471" s="1110" t="s">
        <v>665</v>
      </c>
      <c r="V471" s="1110" t="s">
        <v>4</v>
      </c>
      <c r="W471" s="1110" t="s">
        <v>749</v>
      </c>
      <c r="X471" s="1110" t="s">
        <v>4</v>
      </c>
      <c r="Y471" s="1085" t="s">
        <v>609</v>
      </c>
      <c r="Z471" s="1104"/>
    </row>
    <row r="472" spans="1:26" ht="12.95" customHeight="1" x14ac:dyDescent="0.25">
      <c r="A472" s="1100"/>
      <c r="B472" s="1111" t="s">
        <v>613</v>
      </c>
      <c r="C472" s="1105" t="s">
        <v>763</v>
      </c>
      <c r="D472" s="1105" t="s">
        <v>0</v>
      </c>
      <c r="E472" s="1105" t="s">
        <v>764</v>
      </c>
      <c r="F472" s="1105" t="s">
        <v>765</v>
      </c>
      <c r="G472" s="1105" t="s">
        <v>757</v>
      </c>
      <c r="H472" s="1105" t="s">
        <v>753</v>
      </c>
      <c r="I472" s="1105"/>
      <c r="J472" s="1105" t="s">
        <v>766</v>
      </c>
      <c r="K472" s="1105">
        <v>55</v>
      </c>
      <c r="L472" s="1112"/>
      <c r="M472" s="1113"/>
      <c r="N472" s="1105" t="s">
        <v>763</v>
      </c>
      <c r="O472" s="1105" t="s">
        <v>0</v>
      </c>
      <c r="P472" s="1105" t="s">
        <v>0</v>
      </c>
      <c r="Q472" s="1105" t="s">
        <v>764</v>
      </c>
      <c r="R472" s="1105" t="s">
        <v>765</v>
      </c>
      <c r="S472" s="1105" t="s">
        <v>758</v>
      </c>
      <c r="T472" s="1105" t="s">
        <v>753</v>
      </c>
      <c r="U472" s="1105"/>
      <c r="V472" s="1105" t="s">
        <v>767</v>
      </c>
      <c r="W472" s="1105">
        <v>55</v>
      </c>
      <c r="X472" s="1114"/>
      <c r="Y472" s="1113"/>
      <c r="Z472" s="1104"/>
    </row>
    <row r="473" spans="1:26" ht="12.95" customHeight="1" x14ac:dyDescent="0.25">
      <c r="A473" s="1097"/>
      <c r="B473" s="864"/>
      <c r="C473" s="1115"/>
      <c r="D473" s="864" t="s">
        <v>768</v>
      </c>
      <c r="E473" s="864"/>
      <c r="F473" s="864" t="s">
        <v>769</v>
      </c>
      <c r="G473" s="864"/>
      <c r="H473" s="864" t="s">
        <v>770</v>
      </c>
      <c r="I473" s="864"/>
      <c r="J473" s="864" t="s">
        <v>771</v>
      </c>
      <c r="K473" s="864"/>
      <c r="L473" s="864" t="s">
        <v>772</v>
      </c>
      <c r="M473" s="1116"/>
      <c r="N473" s="306"/>
      <c r="O473" s="1117"/>
      <c r="P473" s="864" t="s">
        <v>773</v>
      </c>
      <c r="Q473" s="1117"/>
      <c r="R473" s="864" t="s">
        <v>774</v>
      </c>
      <c r="S473" s="1118"/>
      <c r="T473" s="1118" t="s">
        <v>775</v>
      </c>
      <c r="U473" s="1118"/>
      <c r="V473" s="1118" t="s">
        <v>776</v>
      </c>
      <c r="W473" s="1118"/>
      <c r="X473" s="1118" t="s">
        <v>777</v>
      </c>
      <c r="Y473" s="1118"/>
      <c r="Z473" s="1104"/>
    </row>
    <row r="474" spans="1:26" ht="12.95" customHeight="1" x14ac:dyDescent="0.25">
      <c r="A474" s="1097"/>
      <c r="B474" s="713" t="s">
        <v>630</v>
      </c>
      <c r="C474" s="1119">
        <f t="shared" ref="C474:C492" si="169">SUM(C310,E310)</f>
        <v>5806</v>
      </c>
      <c r="D474" s="1120">
        <f>C474/M474</f>
        <v>0.75618650690283928</v>
      </c>
      <c r="E474" s="1119">
        <f t="shared" ref="E474:E492" si="170">SUM(C348,E348)</f>
        <v>1032</v>
      </c>
      <c r="F474" s="1120">
        <f>E474/M474</f>
        <v>0.13441000260484501</v>
      </c>
      <c r="G474" s="1119">
        <v>171</v>
      </c>
      <c r="H474" s="1120">
        <f>G474/M474</f>
        <v>2.2271424850221412E-2</v>
      </c>
      <c r="I474" s="1119">
        <f t="shared" ref="I474:I492" si="171">SUM(C397,E397)</f>
        <v>238</v>
      </c>
      <c r="J474" s="1120">
        <f>I474/M474</f>
        <v>3.099765563948945E-2</v>
      </c>
      <c r="K474" s="1119">
        <f t="shared" ref="K474:K492" si="172">SUM(C436,E436)</f>
        <v>431</v>
      </c>
      <c r="L474" s="1120">
        <f>K474/M474</f>
        <v>5.6134410002604843E-2</v>
      </c>
      <c r="M474" s="982">
        <f>SUM(C474,E474,G474,I474,K474)</f>
        <v>7678</v>
      </c>
      <c r="N474" s="1121">
        <f t="shared" ref="N474:N492" si="173">SUM(G310,I310)</f>
        <v>6512</v>
      </c>
      <c r="O474" s="810"/>
      <c r="P474" s="1120">
        <f>N474/Y474</f>
        <v>0.84747527329515882</v>
      </c>
      <c r="Q474" s="1121">
        <f t="shared" ref="Q474:Q493" si="174">SUM(G348,I348)</f>
        <v>628</v>
      </c>
      <c r="R474" s="1120">
        <f t="shared" ref="R474:R492" si="175">Q474/Y474</f>
        <v>8.1728266527850077E-2</v>
      </c>
      <c r="S474" s="1122">
        <v>150</v>
      </c>
      <c r="T474" s="1120">
        <f t="shared" ref="T474:T492" si="176">S474/Y474</f>
        <v>1.9521082769390942E-2</v>
      </c>
      <c r="U474" s="863">
        <f t="shared" ref="U474:U492" si="177">SUM(G397,I397)</f>
        <v>158</v>
      </c>
      <c r="V474" s="1120">
        <f>U474/Y474</f>
        <v>2.0562207183758459E-2</v>
      </c>
      <c r="W474" s="863">
        <f t="shared" ref="W474:W492" si="178">SUM(G436,I436)</f>
        <v>236</v>
      </c>
      <c r="X474" s="1120">
        <f>W474/Y474</f>
        <v>3.0713170223841749E-2</v>
      </c>
      <c r="Y474" s="1123">
        <f>SUM(N474,Q474,S474,U474,W474)</f>
        <v>7684</v>
      </c>
      <c r="Z474" s="1104"/>
    </row>
    <row r="475" spans="1:26" ht="12.95" customHeight="1" x14ac:dyDescent="0.25">
      <c r="A475" s="1097"/>
      <c r="B475" s="713" t="s">
        <v>631</v>
      </c>
      <c r="C475" s="1119">
        <f t="shared" si="169"/>
        <v>3291</v>
      </c>
      <c r="D475" s="1120">
        <f t="shared" ref="D475:D492" si="179">C475/M475</f>
        <v>0.80385930630190527</v>
      </c>
      <c r="E475" s="1119">
        <f t="shared" si="170"/>
        <v>458</v>
      </c>
      <c r="F475" s="1120">
        <f t="shared" ref="F475:F492" si="180">E475/M475</f>
        <v>0.11187103077674646</v>
      </c>
      <c r="G475" s="1119">
        <v>101</v>
      </c>
      <c r="H475" s="1120">
        <f t="shared" ref="H475:H492" si="181">G475/M475</f>
        <v>2.4670249145090375E-2</v>
      </c>
      <c r="I475" s="1119">
        <f t="shared" si="171"/>
        <v>88</v>
      </c>
      <c r="J475" s="1120">
        <f t="shared" ref="J475:J492" si="182">I475/M475</f>
        <v>2.1494870542256961E-2</v>
      </c>
      <c r="K475" s="1119">
        <f t="shared" si="172"/>
        <v>156</v>
      </c>
      <c r="L475" s="1120">
        <f t="shared" ref="L475:L492" si="183">K475/M475</f>
        <v>3.8104543234000976E-2</v>
      </c>
      <c r="M475" s="982">
        <f t="shared" ref="M475:M492" si="184">SUM(C475,E475,G475,I475,K475)</f>
        <v>4094</v>
      </c>
      <c r="N475" s="1121">
        <f t="shared" si="173"/>
        <v>4066</v>
      </c>
      <c r="O475" s="667"/>
      <c r="P475" s="1120">
        <f t="shared" ref="P475:P492" si="185">N475/Y475</f>
        <v>0.86787620064034154</v>
      </c>
      <c r="Q475" s="1121">
        <f t="shared" si="174"/>
        <v>334</v>
      </c>
      <c r="R475" s="1120">
        <f t="shared" si="175"/>
        <v>7.1291355389541095E-2</v>
      </c>
      <c r="S475" s="1121">
        <v>102</v>
      </c>
      <c r="T475" s="1120">
        <f t="shared" si="176"/>
        <v>2.1771611526147278E-2</v>
      </c>
      <c r="U475" s="863">
        <f t="shared" si="177"/>
        <v>62</v>
      </c>
      <c r="V475" s="1120">
        <f t="shared" ref="V475:V492" si="186">U475/Y475</f>
        <v>1.3233724653148345E-2</v>
      </c>
      <c r="W475" s="863">
        <f t="shared" si="178"/>
        <v>121</v>
      </c>
      <c r="X475" s="1120">
        <f t="shared" ref="X475:X492" si="187">W475/Y475</f>
        <v>2.5827107790821771E-2</v>
      </c>
      <c r="Y475" s="1123">
        <f t="shared" ref="Y475:Y492" si="188">SUM(N475,Q475,S475,U475,W475)</f>
        <v>4685</v>
      </c>
      <c r="Z475" s="1104"/>
    </row>
    <row r="476" spans="1:26" ht="12.95" customHeight="1" x14ac:dyDescent="0.25">
      <c r="A476" s="1097"/>
      <c r="B476" s="713" t="s">
        <v>632</v>
      </c>
      <c r="C476" s="1119">
        <f t="shared" si="169"/>
        <v>3427</v>
      </c>
      <c r="D476" s="1120">
        <f t="shared" si="179"/>
        <v>0.79939351527874969</v>
      </c>
      <c r="E476" s="1119">
        <f t="shared" si="170"/>
        <v>489</v>
      </c>
      <c r="F476" s="1120">
        <f t="shared" si="180"/>
        <v>0.11406578026592022</v>
      </c>
      <c r="G476" s="1119">
        <v>115</v>
      </c>
      <c r="H476" s="1120">
        <f t="shared" si="181"/>
        <v>2.6825285747609052E-2</v>
      </c>
      <c r="I476" s="1119">
        <f t="shared" si="171"/>
        <v>110</v>
      </c>
      <c r="J476" s="1120">
        <f t="shared" si="182"/>
        <v>2.5658968975973875E-2</v>
      </c>
      <c r="K476" s="1119">
        <f t="shared" si="172"/>
        <v>146</v>
      </c>
      <c r="L476" s="1120">
        <f t="shared" si="183"/>
        <v>3.4056449731747145E-2</v>
      </c>
      <c r="M476" s="982">
        <f t="shared" si="184"/>
        <v>4287</v>
      </c>
      <c r="N476" s="1121">
        <f t="shared" si="173"/>
        <v>2948</v>
      </c>
      <c r="O476" s="1029"/>
      <c r="P476" s="1120">
        <f t="shared" si="185"/>
        <v>0.82948790095666858</v>
      </c>
      <c r="Q476" s="1121">
        <f t="shared" si="174"/>
        <v>349</v>
      </c>
      <c r="R476" s="1120">
        <f t="shared" si="175"/>
        <v>9.8199212155317947E-2</v>
      </c>
      <c r="S476" s="1121">
        <v>70</v>
      </c>
      <c r="T476" s="1120">
        <f t="shared" si="176"/>
        <v>1.9696117051209903E-2</v>
      </c>
      <c r="U476" s="863">
        <f t="shared" si="177"/>
        <v>72</v>
      </c>
      <c r="V476" s="1120">
        <f t="shared" si="186"/>
        <v>2.0258863252673044E-2</v>
      </c>
      <c r="W476" s="863">
        <f t="shared" si="178"/>
        <v>115</v>
      </c>
      <c r="X476" s="1120">
        <f t="shared" si="187"/>
        <v>3.2357906584130555E-2</v>
      </c>
      <c r="Y476" s="1123">
        <f t="shared" si="188"/>
        <v>3554</v>
      </c>
      <c r="Z476" s="1104"/>
    </row>
    <row r="477" spans="1:26" ht="12.95" customHeight="1" x14ac:dyDescent="0.25">
      <c r="A477" s="1097"/>
      <c r="B477" s="713" t="s">
        <v>633</v>
      </c>
      <c r="C477" s="1119">
        <f t="shared" si="169"/>
        <v>2341</v>
      </c>
      <c r="D477" s="1120">
        <f t="shared" si="179"/>
        <v>0.77057274522712316</v>
      </c>
      <c r="E477" s="1119">
        <f t="shared" si="170"/>
        <v>385</v>
      </c>
      <c r="F477" s="1120">
        <f t="shared" si="180"/>
        <v>0.12672811059907835</v>
      </c>
      <c r="G477" s="1124">
        <v>111</v>
      </c>
      <c r="H477" s="1120">
        <f t="shared" si="181"/>
        <v>3.653719552337064E-2</v>
      </c>
      <c r="I477" s="1119">
        <f t="shared" si="171"/>
        <v>72</v>
      </c>
      <c r="J477" s="1120">
        <f t="shared" si="182"/>
        <v>2.3699802501645821E-2</v>
      </c>
      <c r="K477" s="1119">
        <f t="shared" si="172"/>
        <v>129</v>
      </c>
      <c r="L477" s="1120">
        <f t="shared" si="183"/>
        <v>4.246214614878209E-2</v>
      </c>
      <c r="M477" s="982">
        <f t="shared" si="184"/>
        <v>3038</v>
      </c>
      <c r="N477" s="1121">
        <f t="shared" si="173"/>
        <v>2787</v>
      </c>
      <c r="O477" s="1029"/>
      <c r="P477" s="1120">
        <f t="shared" si="185"/>
        <v>0.8570110701107011</v>
      </c>
      <c r="Q477" s="1121">
        <f t="shared" si="174"/>
        <v>242</v>
      </c>
      <c r="R477" s="1120">
        <f t="shared" si="175"/>
        <v>7.441574415744158E-2</v>
      </c>
      <c r="S477" s="1121">
        <v>98</v>
      </c>
      <c r="T477" s="1120">
        <f t="shared" si="176"/>
        <v>3.0135301353013531E-2</v>
      </c>
      <c r="U477" s="863">
        <f t="shared" si="177"/>
        <v>39</v>
      </c>
      <c r="V477" s="1120">
        <f t="shared" si="186"/>
        <v>1.1992619926199263E-2</v>
      </c>
      <c r="W477" s="863">
        <f t="shared" si="178"/>
        <v>86</v>
      </c>
      <c r="X477" s="1120">
        <f t="shared" si="187"/>
        <v>2.6445264452644526E-2</v>
      </c>
      <c r="Y477" s="1123">
        <f t="shared" si="188"/>
        <v>3252</v>
      </c>
      <c r="Z477" s="1104"/>
    </row>
    <row r="478" spans="1:26" ht="12.95" customHeight="1" x14ac:dyDescent="0.25">
      <c r="A478" s="1097"/>
      <c r="B478" s="713" t="s">
        <v>634</v>
      </c>
      <c r="C478" s="1119">
        <f t="shared" si="169"/>
        <v>2236</v>
      </c>
      <c r="D478" s="1120">
        <f t="shared" si="179"/>
        <v>0.82570162481536191</v>
      </c>
      <c r="E478" s="1119">
        <f t="shared" si="170"/>
        <v>252</v>
      </c>
      <c r="F478" s="1120">
        <f t="shared" si="180"/>
        <v>9.3057607090103397E-2</v>
      </c>
      <c r="G478" s="1124">
        <v>86</v>
      </c>
      <c r="H478" s="1120">
        <f t="shared" si="181"/>
        <v>3.1757754800590843E-2</v>
      </c>
      <c r="I478" s="1119">
        <f t="shared" si="171"/>
        <v>38</v>
      </c>
      <c r="J478" s="1120">
        <f t="shared" si="182"/>
        <v>1.4032496307237814E-2</v>
      </c>
      <c r="K478" s="1119">
        <f t="shared" si="172"/>
        <v>96</v>
      </c>
      <c r="L478" s="1120">
        <f t="shared" si="183"/>
        <v>3.5450516986706058E-2</v>
      </c>
      <c r="M478" s="982">
        <f t="shared" si="184"/>
        <v>2708</v>
      </c>
      <c r="N478" s="1121">
        <f t="shared" si="173"/>
        <v>2840</v>
      </c>
      <c r="O478" s="1029"/>
      <c r="P478" s="1120">
        <f t="shared" si="185"/>
        <v>0.86295958675174722</v>
      </c>
      <c r="Q478" s="1121">
        <f t="shared" si="174"/>
        <v>257</v>
      </c>
      <c r="R478" s="1120">
        <f t="shared" si="175"/>
        <v>7.8091765420844728E-2</v>
      </c>
      <c r="S478" s="1121">
        <v>92</v>
      </c>
      <c r="T478" s="1120">
        <f t="shared" si="176"/>
        <v>2.7955028866605895E-2</v>
      </c>
      <c r="U478" s="863">
        <f t="shared" si="177"/>
        <v>20</v>
      </c>
      <c r="V478" s="1120">
        <f t="shared" si="186"/>
        <v>6.077180188392586E-3</v>
      </c>
      <c r="W478" s="863">
        <f t="shared" si="178"/>
        <v>82</v>
      </c>
      <c r="X478" s="1120">
        <f t="shared" si="187"/>
        <v>2.4916438772409601E-2</v>
      </c>
      <c r="Y478" s="1123">
        <f t="shared" si="188"/>
        <v>3291</v>
      </c>
      <c r="Z478" s="1104"/>
    </row>
    <row r="479" spans="1:26" ht="12.95" customHeight="1" x14ac:dyDescent="0.25">
      <c r="A479" s="1097"/>
      <c r="B479" s="713" t="s">
        <v>635</v>
      </c>
      <c r="C479" s="1119">
        <f t="shared" si="169"/>
        <v>1506</v>
      </c>
      <c r="D479" s="1120">
        <f t="shared" si="179"/>
        <v>0.74517565561603172</v>
      </c>
      <c r="E479" s="1119">
        <f t="shared" si="170"/>
        <v>252</v>
      </c>
      <c r="F479" s="1120">
        <f t="shared" si="180"/>
        <v>0.12469074715487383</v>
      </c>
      <c r="G479" s="1124">
        <v>59</v>
      </c>
      <c r="H479" s="1120">
        <f t="shared" si="181"/>
        <v>2.9193468579910935E-2</v>
      </c>
      <c r="I479" s="1119">
        <f t="shared" si="171"/>
        <v>90</v>
      </c>
      <c r="J479" s="1120">
        <f t="shared" si="182"/>
        <v>4.4532409698169226E-2</v>
      </c>
      <c r="K479" s="1119">
        <f t="shared" si="172"/>
        <v>114</v>
      </c>
      <c r="L479" s="1120">
        <f t="shared" si="183"/>
        <v>5.6407718951014346E-2</v>
      </c>
      <c r="M479" s="982">
        <f t="shared" si="184"/>
        <v>2021</v>
      </c>
      <c r="N479" s="1121">
        <f t="shared" si="173"/>
        <v>1784</v>
      </c>
      <c r="O479" s="1029"/>
      <c r="P479" s="1120">
        <f t="shared" si="185"/>
        <v>0.79394748553627059</v>
      </c>
      <c r="Q479" s="1121">
        <f t="shared" si="174"/>
        <v>261</v>
      </c>
      <c r="R479" s="1120">
        <f t="shared" si="175"/>
        <v>0.11615487316421896</v>
      </c>
      <c r="S479" s="1121">
        <v>46</v>
      </c>
      <c r="T479" s="1120">
        <f t="shared" si="176"/>
        <v>2.0471740097908322E-2</v>
      </c>
      <c r="U479" s="863">
        <f t="shared" si="177"/>
        <v>58</v>
      </c>
      <c r="V479" s="1120">
        <f t="shared" si="186"/>
        <v>2.58121940364931E-2</v>
      </c>
      <c r="W479" s="863">
        <f t="shared" si="178"/>
        <v>98</v>
      </c>
      <c r="X479" s="1120">
        <f t="shared" si="187"/>
        <v>4.3613707165109032E-2</v>
      </c>
      <c r="Y479" s="1123">
        <f t="shared" si="188"/>
        <v>2247</v>
      </c>
      <c r="Z479" s="1104"/>
    </row>
    <row r="480" spans="1:26" ht="12.95" customHeight="1" x14ac:dyDescent="0.25">
      <c r="A480" s="1097"/>
      <c r="B480" s="713" t="s">
        <v>636</v>
      </c>
      <c r="C480" s="1119">
        <f t="shared" si="169"/>
        <v>814</v>
      </c>
      <c r="D480" s="1120">
        <f t="shared" si="179"/>
        <v>0.77894736842105261</v>
      </c>
      <c r="E480" s="1119">
        <f t="shared" si="170"/>
        <v>105</v>
      </c>
      <c r="F480" s="1120">
        <f t="shared" si="180"/>
        <v>0.10047846889952153</v>
      </c>
      <c r="G480" s="1124">
        <v>26</v>
      </c>
      <c r="H480" s="1120">
        <f t="shared" si="181"/>
        <v>2.4880382775119617E-2</v>
      </c>
      <c r="I480" s="1119">
        <f t="shared" si="171"/>
        <v>41</v>
      </c>
      <c r="J480" s="1120">
        <f t="shared" si="182"/>
        <v>3.9234449760765552E-2</v>
      </c>
      <c r="K480" s="1119">
        <f t="shared" si="172"/>
        <v>59</v>
      </c>
      <c r="L480" s="1120">
        <f t="shared" si="183"/>
        <v>5.6459330143540667E-2</v>
      </c>
      <c r="M480" s="982">
        <f t="shared" si="184"/>
        <v>1045</v>
      </c>
      <c r="N480" s="1121">
        <f t="shared" si="173"/>
        <v>1130</v>
      </c>
      <c r="O480" s="1029"/>
      <c r="P480" s="1120">
        <f t="shared" si="185"/>
        <v>0.82361516034985427</v>
      </c>
      <c r="Q480" s="1121">
        <f t="shared" si="174"/>
        <v>133</v>
      </c>
      <c r="R480" s="1120">
        <f t="shared" si="175"/>
        <v>9.6938775510204078E-2</v>
      </c>
      <c r="S480" s="1121">
        <v>36</v>
      </c>
      <c r="T480" s="1120">
        <f t="shared" si="176"/>
        <v>2.6239067055393587E-2</v>
      </c>
      <c r="U480" s="863">
        <f t="shared" si="177"/>
        <v>27</v>
      </c>
      <c r="V480" s="1120">
        <f t="shared" si="186"/>
        <v>1.9679300291545191E-2</v>
      </c>
      <c r="W480" s="863">
        <f t="shared" si="178"/>
        <v>46</v>
      </c>
      <c r="X480" s="1120">
        <f t="shared" si="187"/>
        <v>3.3527696793002916E-2</v>
      </c>
      <c r="Y480" s="1123">
        <f t="shared" si="188"/>
        <v>1372</v>
      </c>
      <c r="Z480" s="1104"/>
    </row>
    <row r="481" spans="1:29" ht="12.95" customHeight="1" x14ac:dyDescent="0.25">
      <c r="A481" s="1097"/>
      <c r="B481" s="713" t="s">
        <v>637</v>
      </c>
      <c r="C481" s="1119">
        <f t="shared" si="169"/>
        <v>868</v>
      </c>
      <c r="D481" s="1120">
        <f t="shared" si="179"/>
        <v>0.68888888888888888</v>
      </c>
      <c r="E481" s="1119">
        <f t="shared" si="170"/>
        <v>200</v>
      </c>
      <c r="F481" s="1120">
        <f t="shared" si="180"/>
        <v>0.15873015873015872</v>
      </c>
      <c r="G481" s="1124">
        <v>47</v>
      </c>
      <c r="H481" s="1120">
        <f t="shared" si="181"/>
        <v>3.7301587301587301E-2</v>
      </c>
      <c r="I481" s="1119">
        <f t="shared" si="171"/>
        <v>98</v>
      </c>
      <c r="J481" s="1120">
        <f t="shared" si="182"/>
        <v>7.7777777777777779E-2</v>
      </c>
      <c r="K481" s="1119">
        <f t="shared" si="172"/>
        <v>47</v>
      </c>
      <c r="L481" s="1120">
        <f t="shared" si="183"/>
        <v>3.7301587301587301E-2</v>
      </c>
      <c r="M481" s="982">
        <f t="shared" si="184"/>
        <v>1260</v>
      </c>
      <c r="N481" s="1121">
        <f t="shared" si="173"/>
        <v>757</v>
      </c>
      <c r="O481" s="1029"/>
      <c r="P481" s="1120">
        <f t="shared" si="185"/>
        <v>0.77087576374745415</v>
      </c>
      <c r="Q481" s="1121">
        <f t="shared" si="174"/>
        <v>115</v>
      </c>
      <c r="R481" s="1120">
        <f t="shared" si="175"/>
        <v>0.11710794297352342</v>
      </c>
      <c r="S481" s="1121">
        <v>28</v>
      </c>
      <c r="T481" s="1120">
        <f t="shared" si="176"/>
        <v>2.8513238289205704E-2</v>
      </c>
      <c r="U481" s="863">
        <f t="shared" si="177"/>
        <v>55</v>
      </c>
      <c r="V481" s="1120">
        <f t="shared" si="186"/>
        <v>5.6008146639511203E-2</v>
      </c>
      <c r="W481" s="863">
        <f t="shared" si="178"/>
        <v>27</v>
      </c>
      <c r="X481" s="1120">
        <f t="shared" si="187"/>
        <v>2.7494908350305498E-2</v>
      </c>
      <c r="Y481" s="1123">
        <f t="shared" si="188"/>
        <v>982</v>
      </c>
      <c r="Z481" s="1104"/>
    </row>
    <row r="482" spans="1:29" ht="12.95" customHeight="1" x14ac:dyDescent="0.25">
      <c r="A482" s="1097"/>
      <c r="B482" s="713" t="s">
        <v>638</v>
      </c>
      <c r="C482" s="1119">
        <f t="shared" si="169"/>
        <v>796</v>
      </c>
      <c r="D482" s="1120">
        <f t="shared" si="179"/>
        <v>0.79600000000000004</v>
      </c>
      <c r="E482" s="1119">
        <f t="shared" si="170"/>
        <v>133</v>
      </c>
      <c r="F482" s="1120">
        <f t="shared" si="180"/>
        <v>0.13300000000000001</v>
      </c>
      <c r="G482" s="1124">
        <v>46</v>
      </c>
      <c r="H482" s="1120">
        <f t="shared" si="181"/>
        <v>4.5999999999999999E-2</v>
      </c>
      <c r="I482" s="1119">
        <f t="shared" si="171"/>
        <v>15</v>
      </c>
      <c r="J482" s="1120">
        <f t="shared" si="182"/>
        <v>1.4999999999999999E-2</v>
      </c>
      <c r="K482" s="1119">
        <f t="shared" si="172"/>
        <v>10</v>
      </c>
      <c r="L482" s="1120">
        <f t="shared" si="183"/>
        <v>0.01</v>
      </c>
      <c r="M482" s="982">
        <f t="shared" si="184"/>
        <v>1000</v>
      </c>
      <c r="N482" s="1121">
        <f t="shared" si="173"/>
        <v>615</v>
      </c>
      <c r="O482" s="1029"/>
      <c r="P482" s="1120">
        <f t="shared" si="185"/>
        <v>0.81241743725231175</v>
      </c>
      <c r="Q482" s="1121">
        <f t="shared" si="174"/>
        <v>83</v>
      </c>
      <c r="R482" s="1120">
        <f t="shared" si="175"/>
        <v>0.10964332892998679</v>
      </c>
      <c r="S482" s="1121">
        <v>38</v>
      </c>
      <c r="T482" s="1120">
        <f t="shared" si="176"/>
        <v>5.0198150594451783E-2</v>
      </c>
      <c r="U482" s="863">
        <f t="shared" si="177"/>
        <v>10</v>
      </c>
      <c r="V482" s="1120">
        <f t="shared" si="186"/>
        <v>1.3210039630118891E-2</v>
      </c>
      <c r="W482" s="863">
        <f t="shared" si="178"/>
        <v>11</v>
      </c>
      <c r="X482" s="1120">
        <f t="shared" si="187"/>
        <v>1.4531043593130779E-2</v>
      </c>
      <c r="Y482" s="1123">
        <f t="shared" si="188"/>
        <v>757</v>
      </c>
      <c r="Z482" s="1104"/>
    </row>
    <row r="483" spans="1:29" ht="12.95" customHeight="1" x14ac:dyDescent="0.25">
      <c r="A483" s="1097"/>
      <c r="B483" s="713" t="s">
        <v>639</v>
      </c>
      <c r="C483" s="1119">
        <f t="shared" si="169"/>
        <v>586</v>
      </c>
      <c r="D483" s="1120">
        <f t="shared" si="179"/>
        <v>0.82651622002820879</v>
      </c>
      <c r="E483" s="1119">
        <f t="shared" si="170"/>
        <v>72</v>
      </c>
      <c r="F483" s="1120">
        <f t="shared" si="180"/>
        <v>0.10155148095909731</v>
      </c>
      <c r="G483" s="1124">
        <v>18</v>
      </c>
      <c r="H483" s="1120">
        <f t="shared" si="181"/>
        <v>2.5387870239774329E-2</v>
      </c>
      <c r="I483" s="1119">
        <f t="shared" si="171"/>
        <v>14</v>
      </c>
      <c r="J483" s="1120">
        <f t="shared" si="182"/>
        <v>1.9746121297602257E-2</v>
      </c>
      <c r="K483" s="1119">
        <f t="shared" si="172"/>
        <v>19</v>
      </c>
      <c r="L483" s="1120">
        <f t="shared" si="183"/>
        <v>2.6798307475317348E-2</v>
      </c>
      <c r="M483" s="982">
        <f t="shared" si="184"/>
        <v>709</v>
      </c>
      <c r="N483" s="1121">
        <f t="shared" si="173"/>
        <v>540</v>
      </c>
      <c r="O483" s="1029"/>
      <c r="P483" s="1120">
        <f t="shared" si="185"/>
        <v>0.8517350157728707</v>
      </c>
      <c r="Q483" s="1121">
        <f t="shared" si="174"/>
        <v>48</v>
      </c>
      <c r="R483" s="1120">
        <f t="shared" si="175"/>
        <v>7.5709779179810727E-2</v>
      </c>
      <c r="S483" s="1121">
        <v>15</v>
      </c>
      <c r="T483" s="1120">
        <f t="shared" si="176"/>
        <v>2.365930599369085E-2</v>
      </c>
      <c r="U483" s="863">
        <f t="shared" si="177"/>
        <v>14</v>
      </c>
      <c r="V483" s="1120">
        <f t="shared" si="186"/>
        <v>2.2082018927444796E-2</v>
      </c>
      <c r="W483" s="863">
        <f t="shared" si="178"/>
        <v>17</v>
      </c>
      <c r="X483" s="1120">
        <f t="shared" si="187"/>
        <v>2.6813880126182965E-2</v>
      </c>
      <c r="Y483" s="1123">
        <f t="shared" si="188"/>
        <v>634</v>
      </c>
      <c r="Z483" s="1104"/>
    </row>
    <row r="484" spans="1:29" ht="12.95" customHeight="1" x14ac:dyDescent="0.25">
      <c r="A484" s="1097"/>
      <c r="B484" s="713" t="s">
        <v>640</v>
      </c>
      <c r="C484" s="1119">
        <f t="shared" si="169"/>
        <v>248</v>
      </c>
      <c r="D484" s="1120">
        <f t="shared" si="179"/>
        <v>0.73156342182890854</v>
      </c>
      <c r="E484" s="1119">
        <f t="shared" si="170"/>
        <v>57</v>
      </c>
      <c r="F484" s="1120">
        <f t="shared" si="180"/>
        <v>0.16814159292035399</v>
      </c>
      <c r="G484" s="1124">
        <v>18</v>
      </c>
      <c r="H484" s="1120">
        <f t="shared" si="181"/>
        <v>5.3097345132743362E-2</v>
      </c>
      <c r="I484" s="1119">
        <f t="shared" si="171"/>
        <v>9</v>
      </c>
      <c r="J484" s="1120">
        <f t="shared" si="182"/>
        <v>2.6548672566371681E-2</v>
      </c>
      <c r="K484" s="1119">
        <f t="shared" si="172"/>
        <v>7</v>
      </c>
      <c r="L484" s="1120">
        <f t="shared" si="183"/>
        <v>2.0648967551622419E-2</v>
      </c>
      <c r="M484" s="982">
        <f t="shared" si="184"/>
        <v>339</v>
      </c>
      <c r="N484" s="1121">
        <f t="shared" si="173"/>
        <v>298</v>
      </c>
      <c r="O484" s="1029"/>
      <c r="P484" s="1120">
        <f t="shared" si="185"/>
        <v>0.82093663911845727</v>
      </c>
      <c r="Q484" s="1121">
        <f t="shared" si="174"/>
        <v>40</v>
      </c>
      <c r="R484" s="1120">
        <f t="shared" si="175"/>
        <v>0.11019283746556474</v>
      </c>
      <c r="S484" s="1121">
        <v>8</v>
      </c>
      <c r="T484" s="1120">
        <f t="shared" si="176"/>
        <v>2.2038567493112948E-2</v>
      </c>
      <c r="U484" s="863">
        <f t="shared" si="177"/>
        <v>10</v>
      </c>
      <c r="V484" s="1120">
        <f t="shared" si="186"/>
        <v>2.7548209366391185E-2</v>
      </c>
      <c r="W484" s="863">
        <f t="shared" si="178"/>
        <v>7</v>
      </c>
      <c r="X484" s="1120">
        <f t="shared" si="187"/>
        <v>1.928374655647383E-2</v>
      </c>
      <c r="Y484" s="1123">
        <f t="shared" si="188"/>
        <v>363</v>
      </c>
      <c r="Z484" s="1104"/>
    </row>
    <row r="485" spans="1:29" ht="12.95" customHeight="1" x14ac:dyDescent="0.25">
      <c r="A485" s="1097"/>
      <c r="B485" s="713" t="s">
        <v>641</v>
      </c>
      <c r="C485" s="1119">
        <f t="shared" si="169"/>
        <v>267</v>
      </c>
      <c r="D485" s="1120">
        <f t="shared" si="179"/>
        <v>0.85303514376996803</v>
      </c>
      <c r="E485" s="1119">
        <f t="shared" si="170"/>
        <v>19</v>
      </c>
      <c r="F485" s="1120">
        <f t="shared" si="180"/>
        <v>6.070287539936102E-2</v>
      </c>
      <c r="G485" s="1124">
        <v>16</v>
      </c>
      <c r="H485" s="1120">
        <f t="shared" si="181"/>
        <v>5.1118210862619806E-2</v>
      </c>
      <c r="I485" s="1119">
        <f t="shared" si="171"/>
        <v>5</v>
      </c>
      <c r="J485" s="1120">
        <f t="shared" si="182"/>
        <v>1.5974440894568689E-2</v>
      </c>
      <c r="K485" s="1119">
        <f t="shared" si="172"/>
        <v>6</v>
      </c>
      <c r="L485" s="1120">
        <f t="shared" si="183"/>
        <v>1.9169329073482427E-2</v>
      </c>
      <c r="M485" s="982">
        <f t="shared" si="184"/>
        <v>313</v>
      </c>
      <c r="N485" s="1121">
        <f t="shared" si="173"/>
        <v>236</v>
      </c>
      <c r="O485" s="1029"/>
      <c r="P485" s="1120">
        <f t="shared" si="185"/>
        <v>0.89056603773584908</v>
      </c>
      <c r="Q485" s="1121">
        <f t="shared" si="174"/>
        <v>16</v>
      </c>
      <c r="R485" s="1120">
        <f t="shared" si="175"/>
        <v>6.0377358490566038E-2</v>
      </c>
      <c r="S485" s="1121">
        <v>2</v>
      </c>
      <c r="T485" s="1120">
        <f t="shared" si="176"/>
        <v>7.5471698113207548E-3</v>
      </c>
      <c r="U485" s="863">
        <f t="shared" si="177"/>
        <v>3</v>
      </c>
      <c r="V485" s="1120">
        <f t="shared" si="186"/>
        <v>1.1320754716981131E-2</v>
      </c>
      <c r="W485" s="863">
        <f t="shared" si="178"/>
        <v>8</v>
      </c>
      <c r="X485" s="1120">
        <f t="shared" si="187"/>
        <v>3.0188679245283019E-2</v>
      </c>
      <c r="Y485" s="1123">
        <f t="shared" si="188"/>
        <v>265</v>
      </c>
      <c r="Z485" s="1104"/>
    </row>
    <row r="486" spans="1:29" ht="12.95" customHeight="1" x14ac:dyDescent="0.25">
      <c r="A486" s="1097"/>
      <c r="B486" s="713" t="s">
        <v>642</v>
      </c>
      <c r="C486" s="1119">
        <f t="shared" si="169"/>
        <v>254</v>
      </c>
      <c r="D486" s="1120">
        <f t="shared" si="179"/>
        <v>0.8141025641025641</v>
      </c>
      <c r="E486" s="1119">
        <f t="shared" si="170"/>
        <v>31</v>
      </c>
      <c r="F486" s="1120">
        <f t="shared" si="180"/>
        <v>9.9358974358974353E-2</v>
      </c>
      <c r="G486" s="1124">
        <v>8</v>
      </c>
      <c r="H486" s="1120">
        <f t="shared" si="181"/>
        <v>2.564102564102564E-2</v>
      </c>
      <c r="I486" s="1119">
        <f t="shared" si="171"/>
        <v>7</v>
      </c>
      <c r="J486" s="1120">
        <f t="shared" si="182"/>
        <v>2.2435897435897436E-2</v>
      </c>
      <c r="K486" s="1119">
        <f t="shared" si="172"/>
        <v>12</v>
      </c>
      <c r="L486" s="1120">
        <f t="shared" si="183"/>
        <v>3.8461538461538464E-2</v>
      </c>
      <c r="M486" s="982">
        <f t="shared" si="184"/>
        <v>312</v>
      </c>
      <c r="N486" s="1121">
        <f t="shared" si="173"/>
        <v>238</v>
      </c>
      <c r="O486" s="1029"/>
      <c r="P486" s="1120">
        <f t="shared" si="185"/>
        <v>0.8530465949820788</v>
      </c>
      <c r="Q486" s="1121">
        <f t="shared" si="174"/>
        <v>12</v>
      </c>
      <c r="R486" s="1120">
        <f t="shared" si="175"/>
        <v>4.3010752688172046E-2</v>
      </c>
      <c r="S486" s="1121">
        <v>13</v>
      </c>
      <c r="T486" s="1120">
        <f t="shared" si="176"/>
        <v>4.6594982078853049E-2</v>
      </c>
      <c r="U486" s="863">
        <f t="shared" si="177"/>
        <v>5</v>
      </c>
      <c r="V486" s="1120">
        <f t="shared" si="186"/>
        <v>1.7921146953405017E-2</v>
      </c>
      <c r="W486" s="863">
        <f t="shared" si="178"/>
        <v>11</v>
      </c>
      <c r="X486" s="1120">
        <f t="shared" si="187"/>
        <v>3.9426523297491037E-2</v>
      </c>
      <c r="Y486" s="1123">
        <f t="shared" si="188"/>
        <v>279</v>
      </c>
      <c r="Z486" s="1104"/>
    </row>
    <row r="487" spans="1:29" ht="12.95" customHeight="1" x14ac:dyDescent="0.25">
      <c r="A487" s="1097"/>
      <c r="B487" s="713" t="s">
        <v>643</v>
      </c>
      <c r="C487" s="1119">
        <f t="shared" si="169"/>
        <v>219</v>
      </c>
      <c r="D487" s="1120">
        <f t="shared" si="179"/>
        <v>0.8202247191011236</v>
      </c>
      <c r="E487" s="1119">
        <f t="shared" si="170"/>
        <v>28</v>
      </c>
      <c r="F487" s="1120">
        <f t="shared" si="180"/>
        <v>0.10486891385767791</v>
      </c>
      <c r="G487" s="1124">
        <v>3</v>
      </c>
      <c r="H487" s="1120">
        <f t="shared" si="181"/>
        <v>1.1235955056179775E-2</v>
      </c>
      <c r="I487" s="1119">
        <f t="shared" si="171"/>
        <v>7</v>
      </c>
      <c r="J487" s="1120">
        <f t="shared" si="182"/>
        <v>2.6217228464419477E-2</v>
      </c>
      <c r="K487" s="1119">
        <f t="shared" si="172"/>
        <v>10</v>
      </c>
      <c r="L487" s="1120">
        <f t="shared" si="183"/>
        <v>3.7453183520599252E-2</v>
      </c>
      <c r="M487" s="982">
        <f t="shared" si="184"/>
        <v>267</v>
      </c>
      <c r="N487" s="1121">
        <f t="shared" si="173"/>
        <v>173</v>
      </c>
      <c r="O487" s="1029"/>
      <c r="P487" s="1120">
        <f t="shared" si="185"/>
        <v>0.86069651741293529</v>
      </c>
      <c r="Q487" s="1121">
        <f t="shared" si="174"/>
        <v>12</v>
      </c>
      <c r="R487" s="1120">
        <f t="shared" si="175"/>
        <v>5.9701492537313432E-2</v>
      </c>
      <c r="S487" s="1121">
        <v>5</v>
      </c>
      <c r="T487" s="1120">
        <f t="shared" si="176"/>
        <v>2.4875621890547265E-2</v>
      </c>
      <c r="U487" s="863">
        <f t="shared" si="177"/>
        <v>7</v>
      </c>
      <c r="V487" s="1120">
        <f t="shared" si="186"/>
        <v>3.482587064676617E-2</v>
      </c>
      <c r="W487" s="863">
        <f t="shared" si="178"/>
        <v>4</v>
      </c>
      <c r="X487" s="1120">
        <f t="shared" si="187"/>
        <v>1.9900497512437811E-2</v>
      </c>
      <c r="Y487" s="1123">
        <f t="shared" si="188"/>
        <v>201</v>
      </c>
      <c r="Z487" s="1104"/>
    </row>
    <row r="488" spans="1:29" ht="12.95" customHeight="1" x14ac:dyDescent="0.25">
      <c r="A488" s="1097"/>
      <c r="B488" s="713" t="s">
        <v>644</v>
      </c>
      <c r="C488" s="1119">
        <f t="shared" si="169"/>
        <v>170</v>
      </c>
      <c r="D488" s="1120">
        <f t="shared" si="179"/>
        <v>0.65891472868217049</v>
      </c>
      <c r="E488" s="1119">
        <f t="shared" si="170"/>
        <v>39</v>
      </c>
      <c r="F488" s="1120">
        <f t="shared" si="180"/>
        <v>0.15116279069767441</v>
      </c>
      <c r="G488" s="1124">
        <v>6</v>
      </c>
      <c r="H488" s="1120">
        <f t="shared" si="181"/>
        <v>2.3255813953488372E-2</v>
      </c>
      <c r="I488" s="1119">
        <f t="shared" si="171"/>
        <v>15</v>
      </c>
      <c r="J488" s="1120">
        <f t="shared" si="182"/>
        <v>5.8139534883720929E-2</v>
      </c>
      <c r="K488" s="1119">
        <f t="shared" si="172"/>
        <v>28</v>
      </c>
      <c r="L488" s="1120">
        <f t="shared" si="183"/>
        <v>0.10852713178294573</v>
      </c>
      <c r="M488" s="982">
        <f t="shared" si="184"/>
        <v>258</v>
      </c>
      <c r="N488" s="1121">
        <f t="shared" si="173"/>
        <v>189</v>
      </c>
      <c r="O488" s="1029"/>
      <c r="P488" s="1120">
        <f t="shared" si="185"/>
        <v>0.83628318584070793</v>
      </c>
      <c r="Q488" s="1121">
        <f t="shared" si="174"/>
        <v>17</v>
      </c>
      <c r="R488" s="1120">
        <f t="shared" si="175"/>
        <v>7.5221238938053103E-2</v>
      </c>
      <c r="S488" s="1121">
        <v>5</v>
      </c>
      <c r="T488" s="1120">
        <f t="shared" si="176"/>
        <v>2.2123893805309734E-2</v>
      </c>
      <c r="U488" s="863">
        <f t="shared" si="177"/>
        <v>3</v>
      </c>
      <c r="V488" s="1120">
        <f t="shared" si="186"/>
        <v>1.3274336283185841E-2</v>
      </c>
      <c r="W488" s="863">
        <f t="shared" si="178"/>
        <v>12</v>
      </c>
      <c r="X488" s="1120">
        <f t="shared" si="187"/>
        <v>5.3097345132743362E-2</v>
      </c>
      <c r="Y488" s="1123">
        <f t="shared" si="188"/>
        <v>226</v>
      </c>
      <c r="Z488" s="1104"/>
    </row>
    <row r="489" spans="1:29" ht="12.95" customHeight="1" x14ac:dyDescent="0.25">
      <c r="A489" s="1097"/>
      <c r="B489" s="713" t="s">
        <v>645</v>
      </c>
      <c r="C489" s="1119">
        <f t="shared" si="169"/>
        <v>119</v>
      </c>
      <c r="D489" s="1120">
        <f t="shared" si="179"/>
        <v>0.79865771812080533</v>
      </c>
      <c r="E489" s="1119">
        <f t="shared" si="170"/>
        <v>21</v>
      </c>
      <c r="F489" s="1120">
        <f t="shared" si="180"/>
        <v>0.14093959731543623</v>
      </c>
      <c r="G489" s="1124">
        <v>5</v>
      </c>
      <c r="H489" s="1120">
        <f t="shared" si="181"/>
        <v>3.3557046979865772E-2</v>
      </c>
      <c r="I489" s="1119">
        <f t="shared" si="171"/>
        <v>3</v>
      </c>
      <c r="J489" s="1120">
        <f t="shared" si="182"/>
        <v>2.0134228187919462E-2</v>
      </c>
      <c r="K489" s="1119">
        <f t="shared" si="172"/>
        <v>1</v>
      </c>
      <c r="L489" s="1120">
        <f t="shared" si="183"/>
        <v>6.7114093959731542E-3</v>
      </c>
      <c r="M489" s="982">
        <f t="shared" si="184"/>
        <v>149</v>
      </c>
      <c r="N489" s="1121">
        <f t="shared" si="173"/>
        <v>126</v>
      </c>
      <c r="O489" s="1029"/>
      <c r="P489" s="1120">
        <f t="shared" si="185"/>
        <v>0.875</v>
      </c>
      <c r="Q489" s="1121">
        <f t="shared" si="174"/>
        <v>12</v>
      </c>
      <c r="R489" s="1120">
        <f t="shared" si="175"/>
        <v>8.3333333333333329E-2</v>
      </c>
      <c r="S489" s="1121">
        <v>2</v>
      </c>
      <c r="T489" s="1120">
        <f t="shared" si="176"/>
        <v>1.3888888888888888E-2</v>
      </c>
      <c r="U489" s="863">
        <f t="shared" si="177"/>
        <v>4</v>
      </c>
      <c r="V489" s="1120">
        <f t="shared" si="186"/>
        <v>2.7777777777777776E-2</v>
      </c>
      <c r="W489" s="863">
        <f t="shared" si="178"/>
        <v>0</v>
      </c>
      <c r="X489" s="1120">
        <f t="shared" si="187"/>
        <v>0</v>
      </c>
      <c r="Y489" s="1123">
        <f t="shared" si="188"/>
        <v>144</v>
      </c>
      <c r="Z489" s="1104"/>
    </row>
    <row r="490" spans="1:29" ht="12.95" customHeight="1" x14ac:dyDescent="0.25">
      <c r="A490" s="1097"/>
      <c r="B490" s="713" t="s">
        <v>646</v>
      </c>
      <c r="C490" s="1119">
        <f t="shared" si="169"/>
        <v>219</v>
      </c>
      <c r="D490" s="1120">
        <f t="shared" si="179"/>
        <v>0.71568627450980393</v>
      </c>
      <c r="E490" s="1119">
        <f t="shared" si="170"/>
        <v>72</v>
      </c>
      <c r="F490" s="1120">
        <f t="shared" si="180"/>
        <v>0.23529411764705882</v>
      </c>
      <c r="G490" s="1124">
        <v>5</v>
      </c>
      <c r="H490" s="1120">
        <f t="shared" si="181"/>
        <v>1.6339869281045753E-2</v>
      </c>
      <c r="I490" s="1119">
        <f t="shared" si="171"/>
        <v>7</v>
      </c>
      <c r="J490" s="1120">
        <f t="shared" si="182"/>
        <v>2.2875816993464051E-2</v>
      </c>
      <c r="K490" s="1119">
        <f t="shared" si="172"/>
        <v>3</v>
      </c>
      <c r="L490" s="1120">
        <f t="shared" si="183"/>
        <v>9.8039215686274508E-3</v>
      </c>
      <c r="M490" s="982">
        <f t="shared" si="184"/>
        <v>306</v>
      </c>
      <c r="N490" s="1121">
        <f t="shared" si="173"/>
        <v>147</v>
      </c>
      <c r="O490" s="1029"/>
      <c r="P490" s="1120">
        <f t="shared" si="185"/>
        <v>0.75</v>
      </c>
      <c r="Q490" s="1121">
        <f t="shared" si="174"/>
        <v>37</v>
      </c>
      <c r="R490" s="1120">
        <f t="shared" si="175"/>
        <v>0.18877551020408162</v>
      </c>
      <c r="S490" s="1121">
        <v>4</v>
      </c>
      <c r="T490" s="1120">
        <f t="shared" si="176"/>
        <v>2.0408163265306121E-2</v>
      </c>
      <c r="U490" s="863">
        <f t="shared" si="177"/>
        <v>2</v>
      </c>
      <c r="V490" s="1120">
        <f t="shared" si="186"/>
        <v>1.020408163265306E-2</v>
      </c>
      <c r="W490" s="863">
        <f t="shared" si="178"/>
        <v>6</v>
      </c>
      <c r="X490" s="1120">
        <f t="shared" si="187"/>
        <v>3.0612244897959183E-2</v>
      </c>
      <c r="Y490" s="1123">
        <f t="shared" si="188"/>
        <v>196</v>
      </c>
      <c r="Z490" s="1104"/>
    </row>
    <row r="491" spans="1:29" ht="12.95" customHeight="1" x14ac:dyDescent="0.25">
      <c r="A491" s="1097"/>
      <c r="B491" s="713" t="s">
        <v>647</v>
      </c>
      <c r="C491" s="1119">
        <f t="shared" si="169"/>
        <v>71</v>
      </c>
      <c r="D491" s="1120">
        <f t="shared" si="179"/>
        <v>0.82558139534883723</v>
      </c>
      <c r="E491" s="1119">
        <f t="shared" si="170"/>
        <v>11</v>
      </c>
      <c r="F491" s="1120">
        <f t="shared" si="180"/>
        <v>0.12790697674418605</v>
      </c>
      <c r="G491" s="1124">
        <v>0</v>
      </c>
      <c r="H491" s="1120">
        <f t="shared" si="181"/>
        <v>0</v>
      </c>
      <c r="I491" s="1119">
        <f t="shared" si="171"/>
        <v>2</v>
      </c>
      <c r="J491" s="1120">
        <f t="shared" si="182"/>
        <v>2.3255813953488372E-2</v>
      </c>
      <c r="K491" s="1119">
        <f t="shared" si="172"/>
        <v>2</v>
      </c>
      <c r="L491" s="1120">
        <f t="shared" si="183"/>
        <v>2.3255813953488372E-2</v>
      </c>
      <c r="M491" s="982">
        <f t="shared" si="184"/>
        <v>86</v>
      </c>
      <c r="N491" s="1121">
        <f t="shared" si="173"/>
        <v>39</v>
      </c>
      <c r="O491" s="1029"/>
      <c r="P491" s="1120">
        <f t="shared" si="185"/>
        <v>0.76470588235294112</v>
      </c>
      <c r="Q491" s="1121">
        <f t="shared" si="174"/>
        <v>9</v>
      </c>
      <c r="R491" s="1120">
        <f t="shared" si="175"/>
        <v>0.17647058823529413</v>
      </c>
      <c r="S491" s="1121">
        <v>2</v>
      </c>
      <c r="T491" s="1120">
        <f t="shared" si="176"/>
        <v>3.9215686274509803E-2</v>
      </c>
      <c r="U491" s="863">
        <f t="shared" si="177"/>
        <v>0</v>
      </c>
      <c r="V491" s="1120">
        <f t="shared" si="186"/>
        <v>0</v>
      </c>
      <c r="W491" s="863">
        <f t="shared" si="178"/>
        <v>1</v>
      </c>
      <c r="X491" s="1120">
        <f t="shared" si="187"/>
        <v>1.9607843137254902E-2</v>
      </c>
      <c r="Y491" s="1123">
        <f t="shared" si="188"/>
        <v>51</v>
      </c>
      <c r="Z491" s="1104"/>
    </row>
    <row r="492" spans="1:29" ht="12.95" customHeight="1" x14ac:dyDescent="0.25">
      <c r="A492" s="1097"/>
      <c r="B492" s="713" t="s">
        <v>648</v>
      </c>
      <c r="C492" s="1119">
        <f t="shared" si="169"/>
        <v>21</v>
      </c>
      <c r="D492" s="1120">
        <f t="shared" si="179"/>
        <v>0.55263157894736847</v>
      </c>
      <c r="E492" s="1119">
        <f t="shared" si="170"/>
        <v>8</v>
      </c>
      <c r="F492" s="1120">
        <f t="shared" si="180"/>
        <v>0.21052631578947367</v>
      </c>
      <c r="G492" s="1124">
        <v>4</v>
      </c>
      <c r="H492" s="1120">
        <f t="shared" si="181"/>
        <v>0.10526315789473684</v>
      </c>
      <c r="I492" s="1119">
        <f t="shared" si="171"/>
        <v>1</v>
      </c>
      <c r="J492" s="1120">
        <f t="shared" si="182"/>
        <v>2.6315789473684209E-2</v>
      </c>
      <c r="K492" s="1119">
        <f t="shared" si="172"/>
        <v>4</v>
      </c>
      <c r="L492" s="1125">
        <f t="shared" si="183"/>
        <v>0.10526315789473684</v>
      </c>
      <c r="M492" s="982">
        <f t="shared" si="184"/>
        <v>38</v>
      </c>
      <c r="N492" s="1121">
        <f t="shared" si="173"/>
        <v>24</v>
      </c>
      <c r="O492" s="1029"/>
      <c r="P492" s="1120">
        <f t="shared" si="185"/>
        <v>0.88888888888888884</v>
      </c>
      <c r="Q492" s="1121">
        <f t="shared" si="174"/>
        <v>1</v>
      </c>
      <c r="R492" s="1120">
        <f t="shared" si="175"/>
        <v>3.7037037037037035E-2</v>
      </c>
      <c r="S492" s="1121">
        <v>1</v>
      </c>
      <c r="T492" s="1120">
        <f t="shared" si="176"/>
        <v>3.7037037037037035E-2</v>
      </c>
      <c r="U492" s="863">
        <f t="shared" si="177"/>
        <v>0</v>
      </c>
      <c r="V492" s="1120">
        <f t="shared" si="186"/>
        <v>0</v>
      </c>
      <c r="W492" s="863">
        <f t="shared" si="178"/>
        <v>1</v>
      </c>
      <c r="X492" s="1120">
        <f t="shared" si="187"/>
        <v>3.7037037037037035E-2</v>
      </c>
      <c r="Y492" s="1123">
        <f t="shared" si="188"/>
        <v>27</v>
      </c>
      <c r="Z492" s="1104"/>
    </row>
    <row r="493" spans="1:29" ht="12.95" hidden="1" customHeight="1" x14ac:dyDescent="0.25">
      <c r="A493" s="1097"/>
      <c r="B493" s="713"/>
      <c r="C493" s="1126"/>
      <c r="D493" s="1120"/>
      <c r="E493" s="1124"/>
      <c r="F493" s="1120"/>
      <c r="G493" s="1124"/>
      <c r="H493" s="1120"/>
      <c r="I493" s="1127"/>
      <c r="J493" s="1120"/>
      <c r="K493" s="1119"/>
      <c r="L493" s="1125"/>
      <c r="M493" s="982"/>
      <c r="N493" s="863"/>
      <c r="O493" s="1029"/>
      <c r="P493" s="1120"/>
      <c r="Q493" s="1121">
        <f t="shared" si="174"/>
        <v>8</v>
      </c>
      <c r="R493" s="1120"/>
      <c r="S493" s="1119"/>
      <c r="T493" s="1120"/>
      <c r="U493" s="1107"/>
      <c r="V493" s="1120"/>
      <c r="W493" s="863"/>
      <c r="X493" s="1120"/>
      <c r="Y493" s="1123"/>
      <c r="Z493" s="1104"/>
    </row>
    <row r="494" spans="1:29" ht="12.95" customHeight="1" x14ac:dyDescent="0.25">
      <c r="A494" s="1097"/>
      <c r="B494" s="696" t="s">
        <v>649</v>
      </c>
      <c r="C494" s="1119">
        <f>SUM(C329,E329)</f>
        <v>54</v>
      </c>
      <c r="D494" s="1120">
        <f t="shared" ref="D494:D495" si="189">C494/M494</f>
        <v>0.81818181818181823</v>
      </c>
      <c r="E494" s="1119">
        <f>SUM(C367,E367)</f>
        <v>7</v>
      </c>
      <c r="F494" s="1120">
        <f t="shared" ref="F494:F495" si="190">E494/M494</f>
        <v>0.10606060606060606</v>
      </c>
      <c r="G494" s="1124">
        <v>2</v>
      </c>
      <c r="H494" s="1120">
        <f t="shared" ref="H494:H495" si="191">G494/M494</f>
        <v>3.0303030303030304E-2</v>
      </c>
      <c r="I494" s="1119">
        <f>SUM(C416,E416)</f>
        <v>2</v>
      </c>
      <c r="J494" s="1120">
        <f t="shared" ref="J494:J495" si="192">I494/M494</f>
        <v>3.0303030303030304E-2</v>
      </c>
      <c r="K494" s="1119">
        <f>SUM(C455,E455)</f>
        <v>1</v>
      </c>
      <c r="L494" s="1029">
        <f t="shared" ref="L494:L495" si="193">K494/M494</f>
        <v>1.5151515151515152E-2</v>
      </c>
      <c r="M494" s="982">
        <f t="shared" ref="M494" si="194">SUM(C494,E494,G494,I494,K494)</f>
        <v>66</v>
      </c>
      <c r="N494" s="1121">
        <f>SUM(G329,I329)</f>
        <v>37</v>
      </c>
      <c r="O494" s="1029"/>
      <c r="P494" s="1120">
        <f t="shared" ref="P494:P495" si="195">N494/Y494</f>
        <v>0.72549019607843135</v>
      </c>
      <c r="Q494" s="1121">
        <f>SUM(G367,I367)</f>
        <v>8</v>
      </c>
      <c r="R494" s="1120">
        <f>Q494/Y494</f>
        <v>0.15686274509803921</v>
      </c>
      <c r="S494" s="1121">
        <v>1</v>
      </c>
      <c r="T494" s="1120">
        <f t="shared" ref="T494" si="196">S494/Y494</f>
        <v>1.9607843137254902E-2</v>
      </c>
      <c r="U494" s="863">
        <f>SUM(G416,I416)</f>
        <v>3</v>
      </c>
      <c r="V494" s="1120">
        <f t="shared" ref="V494:V495" si="197">U494/Y494</f>
        <v>5.8823529411764705E-2</v>
      </c>
      <c r="W494" s="863">
        <f>SUM(G455,I455)</f>
        <v>2</v>
      </c>
      <c r="X494" s="1120">
        <f t="shared" ref="X494:X495" si="198">W494/Y494</f>
        <v>3.9215686274509803E-2</v>
      </c>
      <c r="Y494" s="1123">
        <f t="shared" ref="Y494" si="199">SUM(N494,Q494,S494,U494,W494)</f>
        <v>51</v>
      </c>
      <c r="Z494" s="1104"/>
    </row>
    <row r="495" spans="1:29" ht="12.95" customHeight="1" x14ac:dyDescent="0.25">
      <c r="A495" s="1097"/>
      <c r="B495" s="696" t="s">
        <v>607</v>
      </c>
      <c r="C495" s="1128">
        <f>SUM(C474:C494)</f>
        <v>23313</v>
      </c>
      <c r="D495" s="1129">
        <f t="shared" si="189"/>
        <v>0.77777407086141326</v>
      </c>
      <c r="E495" s="1130">
        <f>SUM(E474:E494)</f>
        <v>3671</v>
      </c>
      <c r="F495" s="1129">
        <f t="shared" si="190"/>
        <v>0.122472809768466</v>
      </c>
      <c r="G495" s="1128">
        <f>SUM(G474:G494)</f>
        <v>847</v>
      </c>
      <c r="H495" s="1129">
        <f t="shared" si="191"/>
        <v>2.8257823446987389E-2</v>
      </c>
      <c r="I495" s="1128">
        <f>SUM(I474:I494)</f>
        <v>862</v>
      </c>
      <c r="J495" s="1129">
        <f t="shared" si="192"/>
        <v>2.8758257156202043E-2</v>
      </c>
      <c r="K495" s="1128">
        <f>SUM(K474:K494)</f>
        <v>1281</v>
      </c>
      <c r="L495" s="1129">
        <f t="shared" si="193"/>
        <v>4.2737038766931343E-2</v>
      </c>
      <c r="M495" s="1131">
        <f>SUM(M474:M494)</f>
        <v>29974</v>
      </c>
      <c r="N495" s="1132">
        <f>SUM(N474:N494)</f>
        <v>25486</v>
      </c>
      <c r="O495" s="1133"/>
      <c r="P495" s="1120">
        <f t="shared" si="195"/>
        <v>0.84362793776895073</v>
      </c>
      <c r="Q495" s="1134">
        <f>SUM(Q474:Q494)</f>
        <v>2622</v>
      </c>
      <c r="R495" s="1120">
        <f>Q495/Y495</f>
        <v>8.6792452830188674E-2</v>
      </c>
      <c r="S495" s="1134">
        <f>SUM(S474:S494)</f>
        <v>718</v>
      </c>
      <c r="T495" s="1120">
        <f>S495/Y495</f>
        <v>2.3766964581264483E-2</v>
      </c>
      <c r="U495" s="1134">
        <f>SUM(U474:U494)</f>
        <v>552</v>
      </c>
      <c r="V495" s="1120">
        <f t="shared" si="197"/>
        <v>1.8272095332671302E-2</v>
      </c>
      <c r="W495" s="1134">
        <f>SUM(W474:W494)</f>
        <v>891</v>
      </c>
      <c r="X495" s="1120">
        <f t="shared" si="198"/>
        <v>2.9493545183714002E-2</v>
      </c>
      <c r="Y495" s="1135">
        <f>SUM(Y474:Y492)</f>
        <v>30210</v>
      </c>
      <c r="Z495" s="1104"/>
    </row>
    <row r="496" spans="1:29" s="58" customFormat="1" ht="12.95" customHeight="1" x14ac:dyDescent="0.25">
      <c r="A496" s="1097"/>
      <c r="B496" s="714" t="s">
        <v>778</v>
      </c>
      <c r="C496" s="1136">
        <f>C495/$X$289</f>
        <v>0.38686070824068236</v>
      </c>
      <c r="D496"/>
      <c r="E496" s="1136">
        <f>E495/$X$289</f>
        <v>6.0917327669177922E-2</v>
      </c>
      <c r="F496"/>
      <c r="G496" s="1136">
        <f>G495/$X$289</f>
        <v>1.4055291892071289E-2</v>
      </c>
      <c r="H496"/>
      <c r="I496" s="1136">
        <f>I495/$X$289</f>
        <v>1.4304204971623909E-2</v>
      </c>
      <c r="J496"/>
      <c r="K496" s="1136">
        <f>K495/$X$289</f>
        <v>2.1257176993793769E-2</v>
      </c>
      <c r="L496"/>
      <c r="M496" s="1137">
        <f>M495/$X$289</f>
        <v>0.49739470976734923</v>
      </c>
      <c r="N496" s="1136">
        <f>N495/$X$289</f>
        <v>0.42291991636520526</v>
      </c>
      <c r="O496"/>
      <c r="P496"/>
      <c r="Q496" s="1136">
        <f>Q495/$X$289</f>
        <v>4.3510006305798016E-2</v>
      </c>
      <c r="R496"/>
      <c r="S496" s="1136">
        <f>S495/$X$289</f>
        <v>1.1914639407918756E-2</v>
      </c>
      <c r="T496"/>
      <c r="U496" s="1136">
        <f>U495/$X$289</f>
        <v>9.1600013275364243E-3</v>
      </c>
      <c r="V496"/>
      <c r="W496" s="1136">
        <f>W495/$X$289</f>
        <v>1.4785436925425641E-2</v>
      </c>
      <c r="X496"/>
      <c r="Y496" s="1137">
        <f>Y495/$X$289</f>
        <v>0.5013109422189771</v>
      </c>
      <c r="Z496" s="1104"/>
      <c r="AB496" s="88"/>
      <c r="AC496" s="7"/>
    </row>
    <row r="497" spans="1:29" ht="12.95" customHeight="1" x14ac:dyDescent="0.25">
      <c r="A497" s="1097"/>
      <c r="B497" s="1138" t="s">
        <v>779</v>
      </c>
      <c r="C497" s="1139">
        <f>C498/C495</f>
        <v>5.2288422768412474E-2</v>
      </c>
      <c r="D497" s="1140"/>
      <c r="E497" s="1139">
        <f>E498/E495</f>
        <v>0.27240533914464726</v>
      </c>
      <c r="F497" s="1120"/>
      <c r="G497" s="1139">
        <f>G498/G495</f>
        <v>0.21251475796930341</v>
      </c>
      <c r="H497" s="1120"/>
      <c r="I497" s="1139">
        <f>I498/I495</f>
        <v>0.38283062645011601</v>
      </c>
      <c r="J497" s="1120"/>
      <c r="K497" s="1139">
        <f>K498/K495</f>
        <v>0.36846213895394225</v>
      </c>
      <c r="L497" s="1120"/>
      <c r="M497" s="1141">
        <f>M498/M495</f>
        <v>0.10679255354640689</v>
      </c>
      <c r="N497" s="1139">
        <f>N498/N495</f>
        <v>1.2555913050302127E-2</v>
      </c>
      <c r="O497" s="1142"/>
      <c r="P497" s="1143"/>
      <c r="Q497" s="1139">
        <f>Q498/Q495</f>
        <v>0.13424866514111367</v>
      </c>
      <c r="R497" s="1143"/>
      <c r="S497" s="1139">
        <f>S498/S495</f>
        <v>0.1392757660167131</v>
      </c>
      <c r="T497" s="1143"/>
      <c r="U497" s="1139">
        <f>U498/U495</f>
        <v>0.23369565217391305</v>
      </c>
      <c r="V497" s="1143"/>
      <c r="W497" s="1139">
        <f>W498/W495</f>
        <v>0.19753086419753085</v>
      </c>
      <c r="X497" s="1120"/>
      <c r="Y497" s="1141">
        <f>Y498/Y495</f>
        <v>2.5057927838464084E-2</v>
      </c>
      <c r="Z497" s="1104"/>
    </row>
    <row r="498" spans="1:29" ht="12.95" customHeight="1" x14ac:dyDescent="0.25">
      <c r="A498" s="1097"/>
      <c r="B498" s="1138" t="s">
        <v>780</v>
      </c>
      <c r="C498" s="1144">
        <v>1219</v>
      </c>
      <c r="D498" s="1145">
        <f>C498/$M$495</f>
        <v>4.0668579435510777E-2</v>
      </c>
      <c r="E498" s="1144">
        <v>1000</v>
      </c>
      <c r="F498" s="1145">
        <f>E498/$M$495</f>
        <v>3.3362247280976844E-2</v>
      </c>
      <c r="G498" s="1144">
        <v>180</v>
      </c>
      <c r="H498" s="1145">
        <f>G498/$M$495</f>
        <v>6.0052045105758326E-3</v>
      </c>
      <c r="I498" s="1144">
        <v>330</v>
      </c>
      <c r="J498" s="1145">
        <f>I498/$M$495</f>
        <v>1.1009541602722359E-2</v>
      </c>
      <c r="K498" s="1144">
        <v>472</v>
      </c>
      <c r="L498" s="1145">
        <f>K498/$M$495</f>
        <v>1.5746980716621072E-2</v>
      </c>
      <c r="M498" s="1146">
        <f>SUM(C498,E498,G498,I498,K498)</f>
        <v>3201</v>
      </c>
      <c r="N498" s="1144">
        <v>320</v>
      </c>
      <c r="O498" s="1147"/>
      <c r="P498" s="1145">
        <f>N498/$Y$495</f>
        <v>1.0592519033432638E-2</v>
      </c>
      <c r="Q498" s="1144">
        <v>352</v>
      </c>
      <c r="R498" s="1145">
        <f>Q498/$Y$495</f>
        <v>1.1651770936775902E-2</v>
      </c>
      <c r="S498" s="1144">
        <v>100</v>
      </c>
      <c r="T498" s="1145">
        <f>S498/$Y$495</f>
        <v>3.3101621979476996E-3</v>
      </c>
      <c r="U498" s="1144">
        <v>129</v>
      </c>
      <c r="V498" s="1145">
        <f>U498/$Y$495</f>
        <v>4.270109235352532E-3</v>
      </c>
      <c r="W498" s="1144">
        <v>176</v>
      </c>
      <c r="X498" s="1145">
        <f>W498/$Y$495</f>
        <v>5.8258854683879511E-3</v>
      </c>
      <c r="Y498" s="1146">
        <f>SUM(O498,Q498,S498,U498,W498)</f>
        <v>757</v>
      </c>
      <c r="Z498" s="1104"/>
    </row>
    <row r="499" spans="1:29" ht="12.95" customHeight="1" x14ac:dyDescent="0.25">
      <c r="A499" s="1097"/>
      <c r="B499" s="1138" t="s">
        <v>781</v>
      </c>
      <c r="C499" s="1148"/>
      <c r="D499" s="864" t="s">
        <v>768</v>
      </c>
      <c r="E499" s="864"/>
      <c r="F499" s="864" t="s">
        <v>769</v>
      </c>
      <c r="G499" s="864"/>
      <c r="H499" s="864" t="s">
        <v>770</v>
      </c>
      <c r="I499" s="864"/>
      <c r="J499" s="864" t="s">
        <v>771</v>
      </c>
      <c r="K499" s="864"/>
      <c r="L499" s="864" t="s">
        <v>772</v>
      </c>
      <c r="M499" s="1116"/>
      <c r="N499" s="306"/>
      <c r="O499" s="1117"/>
      <c r="P499" s="864" t="s">
        <v>773</v>
      </c>
      <c r="Q499" s="1117"/>
      <c r="R499" s="864" t="s">
        <v>774</v>
      </c>
      <c r="S499" s="1118"/>
      <c r="T499" s="1118" t="s">
        <v>775</v>
      </c>
      <c r="U499" s="1118"/>
      <c r="V499" s="1118" t="s">
        <v>776</v>
      </c>
      <c r="W499" s="1118"/>
      <c r="X499" s="1118" t="s">
        <v>777</v>
      </c>
      <c r="Y499" s="1149"/>
      <c r="Z499" s="1104"/>
    </row>
    <row r="500" spans="1:29" ht="12" customHeight="1" x14ac:dyDescent="0.25">
      <c r="A500" s="1097"/>
      <c r="B500" s="1105" t="s">
        <v>613</v>
      </c>
      <c r="C500" s="1105" t="s">
        <v>763</v>
      </c>
      <c r="D500" s="1105" t="s">
        <v>0</v>
      </c>
      <c r="E500" s="1105" t="s">
        <v>764</v>
      </c>
      <c r="F500" s="1105" t="s">
        <v>765</v>
      </c>
      <c r="G500" s="1105" t="s">
        <v>757</v>
      </c>
      <c r="H500" s="1105" t="s">
        <v>753</v>
      </c>
      <c r="I500" s="1105"/>
      <c r="J500" s="1105" t="s">
        <v>766</v>
      </c>
      <c r="K500" s="1105">
        <v>55</v>
      </c>
      <c r="L500" s="1112"/>
      <c r="M500" s="1113"/>
      <c r="N500" s="1105" t="s">
        <v>763</v>
      </c>
      <c r="O500" s="1105" t="s">
        <v>0</v>
      </c>
      <c r="P500" s="1105" t="s">
        <v>0</v>
      </c>
      <c r="Q500" s="1105" t="s">
        <v>764</v>
      </c>
      <c r="R500" s="1105" t="s">
        <v>765</v>
      </c>
      <c r="S500" s="1105" t="s">
        <v>758</v>
      </c>
      <c r="T500" s="1105" t="s">
        <v>753</v>
      </c>
      <c r="U500" s="1105"/>
      <c r="V500" s="1105" t="s">
        <v>767</v>
      </c>
      <c r="W500" s="1105">
        <v>55</v>
      </c>
      <c r="X500" s="1105"/>
      <c r="Y500" s="1150"/>
      <c r="Z500" s="1104"/>
    </row>
    <row r="501" spans="1:29" ht="12" customHeight="1" x14ac:dyDescent="0.25">
      <c r="A501" s="1097"/>
      <c r="B501" s="1105" t="s">
        <v>782</v>
      </c>
      <c r="C501" s="1107" t="s">
        <v>715</v>
      </c>
      <c r="D501" s="1108" t="s">
        <v>4</v>
      </c>
      <c r="E501" s="1107" t="s">
        <v>742</v>
      </c>
      <c r="F501" s="1108" t="s">
        <v>4</v>
      </c>
      <c r="G501" s="1107" t="s">
        <v>762</v>
      </c>
      <c r="H501" s="1108" t="s">
        <v>4</v>
      </c>
      <c r="I501" s="1107" t="s">
        <v>665</v>
      </c>
      <c r="J501" s="1108" t="s">
        <v>4</v>
      </c>
      <c r="K501" s="1107" t="s">
        <v>749</v>
      </c>
      <c r="L501" s="1108" t="s">
        <v>4</v>
      </c>
      <c r="M501" s="1109" t="s">
        <v>609</v>
      </c>
      <c r="N501" s="863" t="s">
        <v>715</v>
      </c>
      <c r="O501" s="1110" t="s">
        <v>4</v>
      </c>
      <c r="P501" s="1110" t="s">
        <v>4</v>
      </c>
      <c r="Q501" s="1110" t="s">
        <v>742</v>
      </c>
      <c r="R501" s="1110" t="s">
        <v>4</v>
      </c>
      <c r="S501" s="1110" t="s">
        <v>762</v>
      </c>
      <c r="T501" s="1110" t="s">
        <v>4</v>
      </c>
      <c r="U501" s="1110" t="s">
        <v>665</v>
      </c>
      <c r="V501" s="1110" t="s">
        <v>4</v>
      </c>
      <c r="W501" s="1110" t="s">
        <v>749</v>
      </c>
      <c r="X501" s="1110" t="s">
        <v>4</v>
      </c>
      <c r="Y501" s="1085" t="s">
        <v>609</v>
      </c>
      <c r="Z501" s="1104"/>
    </row>
    <row r="502" spans="1:29" ht="15.75" hidden="1" x14ac:dyDescent="0.25">
      <c r="A502" s="1097"/>
      <c r="B502" s="1114" t="s">
        <v>597</v>
      </c>
      <c r="C502" s="1005"/>
      <c r="D502" s="848" t="s">
        <v>752</v>
      </c>
      <c r="E502" s="848" t="s">
        <v>753</v>
      </c>
      <c r="F502" s="848" t="s">
        <v>110</v>
      </c>
      <c r="G502" s="848" t="s">
        <v>754</v>
      </c>
      <c r="H502" s="848" t="s">
        <v>753</v>
      </c>
      <c r="I502" s="848" t="s">
        <v>755</v>
      </c>
      <c r="J502" s="848" t="s">
        <v>756</v>
      </c>
      <c r="K502" s="848" t="s">
        <v>757</v>
      </c>
      <c r="L502" s="848" t="s">
        <v>756</v>
      </c>
      <c r="M502" s="813"/>
      <c r="N502" s="849"/>
      <c r="O502" s="936" t="s">
        <v>758</v>
      </c>
      <c r="P502" s="848" t="s">
        <v>0</v>
      </c>
      <c r="Q502" s="848" t="s">
        <v>759</v>
      </c>
      <c r="R502" s="831" t="s">
        <v>760</v>
      </c>
      <c r="S502" s="831" t="s">
        <v>755</v>
      </c>
      <c r="T502" s="831" t="s">
        <v>761</v>
      </c>
      <c r="U502" s="831" t="s">
        <v>753</v>
      </c>
      <c r="V502" s="831" t="s">
        <v>0</v>
      </c>
      <c r="W502" s="831" t="s">
        <v>754</v>
      </c>
      <c r="X502" s="847"/>
      <c r="Y502" s="1106">
        <v>2015</v>
      </c>
      <c r="Z502" s="1104"/>
      <c r="AC502" s="659" t="s">
        <v>783</v>
      </c>
    </row>
    <row r="503" spans="1:29" x14ac:dyDescent="0.25">
      <c r="A503" s="1097"/>
      <c r="B503" s="1102"/>
      <c r="C503" s="1103">
        <v>1</v>
      </c>
      <c r="D503" s="1103">
        <v>2</v>
      </c>
      <c r="E503" s="1103">
        <v>3</v>
      </c>
      <c r="F503" s="1103">
        <v>4</v>
      </c>
      <c r="G503" s="1103">
        <v>5</v>
      </c>
      <c r="H503" s="1103">
        <v>6</v>
      </c>
      <c r="I503" s="1103">
        <v>7</v>
      </c>
      <c r="J503" s="1103">
        <v>8</v>
      </c>
      <c r="K503" s="1103">
        <v>9</v>
      </c>
      <c r="L503" s="1103">
        <v>10</v>
      </c>
      <c r="M503" s="1103">
        <v>11</v>
      </c>
      <c r="N503" s="1103">
        <v>12</v>
      </c>
      <c r="O503" s="1102"/>
      <c r="P503" s="1103">
        <v>13</v>
      </c>
      <c r="Q503" s="1103">
        <v>14</v>
      </c>
      <c r="R503" s="1103">
        <v>15</v>
      </c>
      <c r="S503" s="1103">
        <v>16</v>
      </c>
      <c r="T503" s="1103">
        <v>17</v>
      </c>
      <c r="U503" s="1103">
        <v>18</v>
      </c>
      <c r="V503" s="1103">
        <v>19</v>
      </c>
      <c r="W503" s="1103">
        <v>20</v>
      </c>
      <c r="X503" s="1103">
        <v>21</v>
      </c>
      <c r="Y503" s="1103">
        <v>22</v>
      </c>
      <c r="Z503" s="1104"/>
      <c r="AA503" s="1151"/>
      <c r="AB503" s="1152"/>
    </row>
    <row r="504" spans="1:29" ht="12.95" customHeight="1" x14ac:dyDescent="0.25">
      <c r="A504" s="1097"/>
      <c r="B504" s="1153">
        <v>2014</v>
      </c>
      <c r="C504" s="1154">
        <v>24297</v>
      </c>
      <c r="D504" s="1155">
        <f>SUM(-C504,C495)/C495</f>
        <v>-4.2208210011581523E-2</v>
      </c>
      <c r="E504" s="1154">
        <v>4060</v>
      </c>
      <c r="F504" s="1155">
        <f>SUM(-E504,E495)/E495</f>
        <v>-0.10596567692726777</v>
      </c>
      <c r="G504" s="1154">
        <v>806</v>
      </c>
      <c r="H504" s="1155">
        <f>SUM(-G504,G495)/G495</f>
        <v>4.8406139315230225E-2</v>
      </c>
      <c r="I504" s="1154">
        <v>965</v>
      </c>
      <c r="J504" s="1155">
        <f>SUM(-I504,I495)/I495</f>
        <v>-0.11948955916473318</v>
      </c>
      <c r="K504" s="1154">
        <v>1366</v>
      </c>
      <c r="L504" s="1155">
        <f>SUM(-K504,K495)/K495</f>
        <v>-6.6354410616705703E-2</v>
      </c>
      <c r="M504" s="1154">
        <v>31493</v>
      </c>
      <c r="N504" s="1156">
        <v>24880</v>
      </c>
      <c r="O504" s="1096"/>
      <c r="P504" s="1155">
        <f>SUM(-N504,N495)/N495</f>
        <v>2.3777760339009652E-2</v>
      </c>
      <c r="Q504" s="1154">
        <v>2682</v>
      </c>
      <c r="R504" s="1155">
        <f>SUM(-Q504,Q495)/Q495</f>
        <v>-2.2883295194508008E-2</v>
      </c>
      <c r="S504" s="1157">
        <v>634</v>
      </c>
      <c r="T504" s="1155">
        <f>SUM(-S504,S495)/S495</f>
        <v>0.11699164345403899</v>
      </c>
      <c r="U504" s="1157">
        <v>543</v>
      </c>
      <c r="V504" s="1155">
        <f>SUM(-U504,U495)/U495</f>
        <v>1.6304347826086956E-2</v>
      </c>
      <c r="W504" s="1157">
        <v>979</v>
      </c>
      <c r="X504" s="1155">
        <f>SUM(-W504,W495)/W495</f>
        <v>-9.8765432098765427E-2</v>
      </c>
      <c r="Y504" s="1154">
        <v>29718</v>
      </c>
      <c r="Z504" s="1104"/>
      <c r="AA504" s="1151"/>
      <c r="AB504" s="1152"/>
    </row>
    <row r="505" spans="1:29" x14ac:dyDescent="0.25">
      <c r="AA505" s="1151"/>
      <c r="AB505" s="1152"/>
    </row>
    <row r="506" spans="1:29" hidden="1" x14ac:dyDescent="0.25">
      <c r="AA506" s="1151"/>
      <c r="AB506" s="1152"/>
    </row>
    <row r="507" spans="1:29" x14ac:dyDescent="0.25">
      <c r="AA507" s="1151"/>
      <c r="AB507" s="1152"/>
    </row>
    <row r="508" spans="1:29" ht="12" customHeight="1" x14ac:dyDescent="0.25">
      <c r="A508" s="1096"/>
      <c r="B508" s="1097"/>
      <c r="C508" s="1098"/>
      <c r="D508" s="1098"/>
      <c r="E508" s="1098"/>
      <c r="F508" s="1098"/>
      <c r="G508" s="1098"/>
      <c r="H508" s="1098"/>
      <c r="I508" s="1098"/>
      <c r="J508" s="1098"/>
      <c r="K508" s="1098"/>
      <c r="L508" s="1098"/>
      <c r="M508" s="1098"/>
      <c r="N508" s="1098"/>
      <c r="O508" s="1097"/>
      <c r="P508" s="1098"/>
      <c r="Q508" s="1097"/>
      <c r="R508" s="1097"/>
      <c r="S508" s="1098"/>
      <c r="T508" s="1098"/>
      <c r="U508" s="1098"/>
      <c r="V508" s="1098"/>
      <c r="W508" s="1099"/>
      <c r="X508" s="1099"/>
      <c r="Y508" s="1100"/>
      <c r="Z508" s="1101"/>
      <c r="AA508" s="1151"/>
      <c r="AB508" s="1152"/>
    </row>
    <row r="509" spans="1:29" ht="12" customHeight="1" x14ac:dyDescent="0.25">
      <c r="A509" s="1100"/>
      <c r="B509" s="1102"/>
      <c r="C509" s="1103">
        <v>1</v>
      </c>
      <c r="D509" s="1103">
        <v>2</v>
      </c>
      <c r="E509" s="1103">
        <v>3</v>
      </c>
      <c r="F509" s="1103">
        <v>4</v>
      </c>
      <c r="G509" s="1103">
        <v>5</v>
      </c>
      <c r="H509" s="1103">
        <v>6</v>
      </c>
      <c r="I509" s="1103">
        <v>7</v>
      </c>
      <c r="J509" s="1103">
        <v>8</v>
      </c>
      <c r="K509" s="1103">
        <v>9</v>
      </c>
      <c r="L509" s="1103">
        <v>10</v>
      </c>
      <c r="M509" s="1103">
        <v>11</v>
      </c>
      <c r="N509" s="1103">
        <v>12</v>
      </c>
      <c r="O509" s="1102"/>
      <c r="P509" s="1103">
        <v>13</v>
      </c>
      <c r="Q509" s="1103">
        <v>14</v>
      </c>
      <c r="R509" s="1103">
        <v>15</v>
      </c>
      <c r="S509" s="1103">
        <v>16</v>
      </c>
      <c r="T509" s="1103">
        <v>17</v>
      </c>
      <c r="U509" s="1103">
        <v>18</v>
      </c>
      <c r="V509" s="1103">
        <v>19</v>
      </c>
      <c r="W509" s="1103">
        <v>20</v>
      </c>
      <c r="X509" s="1103">
        <v>21</v>
      </c>
      <c r="Y509" s="1103">
        <v>22</v>
      </c>
      <c r="Z509" s="1104"/>
      <c r="AA509" s="1151"/>
      <c r="AB509" s="1152"/>
    </row>
    <row r="510" spans="1:29" ht="12" customHeight="1" x14ac:dyDescent="0.25">
      <c r="A510" s="1100"/>
      <c r="B510" s="1105" t="s">
        <v>597</v>
      </c>
      <c r="C510" s="1005"/>
      <c r="D510" s="848" t="s">
        <v>752</v>
      </c>
      <c r="E510" s="848" t="s">
        <v>753</v>
      </c>
      <c r="F510" s="848" t="s">
        <v>110</v>
      </c>
      <c r="G510" s="848" t="s">
        <v>754</v>
      </c>
      <c r="H510" s="848" t="s">
        <v>753</v>
      </c>
      <c r="I510" s="848" t="s">
        <v>755</v>
      </c>
      <c r="J510" s="848" t="s">
        <v>756</v>
      </c>
      <c r="K510" s="848" t="s">
        <v>757</v>
      </c>
      <c r="L510" s="848" t="s">
        <v>756</v>
      </c>
      <c r="M510" s="813"/>
      <c r="N510" s="849"/>
      <c r="O510" s="936" t="s">
        <v>758</v>
      </c>
      <c r="P510" s="848" t="s">
        <v>784</v>
      </c>
      <c r="Q510" s="848" t="s">
        <v>760</v>
      </c>
      <c r="R510" s="831" t="s">
        <v>785</v>
      </c>
      <c r="S510" s="831" t="s">
        <v>753</v>
      </c>
      <c r="T510" s="831" t="s">
        <v>756</v>
      </c>
      <c r="U510" s="831" t="s">
        <v>752</v>
      </c>
      <c r="V510" s="831"/>
      <c r="W510" s="831"/>
      <c r="X510" s="847"/>
      <c r="Y510" s="1106">
        <v>2015</v>
      </c>
      <c r="Z510" s="1104"/>
      <c r="AA510" s="1151"/>
      <c r="AB510" s="1152"/>
    </row>
    <row r="511" spans="1:29" ht="12" customHeight="1" x14ac:dyDescent="0.25">
      <c r="A511" s="1100"/>
      <c r="B511" s="1105" t="s">
        <v>610</v>
      </c>
      <c r="C511" s="863" t="s">
        <v>715</v>
      </c>
      <c r="D511" s="1110" t="s">
        <v>4</v>
      </c>
      <c r="E511" s="863" t="s">
        <v>742</v>
      </c>
      <c r="F511" s="1110" t="s">
        <v>4</v>
      </c>
      <c r="G511" s="863" t="s">
        <v>762</v>
      </c>
      <c r="H511" s="1110" t="s">
        <v>4</v>
      </c>
      <c r="I511" s="863" t="s">
        <v>665</v>
      </c>
      <c r="J511" s="1110" t="s">
        <v>4</v>
      </c>
      <c r="K511" s="863" t="s">
        <v>749</v>
      </c>
      <c r="L511" s="1110" t="s">
        <v>4</v>
      </c>
      <c r="M511" s="1085" t="s">
        <v>609</v>
      </c>
      <c r="N511" s="1107" t="s">
        <v>715</v>
      </c>
      <c r="O511" s="1108" t="s">
        <v>4</v>
      </c>
      <c r="P511" s="1108" t="s">
        <v>4</v>
      </c>
      <c r="Q511" s="1108" t="s">
        <v>742</v>
      </c>
      <c r="R511" s="1108" t="s">
        <v>4</v>
      </c>
      <c r="S511" s="1108" t="s">
        <v>762</v>
      </c>
      <c r="T511" s="1108" t="s">
        <v>4</v>
      </c>
      <c r="U511" s="1108" t="s">
        <v>665</v>
      </c>
      <c r="V511" s="1108" t="s">
        <v>4</v>
      </c>
      <c r="W511" s="1108" t="s">
        <v>749</v>
      </c>
      <c r="X511" s="1108" t="s">
        <v>4</v>
      </c>
      <c r="Y511" s="1109" t="s">
        <v>609</v>
      </c>
      <c r="Z511" s="1104"/>
      <c r="AA511" s="1151"/>
      <c r="AB511" s="1152"/>
    </row>
    <row r="512" spans="1:29" ht="12" customHeight="1" x14ac:dyDescent="0.25">
      <c r="A512" s="1100"/>
      <c r="B512" s="1111" t="s">
        <v>613</v>
      </c>
      <c r="C512" s="1105" t="s">
        <v>763</v>
      </c>
      <c r="D512" s="1105" t="s">
        <v>0</v>
      </c>
      <c r="E512" s="1105" t="s">
        <v>764</v>
      </c>
      <c r="F512" s="1105" t="s">
        <v>765</v>
      </c>
      <c r="G512" s="1105" t="s">
        <v>758</v>
      </c>
      <c r="H512" s="1105" t="s">
        <v>753</v>
      </c>
      <c r="I512" s="1105"/>
      <c r="J512" s="1105" t="s">
        <v>766</v>
      </c>
      <c r="K512" s="1105">
        <v>12</v>
      </c>
      <c r="L512" s="1112"/>
      <c r="M512" s="1113"/>
      <c r="N512" s="1105" t="s">
        <v>763</v>
      </c>
      <c r="O512" s="1105" t="s">
        <v>0</v>
      </c>
      <c r="P512" s="1105" t="s">
        <v>0</v>
      </c>
      <c r="Q512" s="1105" t="s">
        <v>764</v>
      </c>
      <c r="R512" s="1105" t="s">
        <v>765</v>
      </c>
      <c r="S512" s="1105" t="s">
        <v>758</v>
      </c>
      <c r="T512" s="1105" t="s">
        <v>753</v>
      </c>
      <c r="U512" s="1105"/>
      <c r="V512" s="1105" t="s">
        <v>767</v>
      </c>
      <c r="W512" s="1105">
        <v>12</v>
      </c>
      <c r="X512" s="1114"/>
      <c r="Y512" s="1113"/>
      <c r="Z512" s="1104"/>
      <c r="AA512" s="1151"/>
      <c r="AB512" s="1152"/>
    </row>
    <row r="513" spans="1:28" ht="12" customHeight="1" x14ac:dyDescent="0.25">
      <c r="A513" s="1097"/>
      <c r="B513" s="864"/>
      <c r="C513" s="1115"/>
      <c r="D513" s="864" t="s">
        <v>768</v>
      </c>
      <c r="E513" s="864"/>
      <c r="F513" s="864" t="s">
        <v>769</v>
      </c>
      <c r="G513" s="864"/>
      <c r="H513" s="864" t="s">
        <v>770</v>
      </c>
      <c r="I513" s="864"/>
      <c r="J513" s="864" t="s">
        <v>771</v>
      </c>
      <c r="K513" s="864"/>
      <c r="L513" s="864" t="s">
        <v>772</v>
      </c>
      <c r="M513" s="1116"/>
      <c r="N513" s="306"/>
      <c r="O513" s="1117"/>
      <c r="P513" s="864" t="s">
        <v>773</v>
      </c>
      <c r="Q513" s="1117"/>
      <c r="R513" s="864" t="s">
        <v>774</v>
      </c>
      <c r="S513" s="1118"/>
      <c r="T513" s="1118" t="s">
        <v>775</v>
      </c>
      <c r="U513" s="1118"/>
      <c r="V513" s="1118" t="s">
        <v>776</v>
      </c>
      <c r="W513" s="1118"/>
      <c r="X513" s="1118" t="s">
        <v>777</v>
      </c>
      <c r="Y513" s="1118"/>
      <c r="Z513" s="1104"/>
      <c r="AA513" s="1151"/>
      <c r="AB513" s="1152"/>
    </row>
    <row r="514" spans="1:28" x14ac:dyDescent="0.25">
      <c r="A514" s="1097"/>
      <c r="B514" s="713" t="s">
        <v>630</v>
      </c>
      <c r="C514" s="1121">
        <v>150</v>
      </c>
      <c r="D514" s="1120">
        <f>C514/M514</f>
        <v>0.18203883495145631</v>
      </c>
      <c r="E514" s="1121">
        <v>180</v>
      </c>
      <c r="F514" s="1120">
        <f>E514/M514</f>
        <v>0.21844660194174756</v>
      </c>
      <c r="G514" s="1121">
        <v>0</v>
      </c>
      <c r="H514" s="1120">
        <f>G514/M514</f>
        <v>0</v>
      </c>
      <c r="I514" s="1121">
        <v>97</v>
      </c>
      <c r="J514" s="1120">
        <f>I514/M514</f>
        <v>0.11771844660194175</v>
      </c>
      <c r="K514" s="1121">
        <v>397</v>
      </c>
      <c r="L514" s="1120">
        <f>K514/M514</f>
        <v>0.48179611650485438</v>
      </c>
      <c r="M514" s="1123">
        <f>SUM(C514,E514,G514,I514,K514)</f>
        <v>824</v>
      </c>
      <c r="N514" s="1119">
        <v>507</v>
      </c>
      <c r="O514" s="810"/>
      <c r="P514" s="1120">
        <f>N514/Y514</f>
        <v>0.67600000000000005</v>
      </c>
      <c r="Q514" s="1119">
        <v>118</v>
      </c>
      <c r="R514" s="1120">
        <f t="shared" ref="R514:R532" si="200">Q514/Y514</f>
        <v>0.15733333333333333</v>
      </c>
      <c r="S514" s="1158">
        <v>1</v>
      </c>
      <c r="T514" s="1120">
        <f t="shared" ref="T514:T532" si="201">S514/Y514</f>
        <v>1.3333333333333333E-3</v>
      </c>
      <c r="U514" s="1107">
        <v>41</v>
      </c>
      <c r="V514" s="1120">
        <f>U514/Y514</f>
        <v>5.4666666666666669E-2</v>
      </c>
      <c r="W514" s="1107">
        <v>83</v>
      </c>
      <c r="X514" s="1120">
        <f>W514/Y514</f>
        <v>0.11066666666666666</v>
      </c>
      <c r="Y514" s="982">
        <f>SUM(N514,Q514,S514,U514,W514)</f>
        <v>750</v>
      </c>
      <c r="Z514" s="1104"/>
      <c r="AA514" s="1151"/>
      <c r="AB514" s="1152"/>
    </row>
    <row r="515" spans="1:28" x14ac:dyDescent="0.25">
      <c r="A515" s="1097"/>
      <c r="B515" s="713" t="s">
        <v>631</v>
      </c>
      <c r="C515" s="1121">
        <v>125</v>
      </c>
      <c r="D515" s="1120">
        <f t="shared" ref="D515:D532" si="202">C515/M515</f>
        <v>0.2796420581655481</v>
      </c>
      <c r="E515" s="1121">
        <v>99</v>
      </c>
      <c r="F515" s="1120">
        <f t="shared" ref="F515:F532" si="203">E515/M515</f>
        <v>0.22147651006711411</v>
      </c>
      <c r="G515" s="1121">
        <v>0</v>
      </c>
      <c r="H515" s="1120">
        <f t="shared" ref="H515:H532" si="204">G515/M515</f>
        <v>0</v>
      </c>
      <c r="I515" s="1121">
        <v>33</v>
      </c>
      <c r="J515" s="1120">
        <f t="shared" ref="J515:J532" si="205">I515/M515</f>
        <v>7.3825503355704702E-2</v>
      </c>
      <c r="K515" s="1121">
        <v>190</v>
      </c>
      <c r="L515" s="1120">
        <f t="shared" ref="L515:L532" si="206">K515/M515</f>
        <v>0.42505592841163309</v>
      </c>
      <c r="M515" s="1123">
        <f t="shared" ref="M515:M532" si="207">SUM(C515,E515,G515,I515,K515)</f>
        <v>447</v>
      </c>
      <c r="N515" s="1119">
        <v>378</v>
      </c>
      <c r="O515" s="667"/>
      <c r="P515" s="1120">
        <f t="shared" ref="P515:P532" si="208">N515/Y515</f>
        <v>0.76363636363636367</v>
      </c>
      <c r="Q515" s="1119">
        <v>72</v>
      </c>
      <c r="R515" s="1120">
        <f t="shared" si="200"/>
        <v>0.14545454545454545</v>
      </c>
      <c r="S515" s="1119">
        <v>3</v>
      </c>
      <c r="T515" s="1120">
        <f t="shared" si="201"/>
        <v>6.0606060606060606E-3</v>
      </c>
      <c r="U515" s="1107">
        <v>8</v>
      </c>
      <c r="V515" s="1120">
        <f t="shared" ref="V515:V532" si="209">U515/Y515</f>
        <v>1.6161616161616162E-2</v>
      </c>
      <c r="W515" s="1107">
        <v>34</v>
      </c>
      <c r="X515" s="1120">
        <f t="shared" ref="X515:X532" si="210">W515/Y515</f>
        <v>6.8686868686868685E-2</v>
      </c>
      <c r="Y515" s="982">
        <f t="shared" ref="Y515:Y532" si="211">SUM(N515,Q515,S515,U515,W515)</f>
        <v>495</v>
      </c>
      <c r="Z515" s="1104"/>
      <c r="AA515" s="1151"/>
      <c r="AB515" s="1152"/>
    </row>
    <row r="516" spans="1:28" x14ac:dyDescent="0.25">
      <c r="A516" s="1097"/>
      <c r="B516" s="713" t="s">
        <v>632</v>
      </c>
      <c r="C516" s="1121">
        <v>68</v>
      </c>
      <c r="D516" s="1120">
        <f t="shared" si="202"/>
        <v>0.23448275862068965</v>
      </c>
      <c r="E516" s="1121">
        <v>53</v>
      </c>
      <c r="F516" s="1120">
        <f t="shared" si="203"/>
        <v>0.18275862068965518</v>
      </c>
      <c r="G516" s="1121">
        <v>0</v>
      </c>
      <c r="H516" s="1120">
        <f t="shared" si="204"/>
        <v>0</v>
      </c>
      <c r="I516" s="1121">
        <v>25</v>
      </c>
      <c r="J516" s="1120">
        <f t="shared" si="205"/>
        <v>8.6206896551724144E-2</v>
      </c>
      <c r="K516" s="1121">
        <v>144</v>
      </c>
      <c r="L516" s="1120">
        <f t="shared" si="206"/>
        <v>0.49655172413793103</v>
      </c>
      <c r="M516" s="1123">
        <f t="shared" si="207"/>
        <v>290</v>
      </c>
      <c r="N516" s="1119">
        <v>147</v>
      </c>
      <c r="O516" s="1029"/>
      <c r="P516" s="1120">
        <f t="shared" si="208"/>
        <v>0.59514170040485825</v>
      </c>
      <c r="Q516" s="1119">
        <v>54</v>
      </c>
      <c r="R516" s="1120">
        <f t="shared" si="200"/>
        <v>0.21862348178137653</v>
      </c>
      <c r="S516" s="1119">
        <v>1</v>
      </c>
      <c r="T516" s="1120">
        <f t="shared" si="201"/>
        <v>4.048582995951417E-3</v>
      </c>
      <c r="U516" s="1107">
        <v>14</v>
      </c>
      <c r="V516" s="1120">
        <f t="shared" si="209"/>
        <v>5.6680161943319839E-2</v>
      </c>
      <c r="W516" s="1107">
        <v>31</v>
      </c>
      <c r="X516" s="1120">
        <f t="shared" si="210"/>
        <v>0.12550607287449392</v>
      </c>
      <c r="Y516" s="982">
        <f t="shared" si="211"/>
        <v>247</v>
      </c>
      <c r="Z516" s="1104"/>
      <c r="AA516" s="1151"/>
      <c r="AB516" s="1152"/>
    </row>
    <row r="517" spans="1:28" x14ac:dyDescent="0.25">
      <c r="A517" s="1097"/>
      <c r="B517" s="713" t="s">
        <v>633</v>
      </c>
      <c r="C517" s="1121">
        <v>71</v>
      </c>
      <c r="D517" s="1120">
        <f t="shared" si="202"/>
        <v>0.17839195979899497</v>
      </c>
      <c r="E517" s="1121">
        <v>104</v>
      </c>
      <c r="F517" s="1120">
        <f t="shared" si="203"/>
        <v>0.2613065326633166</v>
      </c>
      <c r="G517" s="1126">
        <v>0</v>
      </c>
      <c r="H517" s="1120">
        <f t="shared" si="204"/>
        <v>0</v>
      </c>
      <c r="I517" s="1121">
        <v>43</v>
      </c>
      <c r="J517" s="1120">
        <f t="shared" si="205"/>
        <v>0.10804020100502512</v>
      </c>
      <c r="K517" s="1121">
        <v>180</v>
      </c>
      <c r="L517" s="1120">
        <f t="shared" si="206"/>
        <v>0.45226130653266333</v>
      </c>
      <c r="M517" s="1123">
        <f t="shared" si="207"/>
        <v>398</v>
      </c>
      <c r="N517" s="1119">
        <v>244</v>
      </c>
      <c r="O517" s="1029"/>
      <c r="P517" s="1120">
        <f t="shared" si="208"/>
        <v>0.72835820895522385</v>
      </c>
      <c r="Q517" s="1119">
        <v>54</v>
      </c>
      <c r="R517" s="1120">
        <f t="shared" si="200"/>
        <v>0.16119402985074627</v>
      </c>
      <c r="S517" s="1119">
        <v>0</v>
      </c>
      <c r="T517" s="1120">
        <f t="shared" si="201"/>
        <v>0</v>
      </c>
      <c r="U517" s="1107">
        <v>11</v>
      </c>
      <c r="V517" s="1120">
        <f t="shared" si="209"/>
        <v>3.2835820895522387E-2</v>
      </c>
      <c r="W517" s="1107">
        <v>26</v>
      </c>
      <c r="X517" s="1120">
        <f t="shared" si="210"/>
        <v>7.7611940298507459E-2</v>
      </c>
      <c r="Y517" s="982">
        <f t="shared" si="211"/>
        <v>335</v>
      </c>
      <c r="Z517" s="1104"/>
      <c r="AA517" s="1151"/>
      <c r="AB517" s="1152"/>
    </row>
    <row r="518" spans="1:28" x14ac:dyDescent="0.25">
      <c r="A518" s="1097"/>
      <c r="B518" s="713" t="s">
        <v>634</v>
      </c>
      <c r="C518" s="1121">
        <v>83</v>
      </c>
      <c r="D518" s="1120">
        <f t="shared" si="202"/>
        <v>0.22015915119363394</v>
      </c>
      <c r="E518" s="1121">
        <v>107</v>
      </c>
      <c r="F518" s="1120">
        <f t="shared" si="203"/>
        <v>0.28381962864721483</v>
      </c>
      <c r="G518" s="1126">
        <v>0</v>
      </c>
      <c r="H518" s="1120">
        <f t="shared" si="204"/>
        <v>0</v>
      </c>
      <c r="I518" s="1121">
        <v>24</v>
      </c>
      <c r="J518" s="1120">
        <f t="shared" si="205"/>
        <v>6.3660477453580902E-2</v>
      </c>
      <c r="K518" s="1121">
        <v>163</v>
      </c>
      <c r="L518" s="1120">
        <f t="shared" si="206"/>
        <v>0.43236074270557029</v>
      </c>
      <c r="M518" s="1123">
        <f t="shared" si="207"/>
        <v>377</v>
      </c>
      <c r="N518" s="1119">
        <v>208</v>
      </c>
      <c r="O518" s="1029"/>
      <c r="P518" s="1120">
        <f t="shared" si="208"/>
        <v>0.69565217391304346</v>
      </c>
      <c r="Q518" s="1119">
        <v>33</v>
      </c>
      <c r="R518" s="1120">
        <f t="shared" si="200"/>
        <v>0.11036789297658862</v>
      </c>
      <c r="S518" s="1119">
        <v>3</v>
      </c>
      <c r="T518" s="1120">
        <f t="shared" si="201"/>
        <v>1.0033444816053512E-2</v>
      </c>
      <c r="U518" s="1107">
        <v>9</v>
      </c>
      <c r="V518" s="1120">
        <f t="shared" si="209"/>
        <v>3.0100334448160536E-2</v>
      </c>
      <c r="W518" s="1107">
        <v>46</v>
      </c>
      <c r="X518" s="1120">
        <f t="shared" si="210"/>
        <v>0.15384615384615385</v>
      </c>
      <c r="Y518" s="982">
        <f t="shared" si="211"/>
        <v>299</v>
      </c>
      <c r="Z518" s="1104"/>
      <c r="AA518" s="1151"/>
      <c r="AB518" s="1152"/>
    </row>
    <row r="519" spans="1:28" x14ac:dyDescent="0.25">
      <c r="A519" s="1097"/>
      <c r="B519" s="713" t="s">
        <v>635</v>
      </c>
      <c r="C519" s="1121">
        <v>38</v>
      </c>
      <c r="D519" s="1120">
        <f t="shared" si="202"/>
        <v>0.22754491017964071</v>
      </c>
      <c r="E519" s="1121">
        <v>35</v>
      </c>
      <c r="F519" s="1120">
        <f t="shared" si="203"/>
        <v>0.20958083832335328</v>
      </c>
      <c r="G519" s="1126">
        <v>0</v>
      </c>
      <c r="H519" s="1120">
        <f t="shared" si="204"/>
        <v>0</v>
      </c>
      <c r="I519" s="1121">
        <v>29</v>
      </c>
      <c r="J519" s="1120">
        <f t="shared" si="205"/>
        <v>0.17365269461077845</v>
      </c>
      <c r="K519" s="1121">
        <v>65</v>
      </c>
      <c r="L519" s="1120">
        <f t="shared" si="206"/>
        <v>0.38922155688622756</v>
      </c>
      <c r="M519" s="1123">
        <f t="shared" si="207"/>
        <v>167</v>
      </c>
      <c r="N519" s="1119">
        <v>99</v>
      </c>
      <c r="O519" s="1029"/>
      <c r="P519" s="1120">
        <f t="shared" si="208"/>
        <v>0.5892857142857143</v>
      </c>
      <c r="Q519" s="1119">
        <v>36</v>
      </c>
      <c r="R519" s="1120">
        <f t="shared" si="200"/>
        <v>0.21428571428571427</v>
      </c>
      <c r="S519" s="1119">
        <v>0</v>
      </c>
      <c r="T519" s="1120">
        <f t="shared" si="201"/>
        <v>0</v>
      </c>
      <c r="U519" s="1107">
        <v>12</v>
      </c>
      <c r="V519" s="1120">
        <f t="shared" si="209"/>
        <v>7.1428571428571425E-2</v>
      </c>
      <c r="W519" s="1107">
        <v>21</v>
      </c>
      <c r="X519" s="1120">
        <f t="shared" si="210"/>
        <v>0.125</v>
      </c>
      <c r="Y519" s="982">
        <f t="shared" si="211"/>
        <v>168</v>
      </c>
      <c r="Z519" s="1104"/>
      <c r="AA519" s="1151"/>
      <c r="AB519" s="1152"/>
    </row>
    <row r="520" spans="1:28" x14ac:dyDescent="0.25">
      <c r="A520" s="1097"/>
      <c r="B520" s="713" t="s">
        <v>636</v>
      </c>
      <c r="C520" s="1121">
        <v>25</v>
      </c>
      <c r="D520" s="1120">
        <f t="shared" si="202"/>
        <v>0.22321428571428573</v>
      </c>
      <c r="E520" s="1121">
        <v>22</v>
      </c>
      <c r="F520" s="1120">
        <f t="shared" si="203"/>
        <v>0.19642857142857142</v>
      </c>
      <c r="G520" s="1126">
        <v>0</v>
      </c>
      <c r="H520" s="1120">
        <f t="shared" si="204"/>
        <v>0</v>
      </c>
      <c r="I520" s="1121">
        <v>15</v>
      </c>
      <c r="J520" s="1120">
        <f t="shared" si="205"/>
        <v>0.13392857142857142</v>
      </c>
      <c r="K520" s="1121">
        <v>50</v>
      </c>
      <c r="L520" s="1120">
        <f t="shared" si="206"/>
        <v>0.44642857142857145</v>
      </c>
      <c r="M520" s="1123">
        <f t="shared" si="207"/>
        <v>112</v>
      </c>
      <c r="N520" s="1119">
        <v>96</v>
      </c>
      <c r="O520" s="1029"/>
      <c r="P520" s="1120">
        <f t="shared" si="208"/>
        <v>0.72180451127819545</v>
      </c>
      <c r="Q520" s="1119">
        <v>13</v>
      </c>
      <c r="R520" s="1120">
        <f t="shared" si="200"/>
        <v>9.7744360902255634E-2</v>
      </c>
      <c r="S520" s="1119">
        <v>1</v>
      </c>
      <c r="T520" s="1120">
        <f t="shared" si="201"/>
        <v>7.5187969924812026E-3</v>
      </c>
      <c r="U520" s="1107">
        <v>7</v>
      </c>
      <c r="V520" s="1120">
        <f t="shared" si="209"/>
        <v>5.2631578947368418E-2</v>
      </c>
      <c r="W520" s="1107">
        <v>16</v>
      </c>
      <c r="X520" s="1120">
        <f t="shared" si="210"/>
        <v>0.12030075187969924</v>
      </c>
      <c r="Y520" s="982">
        <f t="shared" si="211"/>
        <v>133</v>
      </c>
      <c r="Z520" s="1104"/>
      <c r="AA520" s="1151"/>
      <c r="AB520" s="1152"/>
    </row>
    <row r="521" spans="1:28" x14ac:dyDescent="0.25">
      <c r="A521" s="1097"/>
      <c r="B521" s="713" t="s">
        <v>637</v>
      </c>
      <c r="C521" s="1121">
        <v>25</v>
      </c>
      <c r="D521" s="1120">
        <f t="shared" si="202"/>
        <v>0.20491803278688525</v>
      </c>
      <c r="E521" s="1121">
        <v>32</v>
      </c>
      <c r="F521" s="1120">
        <f t="shared" si="203"/>
        <v>0.26229508196721313</v>
      </c>
      <c r="G521" s="1126">
        <v>0</v>
      </c>
      <c r="H521" s="1120">
        <f t="shared" si="204"/>
        <v>0</v>
      </c>
      <c r="I521" s="1121">
        <v>18</v>
      </c>
      <c r="J521" s="1120">
        <f t="shared" si="205"/>
        <v>0.14754098360655737</v>
      </c>
      <c r="K521" s="1121">
        <v>47</v>
      </c>
      <c r="L521" s="1120">
        <f t="shared" si="206"/>
        <v>0.38524590163934425</v>
      </c>
      <c r="M521" s="1123">
        <f t="shared" si="207"/>
        <v>122</v>
      </c>
      <c r="N521" s="1119">
        <v>93</v>
      </c>
      <c r="O521" s="1029"/>
      <c r="P521" s="1120">
        <f t="shared" si="208"/>
        <v>0.62</v>
      </c>
      <c r="Q521" s="1119">
        <v>30</v>
      </c>
      <c r="R521" s="1120">
        <f t="shared" si="200"/>
        <v>0.2</v>
      </c>
      <c r="S521" s="1119">
        <v>0</v>
      </c>
      <c r="T521" s="1120">
        <f t="shared" si="201"/>
        <v>0</v>
      </c>
      <c r="U521" s="1107">
        <v>11</v>
      </c>
      <c r="V521" s="1120">
        <f t="shared" si="209"/>
        <v>7.3333333333333334E-2</v>
      </c>
      <c r="W521" s="1107">
        <v>16</v>
      </c>
      <c r="X521" s="1120">
        <f t="shared" si="210"/>
        <v>0.10666666666666667</v>
      </c>
      <c r="Y521" s="982">
        <f t="shared" si="211"/>
        <v>150</v>
      </c>
      <c r="Z521" s="1104"/>
      <c r="AA521" s="1151"/>
      <c r="AB521" s="1152"/>
    </row>
    <row r="522" spans="1:28" x14ac:dyDescent="0.25">
      <c r="A522" s="1097"/>
      <c r="B522" s="713" t="s">
        <v>638</v>
      </c>
      <c r="C522" s="1121">
        <v>12</v>
      </c>
      <c r="D522" s="1120">
        <f t="shared" si="202"/>
        <v>0.27906976744186046</v>
      </c>
      <c r="E522" s="1121">
        <v>11</v>
      </c>
      <c r="F522" s="1120">
        <f t="shared" si="203"/>
        <v>0.2558139534883721</v>
      </c>
      <c r="G522" s="1126">
        <v>0</v>
      </c>
      <c r="H522" s="1120">
        <f t="shared" si="204"/>
        <v>0</v>
      </c>
      <c r="I522" s="1121">
        <v>3</v>
      </c>
      <c r="J522" s="1120">
        <f t="shared" si="205"/>
        <v>6.9767441860465115E-2</v>
      </c>
      <c r="K522" s="1121">
        <v>17</v>
      </c>
      <c r="L522" s="1120">
        <f t="shared" si="206"/>
        <v>0.39534883720930231</v>
      </c>
      <c r="M522" s="1123">
        <f t="shared" si="207"/>
        <v>43</v>
      </c>
      <c r="N522" s="1119">
        <v>36</v>
      </c>
      <c r="O522" s="1029"/>
      <c r="P522" s="1120">
        <f t="shared" si="208"/>
        <v>0.70588235294117652</v>
      </c>
      <c r="Q522" s="1119">
        <v>10</v>
      </c>
      <c r="R522" s="1120">
        <f t="shared" si="200"/>
        <v>0.19607843137254902</v>
      </c>
      <c r="S522" s="1119">
        <v>0</v>
      </c>
      <c r="T522" s="1120">
        <f t="shared" si="201"/>
        <v>0</v>
      </c>
      <c r="U522" s="1107">
        <v>2</v>
      </c>
      <c r="V522" s="1120">
        <f t="shared" si="209"/>
        <v>3.9215686274509803E-2</v>
      </c>
      <c r="W522" s="1107">
        <v>3</v>
      </c>
      <c r="X522" s="1120">
        <f t="shared" si="210"/>
        <v>5.8823529411764705E-2</v>
      </c>
      <c r="Y522" s="982">
        <f t="shared" si="211"/>
        <v>51</v>
      </c>
      <c r="Z522" s="1104"/>
      <c r="AA522" s="1151"/>
      <c r="AB522" s="1152"/>
    </row>
    <row r="523" spans="1:28" x14ac:dyDescent="0.25">
      <c r="A523" s="1097"/>
      <c r="B523" s="713" t="s">
        <v>639</v>
      </c>
      <c r="C523" s="1121">
        <v>19</v>
      </c>
      <c r="D523" s="1120">
        <f t="shared" si="202"/>
        <v>0.296875</v>
      </c>
      <c r="E523" s="1121">
        <v>22</v>
      </c>
      <c r="F523" s="1120">
        <f t="shared" si="203"/>
        <v>0.34375</v>
      </c>
      <c r="G523" s="1126">
        <v>0</v>
      </c>
      <c r="H523" s="1120">
        <f t="shared" si="204"/>
        <v>0</v>
      </c>
      <c r="I523" s="1121">
        <v>8</v>
      </c>
      <c r="J523" s="1120">
        <f t="shared" si="205"/>
        <v>0.125</v>
      </c>
      <c r="K523" s="1121">
        <v>15</v>
      </c>
      <c r="L523" s="1120">
        <f t="shared" si="206"/>
        <v>0.234375</v>
      </c>
      <c r="M523" s="1123">
        <f t="shared" si="207"/>
        <v>64</v>
      </c>
      <c r="N523" s="1119">
        <v>58</v>
      </c>
      <c r="O523" s="1029"/>
      <c r="P523" s="1120">
        <f t="shared" si="208"/>
        <v>0.78378378378378377</v>
      </c>
      <c r="Q523" s="1119">
        <v>12</v>
      </c>
      <c r="R523" s="1120">
        <f t="shared" si="200"/>
        <v>0.16216216216216217</v>
      </c>
      <c r="S523" s="1119">
        <v>0</v>
      </c>
      <c r="T523" s="1120">
        <f t="shared" si="201"/>
        <v>0</v>
      </c>
      <c r="U523" s="1107">
        <v>2</v>
      </c>
      <c r="V523" s="1120">
        <f t="shared" si="209"/>
        <v>2.7027027027027029E-2</v>
      </c>
      <c r="W523" s="1107">
        <v>2</v>
      </c>
      <c r="X523" s="1120">
        <f t="shared" si="210"/>
        <v>2.7027027027027029E-2</v>
      </c>
      <c r="Y523" s="982">
        <f t="shared" si="211"/>
        <v>74</v>
      </c>
      <c r="Z523" s="1104"/>
      <c r="AA523" s="1151"/>
      <c r="AB523" s="1152"/>
    </row>
    <row r="524" spans="1:28" x14ac:dyDescent="0.25">
      <c r="A524" s="1097"/>
      <c r="B524" s="713" t="s">
        <v>640</v>
      </c>
      <c r="C524" s="1121">
        <v>4</v>
      </c>
      <c r="D524" s="1120">
        <f t="shared" si="202"/>
        <v>0.23529411764705882</v>
      </c>
      <c r="E524" s="1121">
        <v>1</v>
      </c>
      <c r="F524" s="1120">
        <f t="shared" si="203"/>
        <v>5.8823529411764705E-2</v>
      </c>
      <c r="G524" s="1126">
        <v>0</v>
      </c>
      <c r="H524" s="1120">
        <f t="shared" si="204"/>
        <v>0</v>
      </c>
      <c r="I524" s="1121">
        <v>4</v>
      </c>
      <c r="J524" s="1120">
        <f t="shared" si="205"/>
        <v>0.23529411764705882</v>
      </c>
      <c r="K524" s="1121">
        <v>8</v>
      </c>
      <c r="L524" s="1120">
        <f t="shared" si="206"/>
        <v>0.47058823529411764</v>
      </c>
      <c r="M524" s="1123">
        <f t="shared" si="207"/>
        <v>17</v>
      </c>
      <c r="N524" s="1119">
        <v>20</v>
      </c>
      <c r="O524" s="1029"/>
      <c r="P524" s="1120">
        <f t="shared" si="208"/>
        <v>0.64516129032258063</v>
      </c>
      <c r="Q524" s="1119">
        <v>6</v>
      </c>
      <c r="R524" s="1120">
        <f t="shared" si="200"/>
        <v>0.19354838709677419</v>
      </c>
      <c r="S524" s="1119">
        <v>0</v>
      </c>
      <c r="T524" s="1120">
        <f t="shared" si="201"/>
        <v>0</v>
      </c>
      <c r="U524" s="1107">
        <v>2</v>
      </c>
      <c r="V524" s="1120">
        <f t="shared" si="209"/>
        <v>6.4516129032258063E-2</v>
      </c>
      <c r="W524" s="1107">
        <v>3</v>
      </c>
      <c r="X524" s="1120">
        <f t="shared" si="210"/>
        <v>9.6774193548387094E-2</v>
      </c>
      <c r="Y524" s="982">
        <f t="shared" si="211"/>
        <v>31</v>
      </c>
      <c r="Z524" s="1104"/>
      <c r="AA524" s="1151"/>
      <c r="AB524" s="1152"/>
    </row>
    <row r="525" spans="1:28" x14ac:dyDescent="0.25">
      <c r="A525" s="1097"/>
      <c r="B525" s="713" t="s">
        <v>641</v>
      </c>
      <c r="C525" s="1121">
        <v>11</v>
      </c>
      <c r="D525" s="1120">
        <f t="shared" si="202"/>
        <v>0.21568627450980393</v>
      </c>
      <c r="E525" s="1121">
        <v>16</v>
      </c>
      <c r="F525" s="1120">
        <f t="shared" si="203"/>
        <v>0.31372549019607843</v>
      </c>
      <c r="G525" s="1126">
        <v>0</v>
      </c>
      <c r="H525" s="1120">
        <f t="shared" si="204"/>
        <v>0</v>
      </c>
      <c r="I525" s="1121">
        <v>12</v>
      </c>
      <c r="J525" s="1120">
        <f t="shared" si="205"/>
        <v>0.23529411764705882</v>
      </c>
      <c r="K525" s="1121">
        <v>12</v>
      </c>
      <c r="L525" s="1120">
        <f t="shared" si="206"/>
        <v>0.23529411764705882</v>
      </c>
      <c r="M525" s="1123">
        <f t="shared" si="207"/>
        <v>51</v>
      </c>
      <c r="N525" s="1119">
        <v>25</v>
      </c>
      <c r="O525" s="1029"/>
      <c r="P525" s="1120">
        <f t="shared" si="208"/>
        <v>0.75757575757575757</v>
      </c>
      <c r="Q525" s="1119">
        <v>6</v>
      </c>
      <c r="R525" s="1120">
        <f t="shared" si="200"/>
        <v>0.18181818181818182</v>
      </c>
      <c r="S525" s="1119">
        <v>1</v>
      </c>
      <c r="T525" s="1120">
        <f t="shared" si="201"/>
        <v>3.0303030303030304E-2</v>
      </c>
      <c r="U525" s="1107">
        <v>0</v>
      </c>
      <c r="V525" s="1120">
        <f t="shared" si="209"/>
        <v>0</v>
      </c>
      <c r="W525" s="1107">
        <v>1</v>
      </c>
      <c r="X525" s="1120">
        <f t="shared" si="210"/>
        <v>3.0303030303030304E-2</v>
      </c>
      <c r="Y525" s="982">
        <f t="shared" si="211"/>
        <v>33</v>
      </c>
      <c r="Z525" s="1104"/>
      <c r="AA525" s="1151"/>
    </row>
    <row r="526" spans="1:28" x14ac:dyDescent="0.25">
      <c r="A526" s="1097"/>
      <c r="B526" s="713" t="s">
        <v>642</v>
      </c>
      <c r="C526" s="1121">
        <v>0</v>
      </c>
      <c r="D526" s="1120">
        <f t="shared" si="202"/>
        <v>0</v>
      </c>
      <c r="E526" s="1121">
        <v>3</v>
      </c>
      <c r="F526" s="1120">
        <f t="shared" si="203"/>
        <v>0.16666666666666666</v>
      </c>
      <c r="G526" s="1126">
        <v>0</v>
      </c>
      <c r="H526" s="1120">
        <f t="shared" si="204"/>
        <v>0</v>
      </c>
      <c r="I526" s="1121">
        <v>5</v>
      </c>
      <c r="J526" s="1120">
        <f t="shared" si="205"/>
        <v>0.27777777777777779</v>
      </c>
      <c r="K526" s="1121">
        <v>10</v>
      </c>
      <c r="L526" s="1120">
        <f t="shared" si="206"/>
        <v>0.55555555555555558</v>
      </c>
      <c r="M526" s="1123">
        <f t="shared" si="207"/>
        <v>18</v>
      </c>
      <c r="N526" s="1119">
        <v>10</v>
      </c>
      <c r="O526" s="1029"/>
      <c r="P526" s="1120">
        <f t="shared" si="208"/>
        <v>0.66666666666666663</v>
      </c>
      <c r="Q526" s="1119">
        <v>2</v>
      </c>
      <c r="R526" s="1120">
        <f t="shared" si="200"/>
        <v>0.13333333333333333</v>
      </c>
      <c r="S526" s="1119">
        <v>0</v>
      </c>
      <c r="T526" s="1120">
        <f t="shared" si="201"/>
        <v>0</v>
      </c>
      <c r="U526" s="1107">
        <v>0</v>
      </c>
      <c r="V526" s="1120">
        <f t="shared" si="209"/>
        <v>0</v>
      </c>
      <c r="W526" s="1107">
        <v>3</v>
      </c>
      <c r="X526" s="1120">
        <f t="shared" si="210"/>
        <v>0.2</v>
      </c>
      <c r="Y526" s="982">
        <f t="shared" si="211"/>
        <v>15</v>
      </c>
      <c r="Z526" s="1104"/>
      <c r="AA526" s="1151"/>
      <c r="AB526" s="1152"/>
    </row>
    <row r="527" spans="1:28" x14ac:dyDescent="0.25">
      <c r="A527" s="1097"/>
      <c r="B527" s="713" t="s">
        <v>643</v>
      </c>
      <c r="C527" s="1121">
        <v>14</v>
      </c>
      <c r="D527" s="1120">
        <f t="shared" si="202"/>
        <v>0.31111111111111112</v>
      </c>
      <c r="E527" s="1121">
        <v>12</v>
      </c>
      <c r="F527" s="1120">
        <f t="shared" si="203"/>
        <v>0.26666666666666666</v>
      </c>
      <c r="G527" s="1126">
        <v>0</v>
      </c>
      <c r="H527" s="1120">
        <f t="shared" si="204"/>
        <v>0</v>
      </c>
      <c r="I527" s="1121">
        <v>11</v>
      </c>
      <c r="J527" s="1120">
        <f t="shared" si="205"/>
        <v>0.24444444444444444</v>
      </c>
      <c r="K527" s="1121">
        <v>8</v>
      </c>
      <c r="L527" s="1120">
        <f t="shared" si="206"/>
        <v>0.17777777777777778</v>
      </c>
      <c r="M527" s="1123">
        <f t="shared" si="207"/>
        <v>45</v>
      </c>
      <c r="N527" s="1119">
        <v>27</v>
      </c>
      <c r="O527" s="1029"/>
      <c r="P527" s="1120">
        <f t="shared" si="208"/>
        <v>0.9</v>
      </c>
      <c r="Q527" s="1119">
        <v>2</v>
      </c>
      <c r="R527" s="1120">
        <f t="shared" si="200"/>
        <v>6.6666666666666666E-2</v>
      </c>
      <c r="S527" s="1119">
        <v>0</v>
      </c>
      <c r="T527" s="1120">
        <f t="shared" si="201"/>
        <v>0</v>
      </c>
      <c r="U527" s="1107">
        <v>1</v>
      </c>
      <c r="V527" s="1120">
        <f t="shared" si="209"/>
        <v>3.3333333333333333E-2</v>
      </c>
      <c r="W527" s="1107">
        <v>0</v>
      </c>
      <c r="X527" s="1120">
        <f t="shared" si="210"/>
        <v>0</v>
      </c>
      <c r="Y527" s="982">
        <f t="shared" si="211"/>
        <v>30</v>
      </c>
      <c r="Z527" s="1104"/>
    </row>
    <row r="528" spans="1:28" x14ac:dyDescent="0.25">
      <c r="A528" s="1097"/>
      <c r="B528" s="713" t="s">
        <v>644</v>
      </c>
      <c r="C528" s="1121">
        <v>8</v>
      </c>
      <c r="D528" s="1120">
        <f t="shared" si="202"/>
        <v>0.29629629629629628</v>
      </c>
      <c r="E528" s="1121">
        <v>4</v>
      </c>
      <c r="F528" s="1120">
        <f t="shared" si="203"/>
        <v>0.14814814814814814</v>
      </c>
      <c r="G528" s="1126">
        <v>0</v>
      </c>
      <c r="H528" s="1120">
        <f t="shared" si="204"/>
        <v>0</v>
      </c>
      <c r="I528" s="1121">
        <v>0</v>
      </c>
      <c r="J528" s="1120">
        <f t="shared" si="205"/>
        <v>0</v>
      </c>
      <c r="K528" s="1121">
        <v>15</v>
      </c>
      <c r="L528" s="1120">
        <f t="shared" si="206"/>
        <v>0.55555555555555558</v>
      </c>
      <c r="M528" s="1123">
        <f t="shared" si="207"/>
        <v>27</v>
      </c>
      <c r="N528" s="1119">
        <v>14</v>
      </c>
      <c r="O528" s="1029"/>
      <c r="P528" s="1120">
        <f t="shared" si="208"/>
        <v>0.66666666666666663</v>
      </c>
      <c r="Q528" s="1119">
        <v>5</v>
      </c>
      <c r="R528" s="1120">
        <f t="shared" si="200"/>
        <v>0.23809523809523808</v>
      </c>
      <c r="S528" s="1119">
        <v>0</v>
      </c>
      <c r="T528" s="1120">
        <f t="shared" si="201"/>
        <v>0</v>
      </c>
      <c r="U528" s="1107">
        <v>1</v>
      </c>
      <c r="V528" s="1120">
        <f t="shared" si="209"/>
        <v>4.7619047619047616E-2</v>
      </c>
      <c r="W528" s="1107">
        <v>1</v>
      </c>
      <c r="X528" s="1120">
        <f t="shared" si="210"/>
        <v>4.7619047619047616E-2</v>
      </c>
      <c r="Y528" s="982">
        <f t="shared" si="211"/>
        <v>21</v>
      </c>
      <c r="Z528" s="1104"/>
      <c r="AB528" s="1152"/>
    </row>
    <row r="529" spans="1:26" x14ac:dyDescent="0.25">
      <c r="A529" s="1097"/>
      <c r="B529" s="713" t="s">
        <v>645</v>
      </c>
      <c r="C529" s="1121">
        <v>1</v>
      </c>
      <c r="D529" s="1120">
        <f t="shared" si="202"/>
        <v>0.16666666666666666</v>
      </c>
      <c r="E529" s="1121">
        <v>5</v>
      </c>
      <c r="F529" s="1120">
        <f t="shared" si="203"/>
        <v>0.83333333333333337</v>
      </c>
      <c r="G529" s="1126">
        <v>0</v>
      </c>
      <c r="H529" s="1120">
        <f t="shared" si="204"/>
        <v>0</v>
      </c>
      <c r="I529" s="1121">
        <v>0</v>
      </c>
      <c r="J529" s="1120">
        <f t="shared" si="205"/>
        <v>0</v>
      </c>
      <c r="K529" s="1121">
        <v>0</v>
      </c>
      <c r="L529" s="1120">
        <f t="shared" si="206"/>
        <v>0</v>
      </c>
      <c r="M529" s="1123">
        <f t="shared" si="207"/>
        <v>6</v>
      </c>
      <c r="N529" s="1119">
        <v>3</v>
      </c>
      <c r="O529" s="1029"/>
      <c r="P529" s="1120">
        <f t="shared" si="208"/>
        <v>0.42857142857142855</v>
      </c>
      <c r="Q529" s="1119">
        <v>1</v>
      </c>
      <c r="R529" s="1120">
        <f t="shared" si="200"/>
        <v>0.14285714285714285</v>
      </c>
      <c r="S529" s="1119">
        <v>0</v>
      </c>
      <c r="T529" s="1120">
        <f t="shared" si="201"/>
        <v>0</v>
      </c>
      <c r="U529" s="1107">
        <v>1</v>
      </c>
      <c r="V529" s="1120">
        <f t="shared" si="209"/>
        <v>0.14285714285714285</v>
      </c>
      <c r="W529" s="1107">
        <v>2</v>
      </c>
      <c r="X529" s="1120">
        <f t="shared" si="210"/>
        <v>0.2857142857142857</v>
      </c>
      <c r="Y529" s="982">
        <f t="shared" si="211"/>
        <v>7</v>
      </c>
      <c r="Z529" s="1104"/>
    </row>
    <row r="530" spans="1:26" x14ac:dyDescent="0.25">
      <c r="A530" s="1097"/>
      <c r="B530" s="713" t="s">
        <v>646</v>
      </c>
      <c r="C530" s="1121">
        <v>10</v>
      </c>
      <c r="D530" s="1120">
        <f t="shared" si="202"/>
        <v>0.35714285714285715</v>
      </c>
      <c r="E530" s="1121">
        <v>14</v>
      </c>
      <c r="F530" s="1120">
        <f t="shared" si="203"/>
        <v>0.5</v>
      </c>
      <c r="G530" s="1126">
        <v>0</v>
      </c>
      <c r="H530" s="1120">
        <f t="shared" si="204"/>
        <v>0</v>
      </c>
      <c r="I530" s="1121">
        <v>0</v>
      </c>
      <c r="J530" s="1120">
        <f t="shared" si="205"/>
        <v>0</v>
      </c>
      <c r="K530" s="1121">
        <v>4</v>
      </c>
      <c r="L530" s="1120">
        <f t="shared" si="206"/>
        <v>0.14285714285714285</v>
      </c>
      <c r="M530" s="1123">
        <f t="shared" si="207"/>
        <v>28</v>
      </c>
      <c r="N530" s="1119">
        <v>21</v>
      </c>
      <c r="O530" s="1029"/>
      <c r="P530" s="1120">
        <f t="shared" si="208"/>
        <v>0.67741935483870963</v>
      </c>
      <c r="Q530" s="1119">
        <v>7</v>
      </c>
      <c r="R530" s="1120">
        <f t="shared" si="200"/>
        <v>0.22580645161290322</v>
      </c>
      <c r="S530" s="1119">
        <v>0</v>
      </c>
      <c r="T530" s="1120">
        <f t="shared" si="201"/>
        <v>0</v>
      </c>
      <c r="U530" s="1107">
        <v>1</v>
      </c>
      <c r="V530" s="1120">
        <f t="shared" si="209"/>
        <v>3.2258064516129031E-2</v>
      </c>
      <c r="W530" s="1107">
        <v>2</v>
      </c>
      <c r="X530" s="1120">
        <f t="shared" si="210"/>
        <v>6.4516129032258063E-2</v>
      </c>
      <c r="Y530" s="982">
        <f t="shared" si="211"/>
        <v>31</v>
      </c>
      <c r="Z530" s="1104"/>
    </row>
    <row r="531" spans="1:26" x14ac:dyDescent="0.25">
      <c r="A531" s="1097"/>
      <c r="B531" s="713" t="s">
        <v>647</v>
      </c>
      <c r="C531" s="1121">
        <v>0</v>
      </c>
      <c r="D531" s="1120">
        <f t="shared" si="202"/>
        <v>0</v>
      </c>
      <c r="E531" s="1121">
        <v>4</v>
      </c>
      <c r="F531" s="1125">
        <f t="shared" si="203"/>
        <v>1</v>
      </c>
      <c r="G531" s="1126">
        <v>0</v>
      </c>
      <c r="H531" s="1120">
        <f t="shared" si="204"/>
        <v>0</v>
      </c>
      <c r="I531" s="1121">
        <v>0</v>
      </c>
      <c r="J531" s="1120">
        <f t="shared" si="205"/>
        <v>0</v>
      </c>
      <c r="K531" s="1121">
        <v>0</v>
      </c>
      <c r="L531" s="1120">
        <f t="shared" si="206"/>
        <v>0</v>
      </c>
      <c r="M531" s="1123">
        <f t="shared" si="207"/>
        <v>4</v>
      </c>
      <c r="N531" s="1119">
        <v>4</v>
      </c>
      <c r="O531" s="1029"/>
      <c r="P531" s="1120">
        <f t="shared" si="208"/>
        <v>0.4</v>
      </c>
      <c r="Q531" s="1119">
        <v>4</v>
      </c>
      <c r="R531" s="1120">
        <f t="shared" si="200"/>
        <v>0.4</v>
      </c>
      <c r="S531" s="1119">
        <v>0</v>
      </c>
      <c r="T531" s="1120">
        <f t="shared" si="201"/>
        <v>0</v>
      </c>
      <c r="U531" s="1107">
        <v>2</v>
      </c>
      <c r="V531" s="1120">
        <f t="shared" si="209"/>
        <v>0.2</v>
      </c>
      <c r="W531" s="1107">
        <v>0</v>
      </c>
      <c r="X531" s="1120">
        <f t="shared" si="210"/>
        <v>0</v>
      </c>
      <c r="Y531" s="982">
        <f t="shared" si="211"/>
        <v>10</v>
      </c>
      <c r="Z531" s="1104"/>
    </row>
    <row r="532" spans="1:26" x14ac:dyDescent="0.25">
      <c r="A532" s="1097"/>
      <c r="B532" s="713" t="s">
        <v>648</v>
      </c>
      <c r="C532" s="1121">
        <v>1</v>
      </c>
      <c r="D532" s="1120">
        <f t="shared" si="202"/>
        <v>0.5</v>
      </c>
      <c r="E532" s="1121">
        <v>1</v>
      </c>
      <c r="F532" s="1120">
        <f t="shared" si="203"/>
        <v>0.5</v>
      </c>
      <c r="G532" s="1126">
        <v>0</v>
      </c>
      <c r="H532" s="1120">
        <f t="shared" si="204"/>
        <v>0</v>
      </c>
      <c r="I532" s="1121">
        <v>0</v>
      </c>
      <c r="J532" s="1120">
        <f t="shared" si="205"/>
        <v>0</v>
      </c>
      <c r="K532" s="1121">
        <v>0</v>
      </c>
      <c r="L532" s="1125">
        <f t="shared" si="206"/>
        <v>0</v>
      </c>
      <c r="M532" s="1123">
        <f t="shared" si="207"/>
        <v>2</v>
      </c>
      <c r="N532" s="1119">
        <v>3</v>
      </c>
      <c r="O532" s="1029"/>
      <c r="P532" s="1120">
        <f t="shared" si="208"/>
        <v>0.75</v>
      </c>
      <c r="Q532" s="1119">
        <v>1</v>
      </c>
      <c r="R532" s="1120">
        <f t="shared" si="200"/>
        <v>0.25</v>
      </c>
      <c r="S532" s="1119">
        <v>0</v>
      </c>
      <c r="T532" s="1120">
        <f t="shared" si="201"/>
        <v>0</v>
      </c>
      <c r="U532" s="1107">
        <v>0</v>
      </c>
      <c r="V532" s="1120">
        <f t="shared" si="209"/>
        <v>0</v>
      </c>
      <c r="W532" s="1107">
        <v>0</v>
      </c>
      <c r="X532" s="1120">
        <f t="shared" si="210"/>
        <v>0</v>
      </c>
      <c r="Y532" s="982">
        <f t="shared" si="211"/>
        <v>4</v>
      </c>
      <c r="Z532" s="1104"/>
    </row>
    <row r="533" spans="1:26" hidden="1" x14ac:dyDescent="0.25">
      <c r="A533" s="1097"/>
      <c r="B533" s="713"/>
      <c r="C533" s="1126"/>
      <c r="D533" s="1120"/>
      <c r="E533" s="1126"/>
      <c r="F533" s="1120"/>
      <c r="G533" s="1126"/>
      <c r="H533" s="1120"/>
      <c r="I533" s="1159"/>
      <c r="J533" s="1120"/>
      <c r="K533" s="1121"/>
      <c r="L533" s="1125"/>
      <c r="M533" s="1123"/>
      <c r="N533" s="1107"/>
      <c r="O533" s="1029"/>
      <c r="P533" s="1120"/>
      <c r="Q533" s="1119"/>
      <c r="R533" s="1120"/>
      <c r="S533" s="1119"/>
      <c r="T533" s="1120"/>
      <c r="U533" s="1107"/>
      <c r="V533" s="1120"/>
      <c r="W533" s="1107"/>
      <c r="X533" s="1120"/>
      <c r="Y533" s="982"/>
      <c r="Z533" s="1104"/>
    </row>
    <row r="534" spans="1:26" x14ac:dyDescent="0.25">
      <c r="A534" s="1097"/>
      <c r="B534" s="696" t="s">
        <v>649</v>
      </c>
      <c r="C534" s="1121">
        <v>0</v>
      </c>
      <c r="D534" s="1120">
        <f t="shared" ref="D534:D535" si="212">C534/M534</f>
        <v>0</v>
      </c>
      <c r="E534" s="1121">
        <v>0</v>
      </c>
      <c r="F534" s="1120">
        <f t="shared" ref="F534:F535" si="213">E534/M534</f>
        <v>0</v>
      </c>
      <c r="G534" s="1126">
        <v>0</v>
      </c>
      <c r="H534" s="1120">
        <f t="shared" ref="H534:H535" si="214">G534/M534</f>
        <v>0</v>
      </c>
      <c r="I534" s="1121">
        <v>0</v>
      </c>
      <c r="J534" s="1120">
        <f t="shared" ref="J534:J535" si="215">I534/M534</f>
        <v>0</v>
      </c>
      <c r="K534" s="1121">
        <v>5</v>
      </c>
      <c r="L534" s="1029">
        <f t="shared" ref="L534:L535" si="216">K534/M534</f>
        <v>1</v>
      </c>
      <c r="M534" s="1123">
        <f t="shared" ref="M534" si="217">SUM(C534,E534,G534,I534,K534)</f>
        <v>5</v>
      </c>
      <c r="N534" s="1119">
        <v>3</v>
      </c>
      <c r="O534" s="1029"/>
      <c r="P534" s="1120">
        <f t="shared" ref="P534:P535" si="218">N534/Y534</f>
        <v>0.33333333333333331</v>
      </c>
      <c r="Q534" s="1119">
        <v>3</v>
      </c>
      <c r="R534" s="1120">
        <f>Q534/Y534</f>
        <v>0.33333333333333331</v>
      </c>
      <c r="S534" s="1119">
        <v>0</v>
      </c>
      <c r="T534" s="1120">
        <f t="shared" ref="T534" si="219">S534/Y534</f>
        <v>0</v>
      </c>
      <c r="U534" s="1107">
        <v>0</v>
      </c>
      <c r="V534" s="1120">
        <f t="shared" ref="V534:V535" si="220">U534/Y534</f>
        <v>0</v>
      </c>
      <c r="W534" s="1107">
        <v>3</v>
      </c>
      <c r="X534" s="1120">
        <f t="shared" ref="X534:X535" si="221">W534/Y534</f>
        <v>0.33333333333333331</v>
      </c>
      <c r="Y534" s="982">
        <f t="shared" ref="Y534" si="222">SUM(N534,Q534,S534,U534,W534)</f>
        <v>9</v>
      </c>
      <c r="Z534" s="1104"/>
    </row>
    <row r="535" spans="1:26" x14ac:dyDescent="0.25">
      <c r="A535" s="1097"/>
      <c r="B535" s="696" t="s">
        <v>607</v>
      </c>
      <c r="C535" s="1132">
        <f>SUM(C514:C534)</f>
        <v>665</v>
      </c>
      <c r="D535" s="1129">
        <f t="shared" si="212"/>
        <v>0.21824745651460453</v>
      </c>
      <c r="E535" s="1134">
        <f>SUM(E514:E534)</f>
        <v>725</v>
      </c>
      <c r="F535" s="1129">
        <f t="shared" si="213"/>
        <v>0.23793895635050868</v>
      </c>
      <c r="G535" s="1132">
        <f>SUM(G514:G534)</f>
        <v>0</v>
      </c>
      <c r="H535" s="1129">
        <f t="shared" si="214"/>
        <v>0</v>
      </c>
      <c r="I535" s="1132">
        <f>SUM(I514:I534)</f>
        <v>327</v>
      </c>
      <c r="J535" s="1129">
        <f t="shared" si="215"/>
        <v>0.10731867410567772</v>
      </c>
      <c r="K535" s="1132">
        <f>SUM(K514:K534)</f>
        <v>1330</v>
      </c>
      <c r="L535" s="1129">
        <f t="shared" si="216"/>
        <v>0.43649491302920906</v>
      </c>
      <c r="M535" s="1135">
        <f>SUM(M514:M534)</f>
        <v>3047</v>
      </c>
      <c r="N535" s="1128">
        <f>SUM(N514:N534)</f>
        <v>1996</v>
      </c>
      <c r="O535" s="1133"/>
      <c r="P535" s="1120">
        <f t="shared" si="218"/>
        <v>0.69209431345353678</v>
      </c>
      <c r="Q535" s="1130">
        <f>SUM(Q514:Q534)</f>
        <v>469</v>
      </c>
      <c r="R535" s="1120">
        <f>Q535/Y535</f>
        <v>0.16262135922330098</v>
      </c>
      <c r="S535" s="1130">
        <f>SUM(S514:S534)</f>
        <v>10</v>
      </c>
      <c r="T535" s="1120">
        <f>S535/Y535</f>
        <v>3.4674063800277394E-3</v>
      </c>
      <c r="U535" s="1130">
        <f>SUM(U514:U534)</f>
        <v>125</v>
      </c>
      <c r="V535" s="1120">
        <f t="shared" si="220"/>
        <v>4.3342579750346742E-2</v>
      </c>
      <c r="W535" s="1130">
        <f>SUM(W514:W534)</f>
        <v>293</v>
      </c>
      <c r="X535" s="1120">
        <f t="shared" si="221"/>
        <v>0.10159500693481276</v>
      </c>
      <c r="Y535" s="1131">
        <f>SUM(Y514:Y532)</f>
        <v>2884</v>
      </c>
      <c r="Z535" s="1104"/>
    </row>
    <row r="536" spans="1:26" x14ac:dyDescent="0.25">
      <c r="A536" s="1097"/>
      <c r="B536" s="714" t="s">
        <v>778</v>
      </c>
      <c r="C536" s="1136">
        <f>C535/$Y$289</f>
        <v>0.11193401784211413</v>
      </c>
      <c r="E536" s="1136">
        <f>E535/$Y$289</f>
        <v>0.12203332772260563</v>
      </c>
      <c r="G536" s="1136">
        <f>G535/$Y$289</f>
        <v>0</v>
      </c>
      <c r="I536" s="1136">
        <f>I535/$Y$289</f>
        <v>5.5041238848678675E-2</v>
      </c>
      <c r="K536" s="1136">
        <f>K535/$Y$289</f>
        <v>0.22386803568422825</v>
      </c>
      <c r="M536" s="1137">
        <f>M535/$Y$289</f>
        <v>0.51287662009762669</v>
      </c>
      <c r="N536" s="1136">
        <f>N535/$Y$289</f>
        <v>0.33597037535768387</v>
      </c>
      <c r="Q536" s="1136">
        <f>Q535/$Y$289</f>
        <v>7.8942938899175225E-2</v>
      </c>
      <c r="S536" s="1136">
        <f>S535/$Y$289</f>
        <v>1.6832183134152499E-3</v>
      </c>
      <c r="U536" s="1136">
        <f>U535/$Y$289</f>
        <v>2.1040228917690626E-2</v>
      </c>
      <c r="W536" s="1136">
        <f>W535/$Y$289</f>
        <v>4.9318296583066822E-2</v>
      </c>
      <c r="Y536" s="1137">
        <f>Y535/$Y$289</f>
        <v>0.48544016158895809</v>
      </c>
      <c r="Z536" s="1104"/>
    </row>
    <row r="537" spans="1:26" ht="12.95" customHeight="1" x14ac:dyDescent="0.25">
      <c r="A537" s="1097"/>
      <c r="B537" s="1138" t="s">
        <v>779</v>
      </c>
      <c r="C537" s="1139">
        <f>C538/C535</f>
        <v>5.7142857142857141E-2</v>
      </c>
      <c r="D537" s="1140"/>
      <c r="E537" s="1139">
        <f>E538/E535</f>
        <v>0.15172413793103448</v>
      </c>
      <c r="F537" s="1120"/>
      <c r="G537" s="1139" t="e">
        <f>G538/G535</f>
        <v>#DIV/0!</v>
      </c>
      <c r="H537" s="1120"/>
      <c r="I537" s="1139">
        <f>I538/I535</f>
        <v>0.1529051987767584</v>
      </c>
      <c r="J537" s="1120"/>
      <c r="K537" s="1139">
        <f>K538/K535</f>
        <v>0.2661654135338346</v>
      </c>
      <c r="L537" s="1129"/>
      <c r="M537" s="1141">
        <f>M538/M535</f>
        <v>0.18116179849031835</v>
      </c>
      <c r="N537" s="1160">
        <f>N538/N535</f>
        <v>2.9058116232464931E-2</v>
      </c>
      <c r="O537" s="1161"/>
      <c r="P537" s="1143"/>
      <c r="Q537" s="1139">
        <f>Q538/Q535</f>
        <v>0.17057569296375266</v>
      </c>
      <c r="R537" s="1143"/>
      <c r="S537" s="1139">
        <f>S538/S535</f>
        <v>0</v>
      </c>
      <c r="T537" s="1143"/>
      <c r="U537" s="1139">
        <f>U538/U535</f>
        <v>0.23200000000000001</v>
      </c>
      <c r="V537" s="1143"/>
      <c r="W537" s="1139">
        <f>W538/W535</f>
        <v>0.28668941979522183</v>
      </c>
      <c r="X537" s="1120"/>
      <c r="Y537" s="1141">
        <f>Y538/Y535</f>
        <v>6.6920943134535366E-2</v>
      </c>
      <c r="Z537" s="1104"/>
    </row>
    <row r="538" spans="1:26" ht="12.95" customHeight="1" x14ac:dyDescent="0.25">
      <c r="A538" s="1097"/>
      <c r="B538" s="1138" t="s">
        <v>780</v>
      </c>
      <c r="C538" s="1144">
        <v>38</v>
      </c>
      <c r="D538" s="1145">
        <f>C538/$M$495</f>
        <v>1.2677653966771201E-3</v>
      </c>
      <c r="E538" s="1144">
        <v>110</v>
      </c>
      <c r="F538" s="1145">
        <f>E538/$M$495</f>
        <v>3.669847200907453E-3</v>
      </c>
      <c r="G538" s="1144">
        <v>0</v>
      </c>
      <c r="H538" s="1145">
        <f>G538/$M$495</f>
        <v>0</v>
      </c>
      <c r="I538" s="1144">
        <v>50</v>
      </c>
      <c r="J538" s="1145">
        <f>I538/$M$495</f>
        <v>1.6681123640488423E-3</v>
      </c>
      <c r="K538" s="1144">
        <v>354</v>
      </c>
      <c r="L538" s="1162">
        <f>K538/$M$495</f>
        <v>1.1810235537465803E-2</v>
      </c>
      <c r="M538" s="1146">
        <f>SUM(C538,E538,G538,I538,K538)</f>
        <v>552</v>
      </c>
      <c r="N538" s="1148">
        <v>58</v>
      </c>
      <c r="O538" s="839"/>
      <c r="P538" s="1162">
        <f>N538/$Y$495</f>
        <v>1.9198940748096657E-3</v>
      </c>
      <c r="Q538" s="1144">
        <v>80</v>
      </c>
      <c r="R538" s="1145">
        <f>Q538/$Y$495</f>
        <v>2.6481297583581596E-3</v>
      </c>
      <c r="S538" s="1144">
        <v>0</v>
      </c>
      <c r="T538" s="1145">
        <f>S538/$Y$495</f>
        <v>0</v>
      </c>
      <c r="U538" s="1144">
        <v>29</v>
      </c>
      <c r="V538" s="1145">
        <f>U538/$Y$495</f>
        <v>9.5994703740483287E-4</v>
      </c>
      <c r="W538" s="1144">
        <v>84</v>
      </c>
      <c r="X538" s="1145">
        <f>W538/$Y$495</f>
        <v>2.7805362462760674E-3</v>
      </c>
      <c r="Y538" s="1146">
        <f>SUM(O538,Q538,S538,U538,W538)</f>
        <v>193</v>
      </c>
      <c r="Z538" s="1104"/>
    </row>
    <row r="539" spans="1:26" ht="12.95" customHeight="1" x14ac:dyDescent="0.25">
      <c r="A539" s="1097"/>
      <c r="B539" s="1138" t="s">
        <v>781</v>
      </c>
      <c r="C539" s="1148"/>
      <c r="D539" s="864" t="s">
        <v>768</v>
      </c>
      <c r="E539" s="864"/>
      <c r="F539" s="864" t="s">
        <v>769</v>
      </c>
      <c r="G539" s="864"/>
      <c r="H539" s="864" t="s">
        <v>770</v>
      </c>
      <c r="I539" s="864"/>
      <c r="J539" s="864" t="s">
        <v>771</v>
      </c>
      <c r="K539" s="864"/>
      <c r="L539" s="864" t="s">
        <v>772</v>
      </c>
      <c r="M539" s="1116"/>
      <c r="N539" s="306"/>
      <c r="O539" s="1117"/>
      <c r="P539" s="864" t="s">
        <v>773</v>
      </c>
      <c r="Q539" s="1117"/>
      <c r="R539" s="864" t="s">
        <v>774</v>
      </c>
      <c r="S539" s="1118"/>
      <c r="T539" s="1118" t="s">
        <v>775</v>
      </c>
      <c r="U539" s="1118"/>
      <c r="V539" s="1118" t="s">
        <v>776</v>
      </c>
      <c r="W539" s="1118"/>
      <c r="X539" s="1118" t="s">
        <v>777</v>
      </c>
      <c r="Y539" s="1149"/>
      <c r="Z539" s="1104"/>
    </row>
    <row r="540" spans="1:26" ht="12" customHeight="1" x14ac:dyDescent="0.25">
      <c r="A540" s="1097"/>
      <c r="B540" s="1114" t="s">
        <v>613</v>
      </c>
      <c r="C540" s="1105" t="s">
        <v>763</v>
      </c>
      <c r="D540" s="1105" t="s">
        <v>0</v>
      </c>
      <c r="E540" s="1105" t="s">
        <v>764</v>
      </c>
      <c r="F540" s="1105" t="s">
        <v>765</v>
      </c>
      <c r="G540" s="1105" t="s">
        <v>757</v>
      </c>
      <c r="H540" s="1105" t="s">
        <v>753</v>
      </c>
      <c r="I540" s="1105"/>
      <c r="J540" s="1105" t="s">
        <v>766</v>
      </c>
      <c r="K540" s="1105">
        <v>12</v>
      </c>
      <c r="L540" s="1112"/>
      <c r="M540" s="1113"/>
      <c r="N540" s="1105" t="s">
        <v>763</v>
      </c>
      <c r="O540" s="1105" t="s">
        <v>0</v>
      </c>
      <c r="P540" s="1105" t="s">
        <v>0</v>
      </c>
      <c r="Q540" s="1105" t="s">
        <v>764</v>
      </c>
      <c r="R540" s="1105" t="s">
        <v>765</v>
      </c>
      <c r="S540" s="1105" t="s">
        <v>758</v>
      </c>
      <c r="T540" s="1105" t="s">
        <v>753</v>
      </c>
      <c r="U540" s="1105"/>
      <c r="V540" s="1105" t="s">
        <v>767</v>
      </c>
      <c r="W540" s="1105">
        <v>12</v>
      </c>
      <c r="X540" s="1114"/>
      <c r="Y540" s="1150"/>
      <c r="Z540" s="1104"/>
    </row>
    <row r="541" spans="1:26" ht="12" customHeight="1" x14ac:dyDescent="0.25">
      <c r="A541" s="1097"/>
      <c r="B541" s="1114" t="s">
        <v>782</v>
      </c>
      <c r="C541" s="863" t="s">
        <v>715</v>
      </c>
      <c r="D541" s="1110" t="s">
        <v>4</v>
      </c>
      <c r="E541" s="863" t="s">
        <v>742</v>
      </c>
      <c r="F541" s="1110" t="s">
        <v>4</v>
      </c>
      <c r="G541" s="863" t="s">
        <v>762</v>
      </c>
      <c r="H541" s="1110" t="s">
        <v>4</v>
      </c>
      <c r="I541" s="863" t="s">
        <v>665</v>
      </c>
      <c r="J541" s="1110" t="s">
        <v>4</v>
      </c>
      <c r="K541" s="863" t="s">
        <v>749</v>
      </c>
      <c r="L541" s="1110" t="s">
        <v>4</v>
      </c>
      <c r="M541" s="1085" t="s">
        <v>609</v>
      </c>
      <c r="N541" s="1107" t="s">
        <v>715</v>
      </c>
      <c r="O541" s="1108" t="s">
        <v>4</v>
      </c>
      <c r="P541" s="1108" t="s">
        <v>4</v>
      </c>
      <c r="Q541" s="1108" t="s">
        <v>742</v>
      </c>
      <c r="R541" s="1108" t="s">
        <v>4</v>
      </c>
      <c r="S541" s="1108" t="s">
        <v>762</v>
      </c>
      <c r="T541" s="1108" t="s">
        <v>4</v>
      </c>
      <c r="U541" s="1108" t="s">
        <v>665</v>
      </c>
      <c r="V541" s="1108" t="s">
        <v>4</v>
      </c>
      <c r="W541" s="1108" t="s">
        <v>749</v>
      </c>
      <c r="X541" s="1108" t="s">
        <v>4</v>
      </c>
      <c r="Y541" s="1109" t="s">
        <v>609</v>
      </c>
      <c r="Z541" s="1104"/>
    </row>
    <row r="542" spans="1:26" ht="12" customHeight="1" x14ac:dyDescent="0.25">
      <c r="A542" s="1097"/>
      <c r="B542" s="1114" t="s">
        <v>597</v>
      </c>
      <c r="C542" s="1005"/>
      <c r="D542" s="848" t="s">
        <v>752</v>
      </c>
      <c r="E542" s="848" t="s">
        <v>753</v>
      </c>
      <c r="F542" s="848" t="s">
        <v>110</v>
      </c>
      <c r="G542" s="848" t="s">
        <v>754</v>
      </c>
      <c r="H542" s="848" t="s">
        <v>753</v>
      </c>
      <c r="I542" s="848" t="s">
        <v>755</v>
      </c>
      <c r="J542" s="848" t="s">
        <v>756</v>
      </c>
      <c r="K542" s="848" t="s">
        <v>757</v>
      </c>
      <c r="L542" s="848" t="s">
        <v>756</v>
      </c>
      <c r="M542" s="813"/>
      <c r="N542" s="849"/>
      <c r="O542" s="936" t="s">
        <v>758</v>
      </c>
      <c r="P542" s="848" t="s">
        <v>784</v>
      </c>
      <c r="Q542" s="848" t="s">
        <v>760</v>
      </c>
      <c r="R542" s="831" t="s">
        <v>785</v>
      </c>
      <c r="S542" s="831" t="s">
        <v>753</v>
      </c>
      <c r="T542" s="831" t="s">
        <v>756</v>
      </c>
      <c r="U542" s="831" t="s">
        <v>752</v>
      </c>
      <c r="V542" s="831"/>
      <c r="W542" s="831"/>
      <c r="X542" s="847"/>
      <c r="Y542" s="1106">
        <v>2015</v>
      </c>
      <c r="Z542" s="1104"/>
    </row>
    <row r="543" spans="1:26" ht="12" customHeight="1" x14ac:dyDescent="0.25">
      <c r="A543" s="1097"/>
      <c r="B543" s="1102"/>
      <c r="C543" s="1103">
        <v>1</v>
      </c>
      <c r="D543" s="1103">
        <v>2</v>
      </c>
      <c r="E543" s="1103">
        <v>3</v>
      </c>
      <c r="F543" s="1103">
        <v>4</v>
      </c>
      <c r="G543" s="1103">
        <v>5</v>
      </c>
      <c r="H543" s="1103">
        <v>6</v>
      </c>
      <c r="I543" s="1103">
        <v>7</v>
      </c>
      <c r="J543" s="1103">
        <v>8</v>
      </c>
      <c r="K543" s="1103">
        <v>9</v>
      </c>
      <c r="L543" s="1103">
        <v>10</v>
      </c>
      <c r="M543" s="1103">
        <v>11</v>
      </c>
      <c r="N543" s="1103">
        <v>12</v>
      </c>
      <c r="O543" s="1102"/>
      <c r="P543" s="1103">
        <v>13</v>
      </c>
      <c r="Q543" s="1103">
        <v>14</v>
      </c>
      <c r="R543" s="1103">
        <v>15</v>
      </c>
      <c r="S543" s="1103">
        <v>16</v>
      </c>
      <c r="T543" s="1103">
        <v>17</v>
      </c>
      <c r="U543" s="1103">
        <v>18</v>
      </c>
      <c r="V543" s="1103">
        <v>19</v>
      </c>
      <c r="W543" s="1103">
        <v>20</v>
      </c>
      <c r="X543" s="1103">
        <v>21</v>
      </c>
      <c r="Y543" s="1103">
        <v>22</v>
      </c>
      <c r="Z543" s="1104"/>
    </row>
    <row r="544" spans="1:26" ht="12" customHeight="1" x14ac:dyDescent="0.25">
      <c r="A544" s="1097"/>
      <c r="B544" s="1153">
        <v>2014</v>
      </c>
      <c r="C544" s="1154">
        <v>594</v>
      </c>
      <c r="D544" s="1155">
        <f>SUM(-C544,C535)/C535</f>
        <v>0.10676691729323308</v>
      </c>
      <c r="E544" s="1154">
        <v>823</v>
      </c>
      <c r="F544" s="1155">
        <f>SUM(-E544,E535)/E535</f>
        <v>-0.13517241379310344</v>
      </c>
      <c r="G544" s="1154">
        <v>0</v>
      </c>
      <c r="H544" s="1155" t="e">
        <f>SUM(-G544,G535)/G535</f>
        <v>#DIV/0!</v>
      </c>
      <c r="I544" s="1154">
        <v>320</v>
      </c>
      <c r="J544" s="1155">
        <f>SUM(-I544,I535)/I535</f>
        <v>2.1406727828746176E-2</v>
      </c>
      <c r="K544" s="1154">
        <v>1282</v>
      </c>
      <c r="L544" s="1155">
        <f>SUM(-K544,K535)/K535</f>
        <v>3.6090225563909777E-2</v>
      </c>
      <c r="M544" s="1154">
        <v>3019</v>
      </c>
      <c r="N544" s="1156">
        <v>2071</v>
      </c>
      <c r="O544" s="1096"/>
      <c r="P544" s="1155">
        <f>SUM(-N544,N535)/N535</f>
        <v>-3.7575150300601205E-2</v>
      </c>
      <c r="Q544" s="1154">
        <v>533</v>
      </c>
      <c r="R544" s="1155">
        <f>SUM(-Q544,Q535)/Q535</f>
        <v>-0.13646055437100213</v>
      </c>
      <c r="S544" s="1157">
        <v>7</v>
      </c>
      <c r="T544" s="1155">
        <f>SUM(-S544,S535)/S535</f>
        <v>0.3</v>
      </c>
      <c r="U544" s="1157">
        <v>127</v>
      </c>
      <c r="V544" s="1155">
        <f>SUM(-U544,U535)/U535</f>
        <v>-1.6E-2</v>
      </c>
      <c r="W544" s="1157">
        <v>323</v>
      </c>
      <c r="X544" s="1155">
        <f>SUM(-W544,W535)/W535</f>
        <v>-0.10238907849829351</v>
      </c>
      <c r="Y544" s="1154">
        <v>3061</v>
      </c>
      <c r="Z544" s="1104"/>
    </row>
    <row r="546" spans="1:32" hidden="1" x14ac:dyDescent="0.25"/>
    <row r="547" spans="1:32" ht="12.95" hidden="1" customHeight="1" x14ac:dyDescent="0.25"/>
    <row r="550" spans="1:32" ht="12.95" customHeight="1" x14ac:dyDescent="0.25">
      <c r="A550" s="766"/>
      <c r="B550" s="1163"/>
      <c r="C550" s="660"/>
      <c r="D550" s="660"/>
      <c r="E550" s="660"/>
      <c r="F550" s="660"/>
      <c r="G550" s="660"/>
      <c r="H550" s="660"/>
      <c r="I550" s="660"/>
      <c r="J550" s="660"/>
      <c r="K550" s="660"/>
      <c r="L550" s="660"/>
      <c r="M550" s="660"/>
      <c r="N550" s="660"/>
      <c r="O550" s="725"/>
      <c r="P550" s="660"/>
      <c r="Q550" s="660"/>
      <c r="R550" s="660"/>
      <c r="S550" s="660"/>
      <c r="T550" s="660"/>
      <c r="U550" s="660"/>
      <c r="V550" s="660"/>
      <c r="W550" s="660"/>
      <c r="X550" s="660"/>
      <c r="Y550" s="189"/>
      <c r="Z550" s="656"/>
    </row>
    <row r="551" spans="1:32" ht="12.95" customHeight="1" x14ac:dyDescent="0.25">
      <c r="A551" s="787"/>
      <c r="B551" s="1164"/>
      <c r="C551" s="1165">
        <v>1</v>
      </c>
      <c r="D551" s="1165">
        <v>2</v>
      </c>
      <c r="E551" s="1165">
        <v>3</v>
      </c>
      <c r="F551" s="1165">
        <v>4</v>
      </c>
      <c r="G551" s="1165">
        <v>5</v>
      </c>
      <c r="H551" s="1165">
        <v>6</v>
      </c>
      <c r="I551" s="1165">
        <v>7</v>
      </c>
      <c r="J551" s="1165">
        <v>8</v>
      </c>
      <c r="K551" s="1166">
        <v>9</v>
      </c>
      <c r="L551" s="1166">
        <v>10</v>
      </c>
      <c r="M551" s="1166">
        <v>11</v>
      </c>
      <c r="N551" s="1166">
        <v>12</v>
      </c>
      <c r="O551" s="1166"/>
      <c r="P551" s="1166">
        <v>13</v>
      </c>
      <c r="Q551" s="1166">
        <v>14</v>
      </c>
      <c r="R551" s="1166">
        <v>15</v>
      </c>
      <c r="S551" s="1166">
        <v>16</v>
      </c>
      <c r="T551" s="1166">
        <v>17</v>
      </c>
      <c r="U551" s="1166">
        <v>18</v>
      </c>
      <c r="V551" s="1166">
        <v>19</v>
      </c>
      <c r="W551" s="1166">
        <v>20</v>
      </c>
      <c r="X551" s="1167">
        <v>21</v>
      </c>
      <c r="Y551" s="1166">
        <v>22</v>
      </c>
      <c r="Z551" s="656"/>
    </row>
    <row r="552" spans="1:32" ht="12.95" customHeight="1" x14ac:dyDescent="0.25">
      <c r="A552" s="660"/>
      <c r="B552" s="934" t="s">
        <v>597</v>
      </c>
      <c r="C552" s="847"/>
      <c r="D552" s="848"/>
      <c r="E552" s="848" t="s">
        <v>601</v>
      </c>
      <c r="F552" s="848" t="s">
        <v>786</v>
      </c>
      <c r="G552" s="848" t="s">
        <v>603</v>
      </c>
      <c r="H552" s="848" t="s">
        <v>604</v>
      </c>
      <c r="I552" s="848" t="s">
        <v>605</v>
      </c>
      <c r="J552" s="848" t="s">
        <v>670</v>
      </c>
      <c r="K552" s="848"/>
      <c r="L552" s="848" t="s">
        <v>667</v>
      </c>
      <c r="M552" s="848"/>
      <c r="N552" s="848" t="s">
        <v>668</v>
      </c>
      <c r="O552" s="848" t="s">
        <v>669</v>
      </c>
      <c r="P552" s="848" t="s">
        <v>669</v>
      </c>
      <c r="Q552" s="848" t="s">
        <v>670</v>
      </c>
      <c r="R552" s="848" t="s">
        <v>690</v>
      </c>
      <c r="S552" s="935" t="s">
        <v>680</v>
      </c>
      <c r="T552" s="936" t="s">
        <v>691</v>
      </c>
      <c r="U552" s="848" t="s">
        <v>692</v>
      </c>
      <c r="V552" s="959"/>
      <c r="W552" s="847"/>
      <c r="X552" s="938" t="s">
        <v>607</v>
      </c>
      <c r="Y552" s="938" t="s">
        <v>607</v>
      </c>
      <c r="Z552" s="656"/>
    </row>
    <row r="553" spans="1:32" ht="12.95" customHeight="1" x14ac:dyDescent="0.25">
      <c r="A553" s="660"/>
      <c r="B553" s="934" t="s">
        <v>671</v>
      </c>
      <c r="C553" s="1168" t="s">
        <v>673</v>
      </c>
      <c r="D553" s="1169" t="s">
        <v>4</v>
      </c>
      <c r="E553" s="1168" t="s">
        <v>673</v>
      </c>
      <c r="F553" s="1169" t="s">
        <v>4</v>
      </c>
      <c r="G553" s="1168" t="s">
        <v>673</v>
      </c>
      <c r="H553" s="1169" t="s">
        <v>4</v>
      </c>
      <c r="I553" s="1168" t="s">
        <v>673</v>
      </c>
      <c r="J553" s="1169" t="s">
        <v>4</v>
      </c>
      <c r="K553" s="1170" t="s">
        <v>673</v>
      </c>
      <c r="L553" s="676" t="s">
        <v>4</v>
      </c>
      <c r="M553" s="1170" t="s">
        <v>673</v>
      </c>
      <c r="N553" s="676" t="s">
        <v>4</v>
      </c>
      <c r="O553" s="1171"/>
      <c r="P553" s="1170" t="s">
        <v>673</v>
      </c>
      <c r="Q553" s="676" t="s">
        <v>4</v>
      </c>
      <c r="R553" s="1170" t="s">
        <v>673</v>
      </c>
      <c r="S553" s="676" t="s">
        <v>4</v>
      </c>
      <c r="T553" s="1170" t="s">
        <v>673</v>
      </c>
      <c r="U553" s="676" t="s">
        <v>4</v>
      </c>
      <c r="V553" s="1170" t="s">
        <v>673</v>
      </c>
      <c r="W553" s="676" t="s">
        <v>4</v>
      </c>
      <c r="X553" s="869">
        <v>2015</v>
      </c>
      <c r="Y553" s="869">
        <v>2015</v>
      </c>
      <c r="Z553" s="656"/>
    </row>
    <row r="554" spans="1:32" ht="12.95" customHeight="1" x14ac:dyDescent="0.25">
      <c r="A554" s="660"/>
      <c r="B554" s="870" t="s">
        <v>613</v>
      </c>
      <c r="C554" s="1172" t="s">
        <v>693</v>
      </c>
      <c r="D554" s="1173"/>
      <c r="E554" s="1174" t="s">
        <v>694</v>
      </c>
      <c r="F554" s="1174"/>
      <c r="G554" s="1174" t="s">
        <v>695</v>
      </c>
      <c r="H554" s="1174"/>
      <c r="I554" s="1174" t="s">
        <v>696</v>
      </c>
      <c r="J554" s="1175"/>
      <c r="K554" s="1176" t="s">
        <v>732</v>
      </c>
      <c r="L554" s="1177"/>
      <c r="M554" s="1176" t="s">
        <v>698</v>
      </c>
      <c r="N554" s="1177"/>
      <c r="O554" s="1178"/>
      <c r="P554" s="1176" t="s">
        <v>699</v>
      </c>
      <c r="Q554" s="1177"/>
      <c r="R554" s="1176" t="s">
        <v>700</v>
      </c>
      <c r="S554" s="1176"/>
      <c r="T554" s="1176" t="s">
        <v>701</v>
      </c>
      <c r="U554" s="1179"/>
      <c r="V554" s="1176" t="s">
        <v>702</v>
      </c>
      <c r="W554" s="1179"/>
      <c r="X554" s="946" t="s">
        <v>615</v>
      </c>
      <c r="Y554" s="946" t="s">
        <v>615</v>
      </c>
      <c r="Z554" s="656"/>
    </row>
    <row r="555" spans="1:32" ht="12.95" customHeight="1" x14ac:dyDescent="0.25">
      <c r="A555" s="660"/>
      <c r="B555" s="947"/>
      <c r="C555" s="805"/>
      <c r="D555" s="864" t="s">
        <v>703</v>
      </c>
      <c r="E555" s="805"/>
      <c r="F555" s="864" t="s">
        <v>704</v>
      </c>
      <c r="G555" s="805"/>
      <c r="H555" s="864" t="s">
        <v>705</v>
      </c>
      <c r="I555" s="805"/>
      <c r="J555" s="864" t="s">
        <v>706</v>
      </c>
      <c r="K555" s="805"/>
      <c r="L555" s="864" t="s">
        <v>707</v>
      </c>
      <c r="M555" s="805"/>
      <c r="N555" s="864" t="s">
        <v>708</v>
      </c>
      <c r="O555" s="786"/>
      <c r="P555" s="805"/>
      <c r="Q555" s="864" t="s">
        <v>709</v>
      </c>
      <c r="R555" s="805"/>
      <c r="S555" s="864" t="s">
        <v>710</v>
      </c>
      <c r="T555" s="693"/>
      <c r="U555" s="664" t="s">
        <v>711</v>
      </c>
      <c r="V555" s="1180"/>
      <c r="W555" s="949" t="s">
        <v>712</v>
      </c>
      <c r="X555" s="865"/>
      <c r="Z555" s="656"/>
    </row>
    <row r="556" spans="1:32" ht="12.95" customHeight="1" x14ac:dyDescent="0.25">
      <c r="A556" s="660"/>
      <c r="B556" s="1181" t="s">
        <v>630</v>
      </c>
      <c r="C556" s="872">
        <v>263</v>
      </c>
      <c r="D556" s="698">
        <f t="shared" ref="D556:D576" si="223">C556/X556</f>
        <v>4.8434622467771637E-2</v>
      </c>
      <c r="E556" s="872">
        <v>1537</v>
      </c>
      <c r="F556" s="698">
        <f t="shared" ref="F556:F576" si="224">E556/X556</f>
        <v>0.28305709023941067</v>
      </c>
      <c r="G556" s="872">
        <v>1341</v>
      </c>
      <c r="H556" s="698">
        <f t="shared" ref="H556:H576" si="225">G556/X556</f>
        <v>0.24696132596685083</v>
      </c>
      <c r="I556" s="1182">
        <v>2289</v>
      </c>
      <c r="J556" s="698">
        <f t="shared" ref="J556:J576" si="226">I556/X556</f>
        <v>0.42154696132596686</v>
      </c>
      <c r="K556" s="1183">
        <v>223</v>
      </c>
      <c r="L556" s="698">
        <f>K556/Y556</f>
        <v>0.30674002751031637</v>
      </c>
      <c r="M556" s="985">
        <v>210</v>
      </c>
      <c r="N556" s="698">
        <f>M556/Y556</f>
        <v>0.28885832187070154</v>
      </c>
      <c r="O556" s="725"/>
      <c r="P556" s="985">
        <v>121</v>
      </c>
      <c r="Q556" s="698">
        <f t="shared" ref="Q556:Q576" si="227">P556/Y556</f>
        <v>0.16643741403026135</v>
      </c>
      <c r="R556" s="1184">
        <v>100</v>
      </c>
      <c r="S556" s="698">
        <f>R556/Y556</f>
        <v>0.13755158184319119</v>
      </c>
      <c r="T556" s="985">
        <v>49</v>
      </c>
      <c r="U556" s="698">
        <f>T556/Y556</f>
        <v>6.7400275103163682E-2</v>
      </c>
      <c r="V556" s="1185">
        <v>24</v>
      </c>
      <c r="W556" s="698">
        <f>V556/Y556</f>
        <v>3.3012379642365884E-2</v>
      </c>
      <c r="X556" s="868">
        <f>SUM(C556,E556,G556,I556)</f>
        <v>5430</v>
      </c>
      <c r="Y556" s="1186">
        <f>SUM(K556,M556,P556,R556,T556,V556)</f>
        <v>727</v>
      </c>
      <c r="Z556" s="656"/>
      <c r="AA556" s="105"/>
      <c r="AC556" s="950"/>
      <c r="AD556" s="105"/>
      <c r="AE556" s="105"/>
      <c r="AF556" s="105"/>
    </row>
    <row r="557" spans="1:32" ht="12.95" customHeight="1" x14ac:dyDescent="0.25">
      <c r="A557" s="660"/>
      <c r="B557" s="1181" t="s">
        <v>631</v>
      </c>
      <c r="C557" s="872">
        <v>174</v>
      </c>
      <c r="D557" s="698">
        <f t="shared" si="223"/>
        <v>4.988532110091743E-2</v>
      </c>
      <c r="E557" s="872">
        <v>859</v>
      </c>
      <c r="F557" s="698">
        <f t="shared" si="224"/>
        <v>0.24627293577981652</v>
      </c>
      <c r="G557" s="872">
        <v>966</v>
      </c>
      <c r="H557" s="698">
        <f t="shared" si="225"/>
        <v>0.27694954128440369</v>
      </c>
      <c r="I557" s="1182">
        <v>1489</v>
      </c>
      <c r="J557" s="698">
        <f t="shared" si="226"/>
        <v>0.42689220183486237</v>
      </c>
      <c r="K557" s="1183">
        <v>133</v>
      </c>
      <c r="L557" s="698">
        <f t="shared" ref="L557:L576" si="228">K557/Y557</f>
        <v>0.27766179540709812</v>
      </c>
      <c r="M557" s="985">
        <v>142</v>
      </c>
      <c r="N557" s="698">
        <f t="shared" ref="N557:N576" si="229">M557/Y557</f>
        <v>0.29645093945720252</v>
      </c>
      <c r="O557" s="725"/>
      <c r="P557" s="985">
        <v>66</v>
      </c>
      <c r="Q557" s="698">
        <f t="shared" si="227"/>
        <v>0.13778705636743216</v>
      </c>
      <c r="R557" s="1184">
        <v>90</v>
      </c>
      <c r="S557" s="698">
        <f t="shared" ref="S557:S576" si="230">R557/Y557</f>
        <v>0.18789144050104384</v>
      </c>
      <c r="T557" s="985">
        <v>16</v>
      </c>
      <c r="U557" s="698">
        <f t="shared" ref="U557:U576" si="231">T557/Y557</f>
        <v>3.3402922755741124E-2</v>
      </c>
      <c r="V557" s="1185">
        <v>32</v>
      </c>
      <c r="W557" s="698">
        <f t="shared" ref="W557:W576" si="232">V557/Y557</f>
        <v>6.6805845511482248E-2</v>
      </c>
      <c r="X557" s="868">
        <f t="shared" ref="X557:X575" si="233">SUM(C557,E557,G557,I557)</f>
        <v>3488</v>
      </c>
      <c r="Y557" s="1186">
        <f t="shared" ref="Y557:Y575" si="234">SUM(K557,M557,P557,R557,T557,V557)</f>
        <v>479</v>
      </c>
      <c r="Z557" s="656"/>
      <c r="AA557" s="105"/>
      <c r="AC557" s="950"/>
      <c r="AD557" s="105"/>
      <c r="AE557" s="105"/>
      <c r="AF557" s="105"/>
    </row>
    <row r="558" spans="1:32" ht="12.95" customHeight="1" x14ac:dyDescent="0.25">
      <c r="A558" s="660"/>
      <c r="B558" s="1181" t="s">
        <v>632</v>
      </c>
      <c r="C558" s="872">
        <v>94</v>
      </c>
      <c r="D558" s="698">
        <f t="shared" si="223"/>
        <v>4.3782021425244524E-2</v>
      </c>
      <c r="E558" s="872">
        <v>666</v>
      </c>
      <c r="F558" s="698">
        <f t="shared" si="224"/>
        <v>0.31020027945971124</v>
      </c>
      <c r="G558" s="872">
        <v>641</v>
      </c>
      <c r="H558" s="698">
        <f t="shared" si="225"/>
        <v>0.29855612482533767</v>
      </c>
      <c r="I558" s="1182">
        <v>746</v>
      </c>
      <c r="J558" s="698">
        <f t="shared" si="226"/>
        <v>0.34746157428970659</v>
      </c>
      <c r="K558" s="1183">
        <v>52</v>
      </c>
      <c r="L558" s="698">
        <f t="shared" si="228"/>
        <v>0.23853211009174313</v>
      </c>
      <c r="M558" s="985">
        <v>69</v>
      </c>
      <c r="N558" s="698">
        <f t="shared" si="229"/>
        <v>0.3165137614678899</v>
      </c>
      <c r="O558" s="725"/>
      <c r="P558" s="985">
        <v>48</v>
      </c>
      <c r="Q558" s="698">
        <f t="shared" si="227"/>
        <v>0.22018348623853212</v>
      </c>
      <c r="R558" s="1184">
        <v>31</v>
      </c>
      <c r="S558" s="698">
        <f t="shared" si="230"/>
        <v>0.14220183486238533</v>
      </c>
      <c r="T558" s="985">
        <v>12</v>
      </c>
      <c r="U558" s="698">
        <f t="shared" si="231"/>
        <v>5.5045871559633031E-2</v>
      </c>
      <c r="V558" s="1185">
        <v>6</v>
      </c>
      <c r="W558" s="698">
        <f t="shared" si="232"/>
        <v>2.7522935779816515E-2</v>
      </c>
      <c r="X558" s="868">
        <f t="shared" si="233"/>
        <v>2147</v>
      </c>
      <c r="Y558" s="1186">
        <f t="shared" si="234"/>
        <v>218</v>
      </c>
      <c r="Z558" s="656"/>
      <c r="AA558" s="105"/>
      <c r="AC558" s="950"/>
      <c r="AD558" s="105"/>
      <c r="AE558" s="105"/>
      <c r="AF558" s="105"/>
    </row>
    <row r="559" spans="1:32" ht="12.95" customHeight="1" x14ac:dyDescent="0.25">
      <c r="A559" s="660"/>
      <c r="B559" s="1181" t="s">
        <v>633</v>
      </c>
      <c r="C559" s="872">
        <v>124</v>
      </c>
      <c r="D559" s="698">
        <f t="shared" si="223"/>
        <v>5.6338028169014086E-2</v>
      </c>
      <c r="E559" s="872">
        <v>542</v>
      </c>
      <c r="F559" s="698">
        <f t="shared" si="224"/>
        <v>0.24625170377101319</v>
      </c>
      <c r="G559" s="872">
        <v>592</v>
      </c>
      <c r="H559" s="698">
        <f t="shared" si="225"/>
        <v>0.26896865061335756</v>
      </c>
      <c r="I559" s="1182">
        <v>943</v>
      </c>
      <c r="J559" s="698">
        <f t="shared" si="226"/>
        <v>0.42844161744661519</v>
      </c>
      <c r="K559" s="1183">
        <v>82</v>
      </c>
      <c r="L559" s="698">
        <f t="shared" si="228"/>
        <v>0.25230769230769229</v>
      </c>
      <c r="M559" s="985">
        <v>91</v>
      </c>
      <c r="N559" s="698">
        <f t="shared" si="229"/>
        <v>0.28000000000000003</v>
      </c>
      <c r="O559" s="725"/>
      <c r="P559" s="985">
        <v>63</v>
      </c>
      <c r="Q559" s="698">
        <f t="shared" si="227"/>
        <v>0.19384615384615383</v>
      </c>
      <c r="R559" s="1184">
        <v>51</v>
      </c>
      <c r="S559" s="698">
        <f t="shared" si="230"/>
        <v>0.15692307692307692</v>
      </c>
      <c r="T559" s="985">
        <v>25</v>
      </c>
      <c r="U559" s="698">
        <f t="shared" si="231"/>
        <v>7.6923076923076927E-2</v>
      </c>
      <c r="V559" s="1185">
        <v>13</v>
      </c>
      <c r="W559" s="698">
        <f t="shared" si="232"/>
        <v>0.04</v>
      </c>
      <c r="X559" s="868">
        <f t="shared" si="233"/>
        <v>2201</v>
      </c>
      <c r="Y559" s="1186">
        <f t="shared" si="234"/>
        <v>325</v>
      </c>
      <c r="Z559" s="656"/>
      <c r="AA559" s="105"/>
      <c r="AC559" s="950"/>
      <c r="AD559" s="105"/>
      <c r="AE559" s="105"/>
      <c r="AF559" s="105"/>
    </row>
    <row r="560" spans="1:32" ht="12.95" customHeight="1" x14ac:dyDescent="0.25">
      <c r="A560" s="660"/>
      <c r="B560" s="1181" t="s">
        <v>634</v>
      </c>
      <c r="C560" s="872">
        <v>86</v>
      </c>
      <c r="D560" s="698">
        <f t="shared" si="223"/>
        <v>4.5720361509835196E-2</v>
      </c>
      <c r="E560" s="872">
        <v>384</v>
      </c>
      <c r="F560" s="698">
        <f t="shared" si="224"/>
        <v>0.20414673046251994</v>
      </c>
      <c r="G560" s="872">
        <v>502</v>
      </c>
      <c r="H560" s="698">
        <f t="shared" si="225"/>
        <v>0.26687931951089844</v>
      </c>
      <c r="I560" s="1182">
        <v>909</v>
      </c>
      <c r="J560" s="698">
        <f t="shared" si="226"/>
        <v>0.48325358851674644</v>
      </c>
      <c r="K560" s="1183">
        <v>60</v>
      </c>
      <c r="L560" s="698">
        <f t="shared" si="228"/>
        <v>0.19480519480519481</v>
      </c>
      <c r="M560" s="985">
        <v>142</v>
      </c>
      <c r="N560" s="698">
        <f t="shared" si="229"/>
        <v>0.46103896103896103</v>
      </c>
      <c r="O560" s="725"/>
      <c r="P560" s="985">
        <v>43</v>
      </c>
      <c r="Q560" s="698">
        <f t="shared" si="227"/>
        <v>0.1396103896103896</v>
      </c>
      <c r="R560" s="1184">
        <v>39</v>
      </c>
      <c r="S560" s="698">
        <f t="shared" si="230"/>
        <v>0.12662337662337661</v>
      </c>
      <c r="T560" s="985">
        <v>15</v>
      </c>
      <c r="U560" s="698">
        <f t="shared" si="231"/>
        <v>4.8701298701298704E-2</v>
      </c>
      <c r="V560" s="1185">
        <v>9</v>
      </c>
      <c r="W560" s="698">
        <f t="shared" si="232"/>
        <v>2.922077922077922E-2</v>
      </c>
      <c r="X560" s="868">
        <f t="shared" si="233"/>
        <v>1881</v>
      </c>
      <c r="Y560" s="1186">
        <f t="shared" si="234"/>
        <v>308</v>
      </c>
      <c r="Z560" s="656"/>
      <c r="AA560" s="105"/>
      <c r="AC560" s="950"/>
      <c r="AD560" s="105"/>
      <c r="AE560" s="105"/>
      <c r="AF560" s="105"/>
    </row>
    <row r="561" spans="1:32" ht="12.95" customHeight="1" x14ac:dyDescent="0.25">
      <c r="A561" s="660"/>
      <c r="B561" s="1181" t="s">
        <v>635</v>
      </c>
      <c r="C561" s="872">
        <v>40</v>
      </c>
      <c r="D561" s="698">
        <f t="shared" si="223"/>
        <v>3.0143180105501131E-2</v>
      </c>
      <c r="E561" s="872">
        <v>346</v>
      </c>
      <c r="F561" s="698">
        <f t="shared" si="224"/>
        <v>0.26073850791258479</v>
      </c>
      <c r="G561" s="872">
        <v>395</v>
      </c>
      <c r="H561" s="698">
        <f t="shared" si="225"/>
        <v>0.29766390354182365</v>
      </c>
      <c r="I561" s="1182">
        <v>546</v>
      </c>
      <c r="J561" s="698">
        <f t="shared" si="226"/>
        <v>0.4114544084400904</v>
      </c>
      <c r="K561" s="1183">
        <v>32</v>
      </c>
      <c r="L561" s="698">
        <f t="shared" si="228"/>
        <v>0.25396825396825395</v>
      </c>
      <c r="M561" s="985">
        <v>35</v>
      </c>
      <c r="N561" s="698">
        <f t="shared" si="229"/>
        <v>0.27777777777777779</v>
      </c>
      <c r="O561" s="725"/>
      <c r="P561" s="985">
        <v>19</v>
      </c>
      <c r="Q561" s="698">
        <f t="shared" si="227"/>
        <v>0.15079365079365079</v>
      </c>
      <c r="R561" s="1184">
        <v>18</v>
      </c>
      <c r="S561" s="698">
        <f t="shared" si="230"/>
        <v>0.14285714285714285</v>
      </c>
      <c r="T561" s="985">
        <v>15</v>
      </c>
      <c r="U561" s="698">
        <f t="shared" si="231"/>
        <v>0.11904761904761904</v>
      </c>
      <c r="V561" s="1185">
        <v>7</v>
      </c>
      <c r="W561" s="698">
        <f t="shared" si="232"/>
        <v>5.5555555555555552E-2</v>
      </c>
      <c r="X561" s="868">
        <f t="shared" si="233"/>
        <v>1327</v>
      </c>
      <c r="Y561" s="1186">
        <f t="shared" si="234"/>
        <v>126</v>
      </c>
      <c r="Z561" s="656"/>
      <c r="AA561" s="105"/>
      <c r="AC561" s="950"/>
      <c r="AD561" s="105"/>
      <c r="AE561" s="105"/>
      <c r="AF561" s="105"/>
    </row>
    <row r="562" spans="1:32" ht="12.95" customHeight="1" x14ac:dyDescent="0.25">
      <c r="A562" s="660"/>
      <c r="B562" s="1181" t="s">
        <v>636</v>
      </c>
      <c r="C562" s="872">
        <v>70</v>
      </c>
      <c r="D562" s="698">
        <f t="shared" si="223"/>
        <v>6.8965517241379309E-2</v>
      </c>
      <c r="E562" s="872">
        <v>232</v>
      </c>
      <c r="F562" s="698">
        <f t="shared" si="224"/>
        <v>0.22857142857142856</v>
      </c>
      <c r="G562" s="872">
        <v>252</v>
      </c>
      <c r="H562" s="698">
        <f t="shared" si="225"/>
        <v>0.24827586206896551</v>
      </c>
      <c r="I562" s="1182">
        <v>461</v>
      </c>
      <c r="J562" s="698">
        <f t="shared" si="226"/>
        <v>0.45418719211822661</v>
      </c>
      <c r="K562" s="1183">
        <v>30</v>
      </c>
      <c r="L562" s="698">
        <f t="shared" si="228"/>
        <v>0.20547945205479451</v>
      </c>
      <c r="M562" s="985">
        <v>44</v>
      </c>
      <c r="N562" s="698">
        <f t="shared" si="229"/>
        <v>0.30136986301369861</v>
      </c>
      <c r="O562" s="725"/>
      <c r="P562" s="985">
        <v>26</v>
      </c>
      <c r="Q562" s="698">
        <f t="shared" si="227"/>
        <v>0.17808219178082191</v>
      </c>
      <c r="R562" s="1184">
        <v>24</v>
      </c>
      <c r="S562" s="698">
        <f t="shared" si="230"/>
        <v>0.16438356164383561</v>
      </c>
      <c r="T562" s="985">
        <v>8</v>
      </c>
      <c r="U562" s="698">
        <f t="shared" si="231"/>
        <v>5.4794520547945202E-2</v>
      </c>
      <c r="V562" s="1185">
        <v>14</v>
      </c>
      <c r="W562" s="698">
        <f t="shared" si="232"/>
        <v>9.5890410958904104E-2</v>
      </c>
      <c r="X562" s="868">
        <f t="shared" si="233"/>
        <v>1015</v>
      </c>
      <c r="Y562" s="1186">
        <f t="shared" si="234"/>
        <v>146</v>
      </c>
      <c r="Z562" s="656"/>
      <c r="AA562" s="105"/>
      <c r="AC562" s="950"/>
      <c r="AD562" s="105"/>
      <c r="AE562" s="105"/>
      <c r="AF562" s="105"/>
    </row>
    <row r="563" spans="1:32" ht="12.95" customHeight="1" x14ac:dyDescent="0.25">
      <c r="A563" s="660"/>
      <c r="B563" s="1181" t="s">
        <v>637</v>
      </c>
      <c r="C563" s="872">
        <v>47</v>
      </c>
      <c r="D563" s="698">
        <f t="shared" si="223"/>
        <v>5.3348467650397274E-2</v>
      </c>
      <c r="E563" s="872">
        <v>283</v>
      </c>
      <c r="F563" s="698">
        <f t="shared" si="224"/>
        <v>0.32122587968217936</v>
      </c>
      <c r="G563" s="872">
        <v>235</v>
      </c>
      <c r="H563" s="698">
        <f t="shared" si="225"/>
        <v>0.2667423382519864</v>
      </c>
      <c r="I563" s="1182">
        <v>316</v>
      </c>
      <c r="J563" s="698">
        <f t="shared" si="226"/>
        <v>0.35868331441543699</v>
      </c>
      <c r="K563" s="1183">
        <v>23</v>
      </c>
      <c r="L563" s="698">
        <f t="shared" si="228"/>
        <v>0.22549019607843138</v>
      </c>
      <c r="M563" s="985">
        <v>36</v>
      </c>
      <c r="N563" s="698">
        <f t="shared" si="229"/>
        <v>0.35294117647058826</v>
      </c>
      <c r="O563" s="725"/>
      <c r="P563" s="985">
        <v>22</v>
      </c>
      <c r="Q563" s="698">
        <f t="shared" si="227"/>
        <v>0.21568627450980393</v>
      </c>
      <c r="R563" s="1184">
        <v>10</v>
      </c>
      <c r="S563" s="698">
        <f t="shared" si="230"/>
        <v>9.8039215686274508E-2</v>
      </c>
      <c r="T563" s="985">
        <v>6</v>
      </c>
      <c r="U563" s="698">
        <f t="shared" si="231"/>
        <v>5.8823529411764705E-2</v>
      </c>
      <c r="V563" s="1185">
        <v>5</v>
      </c>
      <c r="W563" s="698">
        <f t="shared" si="232"/>
        <v>4.9019607843137254E-2</v>
      </c>
      <c r="X563" s="868">
        <f t="shared" si="233"/>
        <v>881</v>
      </c>
      <c r="Y563" s="1186">
        <f t="shared" si="234"/>
        <v>102</v>
      </c>
      <c r="Z563" s="656"/>
      <c r="AA563" s="105"/>
      <c r="AC563" s="950"/>
      <c r="AD563" s="105"/>
      <c r="AE563" s="105"/>
      <c r="AF563" s="105"/>
    </row>
    <row r="564" spans="1:32" ht="12.95" customHeight="1" x14ac:dyDescent="0.25">
      <c r="A564" s="660"/>
      <c r="B564" s="1181" t="s">
        <v>638</v>
      </c>
      <c r="C564" s="872">
        <v>29</v>
      </c>
      <c r="D564" s="698">
        <f t="shared" si="223"/>
        <v>5.3604436229205174E-2</v>
      </c>
      <c r="E564" s="872">
        <v>130</v>
      </c>
      <c r="F564" s="698">
        <f t="shared" si="224"/>
        <v>0.24029574861367836</v>
      </c>
      <c r="G564" s="872">
        <v>164</v>
      </c>
      <c r="H564" s="698">
        <f t="shared" si="225"/>
        <v>0.30314232902033272</v>
      </c>
      <c r="I564" s="1182">
        <v>218</v>
      </c>
      <c r="J564" s="698">
        <f t="shared" si="226"/>
        <v>0.40295748613678373</v>
      </c>
      <c r="K564" s="1183">
        <v>8</v>
      </c>
      <c r="L564" s="698">
        <f t="shared" si="228"/>
        <v>0.1951219512195122</v>
      </c>
      <c r="M564" s="985">
        <v>9</v>
      </c>
      <c r="N564" s="698">
        <f t="shared" si="229"/>
        <v>0.21951219512195122</v>
      </c>
      <c r="O564" s="725"/>
      <c r="P564" s="985">
        <v>12</v>
      </c>
      <c r="Q564" s="698">
        <f t="shared" si="227"/>
        <v>0.29268292682926828</v>
      </c>
      <c r="R564" s="1184">
        <v>4</v>
      </c>
      <c r="S564" s="698">
        <f t="shared" si="230"/>
        <v>9.7560975609756101E-2</v>
      </c>
      <c r="T564" s="985">
        <v>5</v>
      </c>
      <c r="U564" s="698">
        <f t="shared" si="231"/>
        <v>0.12195121951219512</v>
      </c>
      <c r="V564" s="1185">
        <v>3</v>
      </c>
      <c r="W564" s="698">
        <f t="shared" si="232"/>
        <v>7.3170731707317069E-2</v>
      </c>
      <c r="X564" s="868">
        <f t="shared" si="233"/>
        <v>541</v>
      </c>
      <c r="Y564" s="1186">
        <f t="shared" si="234"/>
        <v>41</v>
      </c>
      <c r="Z564" s="656"/>
      <c r="AA564" s="105"/>
      <c r="AC564" s="950"/>
      <c r="AD564" s="105"/>
      <c r="AE564" s="105"/>
      <c r="AF564" s="105"/>
    </row>
    <row r="565" spans="1:32" ht="12.95" customHeight="1" x14ac:dyDescent="0.25">
      <c r="A565" s="660"/>
      <c r="B565" s="1181" t="s">
        <v>639</v>
      </c>
      <c r="C565" s="872">
        <v>23</v>
      </c>
      <c r="D565" s="698">
        <f t="shared" si="223"/>
        <v>5.1685393258426963E-2</v>
      </c>
      <c r="E565" s="872">
        <v>118</v>
      </c>
      <c r="F565" s="698">
        <f t="shared" si="224"/>
        <v>0.26516853932584272</v>
      </c>
      <c r="G565" s="872">
        <v>125</v>
      </c>
      <c r="H565" s="698">
        <f t="shared" si="225"/>
        <v>0.2808988764044944</v>
      </c>
      <c r="I565" s="1182">
        <v>179</v>
      </c>
      <c r="J565" s="698">
        <f t="shared" si="226"/>
        <v>0.40224719101123596</v>
      </c>
      <c r="K565" s="1183">
        <v>9</v>
      </c>
      <c r="L565" s="698">
        <f t="shared" si="228"/>
        <v>0.18</v>
      </c>
      <c r="M565" s="985">
        <v>10</v>
      </c>
      <c r="N565" s="698">
        <f t="shared" si="229"/>
        <v>0.2</v>
      </c>
      <c r="O565" s="725"/>
      <c r="P565" s="985">
        <v>10</v>
      </c>
      <c r="Q565" s="698">
        <f t="shared" si="227"/>
        <v>0.2</v>
      </c>
      <c r="R565" s="1184">
        <v>11</v>
      </c>
      <c r="S565" s="698">
        <f t="shared" si="230"/>
        <v>0.22</v>
      </c>
      <c r="T565" s="985">
        <v>3</v>
      </c>
      <c r="U565" s="698">
        <f t="shared" si="231"/>
        <v>0.06</v>
      </c>
      <c r="V565" s="1185">
        <v>7</v>
      </c>
      <c r="W565" s="698">
        <f t="shared" si="232"/>
        <v>0.14000000000000001</v>
      </c>
      <c r="X565" s="868">
        <f t="shared" si="233"/>
        <v>445</v>
      </c>
      <c r="Y565" s="1186">
        <f t="shared" si="234"/>
        <v>50</v>
      </c>
      <c r="Z565" s="656"/>
      <c r="AA565" s="105"/>
      <c r="AC565" s="950"/>
      <c r="AD565" s="105"/>
      <c r="AE565" s="105"/>
      <c r="AF565" s="105"/>
    </row>
    <row r="566" spans="1:32" ht="12.95" customHeight="1" x14ac:dyDescent="0.25">
      <c r="A566" s="660"/>
      <c r="B566" s="1181" t="s">
        <v>640</v>
      </c>
      <c r="C566" s="872">
        <v>7</v>
      </c>
      <c r="D566" s="698">
        <f t="shared" si="223"/>
        <v>2.8688524590163935E-2</v>
      </c>
      <c r="E566" s="872">
        <v>54</v>
      </c>
      <c r="F566" s="698">
        <f t="shared" si="224"/>
        <v>0.22131147540983606</v>
      </c>
      <c r="G566" s="872">
        <v>54</v>
      </c>
      <c r="H566" s="698">
        <f t="shared" si="225"/>
        <v>0.22131147540983606</v>
      </c>
      <c r="I566" s="1182">
        <v>129</v>
      </c>
      <c r="J566" s="698">
        <f t="shared" si="226"/>
        <v>0.52868852459016391</v>
      </c>
      <c r="K566" s="1183">
        <v>4</v>
      </c>
      <c r="L566" s="698">
        <f t="shared" si="228"/>
        <v>0.25</v>
      </c>
      <c r="M566" s="985">
        <v>3</v>
      </c>
      <c r="N566" s="698">
        <f t="shared" si="229"/>
        <v>0.1875</v>
      </c>
      <c r="O566" s="725"/>
      <c r="P566" s="985">
        <v>3</v>
      </c>
      <c r="Q566" s="698">
        <f t="shared" si="227"/>
        <v>0.1875</v>
      </c>
      <c r="R566" s="1184">
        <v>2</v>
      </c>
      <c r="S566" s="698">
        <f t="shared" si="230"/>
        <v>0.125</v>
      </c>
      <c r="T566" s="985">
        <v>3</v>
      </c>
      <c r="U566" s="698">
        <f t="shared" si="231"/>
        <v>0.1875</v>
      </c>
      <c r="V566" s="1185">
        <v>1</v>
      </c>
      <c r="W566" s="698">
        <f t="shared" si="232"/>
        <v>6.25E-2</v>
      </c>
      <c r="X566" s="868">
        <f t="shared" si="233"/>
        <v>244</v>
      </c>
      <c r="Y566" s="1186">
        <f t="shared" si="234"/>
        <v>16</v>
      </c>
      <c r="Z566" s="656"/>
      <c r="AA566" s="105"/>
      <c r="AC566" s="950"/>
      <c r="AD566" s="105"/>
      <c r="AE566" s="105"/>
      <c r="AF566" s="105"/>
    </row>
    <row r="567" spans="1:32" ht="12.95" customHeight="1" x14ac:dyDescent="0.25">
      <c r="A567" s="660"/>
      <c r="B567" s="1181" t="s">
        <v>641</v>
      </c>
      <c r="C567" s="872">
        <v>12</v>
      </c>
      <c r="D567" s="698">
        <f t="shared" si="223"/>
        <v>6.1224489795918366E-2</v>
      </c>
      <c r="E567" s="872">
        <v>58</v>
      </c>
      <c r="F567" s="698">
        <f t="shared" si="224"/>
        <v>0.29591836734693877</v>
      </c>
      <c r="G567" s="872">
        <v>49</v>
      </c>
      <c r="H567" s="698">
        <f t="shared" si="225"/>
        <v>0.25</v>
      </c>
      <c r="I567" s="1182">
        <v>77</v>
      </c>
      <c r="J567" s="698">
        <f t="shared" si="226"/>
        <v>0.39285714285714285</v>
      </c>
      <c r="K567" s="1183">
        <v>17</v>
      </c>
      <c r="L567" s="698">
        <f t="shared" si="228"/>
        <v>0.39534883720930231</v>
      </c>
      <c r="M567" s="985">
        <v>14</v>
      </c>
      <c r="N567" s="698">
        <f t="shared" si="229"/>
        <v>0.32558139534883723</v>
      </c>
      <c r="O567" s="725"/>
      <c r="P567" s="985">
        <v>6</v>
      </c>
      <c r="Q567" s="698">
        <f t="shared" si="227"/>
        <v>0.13953488372093023</v>
      </c>
      <c r="R567" s="1184">
        <v>5</v>
      </c>
      <c r="S567" s="698">
        <f t="shared" si="230"/>
        <v>0.11627906976744186</v>
      </c>
      <c r="T567" s="985">
        <v>1</v>
      </c>
      <c r="U567" s="698">
        <f t="shared" si="231"/>
        <v>2.3255813953488372E-2</v>
      </c>
      <c r="V567" s="1185">
        <v>0</v>
      </c>
      <c r="W567" s="698">
        <f t="shared" si="232"/>
        <v>0</v>
      </c>
      <c r="X567" s="868">
        <f t="shared" si="233"/>
        <v>196</v>
      </c>
      <c r="Y567" s="1186">
        <f t="shared" si="234"/>
        <v>43</v>
      </c>
      <c r="Z567" s="656"/>
      <c r="AA567" s="105"/>
      <c r="AC567" s="950"/>
      <c r="AD567" s="105"/>
      <c r="AE567" s="105"/>
      <c r="AF567" s="105"/>
    </row>
    <row r="568" spans="1:32" ht="12.95" customHeight="1" x14ac:dyDescent="0.25">
      <c r="A568" s="660"/>
      <c r="B568" s="1181" t="s">
        <v>642</v>
      </c>
      <c r="C568" s="872">
        <v>4</v>
      </c>
      <c r="D568" s="698">
        <f t="shared" si="223"/>
        <v>4.5454545454545456E-2</v>
      </c>
      <c r="E568" s="872">
        <v>27</v>
      </c>
      <c r="F568" s="698">
        <f t="shared" si="224"/>
        <v>0.30681818181818182</v>
      </c>
      <c r="G568" s="872">
        <v>20</v>
      </c>
      <c r="H568" s="698">
        <f t="shared" si="225"/>
        <v>0.22727272727272727</v>
      </c>
      <c r="I568" s="1182">
        <v>37</v>
      </c>
      <c r="J568" s="698">
        <f t="shared" si="226"/>
        <v>0.42045454545454547</v>
      </c>
      <c r="K568" s="1183">
        <v>6</v>
      </c>
      <c r="L568" s="698">
        <f t="shared" si="228"/>
        <v>0.6</v>
      </c>
      <c r="M568" s="985">
        <v>3</v>
      </c>
      <c r="N568" s="698">
        <f t="shared" si="229"/>
        <v>0.3</v>
      </c>
      <c r="O568" s="725"/>
      <c r="P568" s="985">
        <v>0</v>
      </c>
      <c r="Q568" s="698">
        <f t="shared" si="227"/>
        <v>0</v>
      </c>
      <c r="R568" s="1184">
        <v>1</v>
      </c>
      <c r="S568" s="835">
        <f t="shared" si="230"/>
        <v>0.1</v>
      </c>
      <c r="T568" s="985">
        <v>0</v>
      </c>
      <c r="U568" s="698">
        <f t="shared" si="231"/>
        <v>0</v>
      </c>
      <c r="V568" s="1185">
        <v>0</v>
      </c>
      <c r="W568" s="698">
        <f t="shared" si="232"/>
        <v>0</v>
      </c>
      <c r="X568" s="868">
        <f t="shared" si="233"/>
        <v>88</v>
      </c>
      <c r="Y568" s="1186">
        <f t="shared" si="234"/>
        <v>10</v>
      </c>
      <c r="Z568" s="656"/>
      <c r="AA568" s="105"/>
      <c r="AC568" s="950"/>
      <c r="AD568" s="105"/>
      <c r="AE568" s="105"/>
      <c r="AF568" s="105"/>
    </row>
    <row r="569" spans="1:32" ht="12.95" customHeight="1" x14ac:dyDescent="0.25">
      <c r="A569" s="660"/>
      <c r="B569" s="1181" t="s">
        <v>643</v>
      </c>
      <c r="C569" s="872">
        <v>7</v>
      </c>
      <c r="D569" s="698">
        <f t="shared" si="223"/>
        <v>6.3063063063063057E-2</v>
      </c>
      <c r="E569" s="872">
        <v>36</v>
      </c>
      <c r="F569" s="698">
        <f t="shared" si="224"/>
        <v>0.32432432432432434</v>
      </c>
      <c r="G569" s="872">
        <v>35</v>
      </c>
      <c r="H569" s="698">
        <f t="shared" si="225"/>
        <v>0.31531531531531531</v>
      </c>
      <c r="I569" s="1182">
        <v>33</v>
      </c>
      <c r="J569" s="698">
        <f t="shared" si="226"/>
        <v>0.29729729729729731</v>
      </c>
      <c r="K569" s="1183">
        <v>12</v>
      </c>
      <c r="L569" s="698">
        <f t="shared" si="228"/>
        <v>0.2857142857142857</v>
      </c>
      <c r="M569" s="985">
        <v>13</v>
      </c>
      <c r="N569" s="698">
        <f t="shared" si="229"/>
        <v>0.30952380952380953</v>
      </c>
      <c r="O569" s="725"/>
      <c r="P569" s="985">
        <v>7</v>
      </c>
      <c r="Q569" s="698">
        <f t="shared" si="227"/>
        <v>0.16666666666666666</v>
      </c>
      <c r="R569" s="1184">
        <v>4</v>
      </c>
      <c r="S569" s="698">
        <f t="shared" si="230"/>
        <v>9.5238095238095233E-2</v>
      </c>
      <c r="T569" s="985">
        <v>2</v>
      </c>
      <c r="U569" s="698">
        <f t="shared" si="231"/>
        <v>4.7619047619047616E-2</v>
      </c>
      <c r="V569" s="1185">
        <v>4</v>
      </c>
      <c r="W569" s="698">
        <f t="shared" si="232"/>
        <v>9.5238095238095233E-2</v>
      </c>
      <c r="X569" s="868">
        <f t="shared" si="233"/>
        <v>111</v>
      </c>
      <c r="Y569" s="1186">
        <f t="shared" si="234"/>
        <v>42</v>
      </c>
      <c r="Z569" s="656"/>
      <c r="AA569" s="105"/>
      <c r="AC569" s="950"/>
      <c r="AD569" s="105"/>
      <c r="AE569" s="105"/>
      <c r="AF569" s="105"/>
    </row>
    <row r="570" spans="1:32" ht="12.95" customHeight="1" x14ac:dyDescent="0.25">
      <c r="A570" s="660"/>
      <c r="B570" s="1181" t="s">
        <v>644</v>
      </c>
      <c r="C570" s="872">
        <v>6</v>
      </c>
      <c r="D570" s="698">
        <f t="shared" si="223"/>
        <v>4.6511627906976744E-2</v>
      </c>
      <c r="E570" s="872">
        <v>47</v>
      </c>
      <c r="F570" s="698">
        <f t="shared" si="224"/>
        <v>0.36434108527131781</v>
      </c>
      <c r="G570" s="872">
        <v>34</v>
      </c>
      <c r="H570" s="698">
        <f t="shared" si="225"/>
        <v>0.26356589147286824</v>
      </c>
      <c r="I570" s="1182">
        <v>42</v>
      </c>
      <c r="J570" s="698">
        <f t="shared" si="226"/>
        <v>0.32558139534883723</v>
      </c>
      <c r="K570" s="1183">
        <v>9</v>
      </c>
      <c r="L570" s="698">
        <f t="shared" si="228"/>
        <v>0.5</v>
      </c>
      <c r="M570" s="985">
        <v>2</v>
      </c>
      <c r="N570" s="698">
        <f t="shared" si="229"/>
        <v>0.1111111111111111</v>
      </c>
      <c r="O570" s="725"/>
      <c r="P570" s="985">
        <v>1</v>
      </c>
      <c r="Q570" s="698">
        <f>P570/Y570</f>
        <v>5.5555555555555552E-2</v>
      </c>
      <c r="R570" s="1184">
        <v>3</v>
      </c>
      <c r="S570" s="698">
        <f>R570/Y570</f>
        <v>0.16666666666666666</v>
      </c>
      <c r="T570" s="985">
        <v>1</v>
      </c>
      <c r="U570" s="698">
        <f t="shared" si="231"/>
        <v>5.5555555555555552E-2</v>
      </c>
      <c r="V570" s="1185">
        <v>2</v>
      </c>
      <c r="W570" s="698">
        <f t="shared" si="232"/>
        <v>0.1111111111111111</v>
      </c>
      <c r="X570" s="868">
        <f t="shared" si="233"/>
        <v>129</v>
      </c>
      <c r="Y570" s="1186">
        <f t="shared" si="234"/>
        <v>18</v>
      </c>
      <c r="Z570" s="656"/>
      <c r="AA570" s="105"/>
      <c r="AC570" s="950"/>
      <c r="AD570" s="105"/>
      <c r="AE570" s="105"/>
      <c r="AF570" s="105"/>
    </row>
    <row r="571" spans="1:32" ht="12.95" customHeight="1" x14ac:dyDescent="0.25">
      <c r="A571" s="660"/>
      <c r="B571" s="1181" t="s">
        <v>645</v>
      </c>
      <c r="C571" s="872">
        <v>0</v>
      </c>
      <c r="D571" s="698">
        <f t="shared" si="223"/>
        <v>0</v>
      </c>
      <c r="E571" s="872">
        <v>12</v>
      </c>
      <c r="F571" s="698">
        <f t="shared" si="224"/>
        <v>0.20338983050847459</v>
      </c>
      <c r="G571" s="872">
        <v>22</v>
      </c>
      <c r="H571" s="698">
        <f t="shared" si="225"/>
        <v>0.3728813559322034</v>
      </c>
      <c r="I571" s="1182">
        <v>25</v>
      </c>
      <c r="J571" s="698">
        <f t="shared" si="226"/>
        <v>0.42372881355932202</v>
      </c>
      <c r="K571" s="1183">
        <v>1</v>
      </c>
      <c r="L571" s="698">
        <f t="shared" si="228"/>
        <v>0.14285714285714285</v>
      </c>
      <c r="M571" s="985">
        <v>2</v>
      </c>
      <c r="N571" s="698">
        <f t="shared" si="229"/>
        <v>0.2857142857142857</v>
      </c>
      <c r="O571" s="725"/>
      <c r="P571" s="985">
        <v>1</v>
      </c>
      <c r="Q571" s="698">
        <f t="shared" si="227"/>
        <v>0.14285714285714285</v>
      </c>
      <c r="R571" s="1184">
        <v>3</v>
      </c>
      <c r="S571" s="698">
        <f t="shared" si="230"/>
        <v>0.42857142857142855</v>
      </c>
      <c r="T571" s="985">
        <v>0</v>
      </c>
      <c r="U571" s="698">
        <f t="shared" si="231"/>
        <v>0</v>
      </c>
      <c r="V571" s="1185">
        <v>0</v>
      </c>
      <c r="W571" s="698">
        <f t="shared" si="232"/>
        <v>0</v>
      </c>
      <c r="X571" s="868">
        <f t="shared" si="233"/>
        <v>59</v>
      </c>
      <c r="Y571" s="1186">
        <f t="shared" si="234"/>
        <v>7</v>
      </c>
      <c r="Z571" s="656"/>
      <c r="AA571" s="105"/>
      <c r="AC571" s="950"/>
      <c r="AD571" s="105"/>
      <c r="AE571" s="105"/>
      <c r="AF571" s="105"/>
    </row>
    <row r="572" spans="1:32" ht="12.95" customHeight="1" x14ac:dyDescent="0.25">
      <c r="A572" s="660"/>
      <c r="B572" s="1181" t="s">
        <v>646</v>
      </c>
      <c r="C572" s="872">
        <v>6</v>
      </c>
      <c r="D572" s="698">
        <f t="shared" si="223"/>
        <v>6.8181818181818177E-2</v>
      </c>
      <c r="E572" s="872">
        <v>31</v>
      </c>
      <c r="F572" s="698">
        <f t="shared" si="224"/>
        <v>0.35227272727272729</v>
      </c>
      <c r="G572" s="872">
        <v>29</v>
      </c>
      <c r="H572" s="698">
        <f t="shared" si="225"/>
        <v>0.32954545454545453</v>
      </c>
      <c r="I572" s="1182">
        <v>22</v>
      </c>
      <c r="J572" s="698">
        <f t="shared" si="226"/>
        <v>0.25</v>
      </c>
      <c r="K572" s="1183">
        <v>2</v>
      </c>
      <c r="L572" s="698">
        <f t="shared" si="228"/>
        <v>0.16666666666666666</v>
      </c>
      <c r="M572" s="985">
        <v>4</v>
      </c>
      <c r="N572" s="698">
        <f t="shared" si="229"/>
        <v>0.33333333333333331</v>
      </c>
      <c r="O572" s="725"/>
      <c r="P572" s="985">
        <v>2</v>
      </c>
      <c r="Q572" s="698">
        <f t="shared" si="227"/>
        <v>0.16666666666666666</v>
      </c>
      <c r="R572" s="1184">
        <v>1</v>
      </c>
      <c r="S572" s="698">
        <f t="shared" si="230"/>
        <v>8.3333333333333329E-2</v>
      </c>
      <c r="T572" s="985">
        <v>1</v>
      </c>
      <c r="U572" s="698">
        <f t="shared" si="231"/>
        <v>8.3333333333333329E-2</v>
      </c>
      <c r="V572" s="1185">
        <v>2</v>
      </c>
      <c r="W572" s="698">
        <f t="shared" si="232"/>
        <v>0.16666666666666666</v>
      </c>
      <c r="X572" s="868">
        <f t="shared" si="233"/>
        <v>88</v>
      </c>
      <c r="Y572" s="1186">
        <f t="shared" si="234"/>
        <v>12</v>
      </c>
      <c r="Z572" s="656"/>
      <c r="AA572" s="105"/>
      <c r="AC572" s="950"/>
      <c r="AD572" s="105"/>
      <c r="AE572" s="105"/>
      <c r="AF572" s="105"/>
    </row>
    <row r="573" spans="1:32" ht="12.95" customHeight="1" x14ac:dyDescent="0.25">
      <c r="A573" s="660"/>
      <c r="B573" s="1181" t="s">
        <v>647</v>
      </c>
      <c r="C573" s="872">
        <v>5</v>
      </c>
      <c r="D573" s="698">
        <f t="shared" si="223"/>
        <v>0.19230769230769232</v>
      </c>
      <c r="E573" s="872">
        <v>9</v>
      </c>
      <c r="F573" s="698">
        <f t="shared" si="224"/>
        <v>0.34615384615384615</v>
      </c>
      <c r="G573" s="872">
        <v>4</v>
      </c>
      <c r="H573" s="698">
        <f t="shared" si="225"/>
        <v>0.15384615384615385</v>
      </c>
      <c r="I573" s="1182">
        <v>8</v>
      </c>
      <c r="J573" s="698">
        <f t="shared" si="226"/>
        <v>0.30769230769230771</v>
      </c>
      <c r="K573" s="1183">
        <v>1</v>
      </c>
      <c r="L573" s="698">
        <f t="shared" si="228"/>
        <v>0.2</v>
      </c>
      <c r="M573" s="985">
        <v>3</v>
      </c>
      <c r="N573" s="698">
        <f t="shared" si="229"/>
        <v>0.6</v>
      </c>
      <c r="O573" s="725"/>
      <c r="P573" s="985">
        <v>0</v>
      </c>
      <c r="Q573" s="698">
        <f t="shared" si="227"/>
        <v>0</v>
      </c>
      <c r="R573" s="1184">
        <v>0</v>
      </c>
      <c r="S573" s="698">
        <f t="shared" si="230"/>
        <v>0</v>
      </c>
      <c r="T573" s="985">
        <v>1</v>
      </c>
      <c r="U573" s="698">
        <f t="shared" si="231"/>
        <v>0.2</v>
      </c>
      <c r="V573" s="1185">
        <v>0</v>
      </c>
      <c r="W573" s="698">
        <f t="shared" si="232"/>
        <v>0</v>
      </c>
      <c r="X573" s="868">
        <f t="shared" si="233"/>
        <v>26</v>
      </c>
      <c r="Y573" s="1186">
        <f t="shared" si="234"/>
        <v>5</v>
      </c>
      <c r="Z573" s="656"/>
      <c r="AA573" s="105"/>
      <c r="AC573" s="950"/>
      <c r="AD573" s="105"/>
      <c r="AE573" s="105"/>
      <c r="AF573" s="105"/>
    </row>
    <row r="574" spans="1:32" ht="12.95" customHeight="1" x14ac:dyDescent="0.25">
      <c r="A574" s="660"/>
      <c r="B574" s="1181" t="s">
        <v>648</v>
      </c>
      <c r="C574" s="872">
        <v>2</v>
      </c>
      <c r="D574" s="698">
        <f t="shared" si="223"/>
        <v>0.2</v>
      </c>
      <c r="E574" s="872">
        <v>4</v>
      </c>
      <c r="F574" s="698">
        <f t="shared" si="224"/>
        <v>0.4</v>
      </c>
      <c r="G574" s="872">
        <v>3</v>
      </c>
      <c r="H574" s="698">
        <f t="shared" si="225"/>
        <v>0.3</v>
      </c>
      <c r="I574" s="1182">
        <v>1</v>
      </c>
      <c r="J574" s="698">
        <f t="shared" si="226"/>
        <v>0.1</v>
      </c>
      <c r="K574" s="1183">
        <v>0</v>
      </c>
      <c r="L574" s="698">
        <f t="shared" si="228"/>
        <v>0</v>
      </c>
      <c r="M574" s="985">
        <v>1</v>
      </c>
      <c r="N574" s="698">
        <f t="shared" si="229"/>
        <v>1</v>
      </c>
      <c r="O574" s="725"/>
      <c r="P574" s="985">
        <v>0</v>
      </c>
      <c r="Q574" s="698">
        <f t="shared" si="227"/>
        <v>0</v>
      </c>
      <c r="R574" s="1184">
        <v>0</v>
      </c>
      <c r="S574" s="698">
        <f t="shared" si="230"/>
        <v>0</v>
      </c>
      <c r="T574" s="985">
        <v>0</v>
      </c>
      <c r="U574" s="698">
        <f t="shared" si="231"/>
        <v>0</v>
      </c>
      <c r="V574" s="1185">
        <v>0</v>
      </c>
      <c r="W574" s="698">
        <f t="shared" si="232"/>
        <v>0</v>
      </c>
      <c r="X574" s="868">
        <f t="shared" si="233"/>
        <v>10</v>
      </c>
      <c r="Y574" s="1186">
        <f t="shared" si="234"/>
        <v>1</v>
      </c>
      <c r="Z574" s="656"/>
      <c r="AA574" s="105"/>
      <c r="AC574" s="950"/>
      <c r="AD574" s="105"/>
      <c r="AE574" s="105"/>
      <c r="AF574" s="105"/>
    </row>
    <row r="575" spans="1:32" ht="12.95" customHeight="1" x14ac:dyDescent="0.25">
      <c r="A575" s="660"/>
      <c r="B575" s="1181" t="s">
        <v>649</v>
      </c>
      <c r="C575" s="872">
        <v>2</v>
      </c>
      <c r="D575" s="698">
        <f t="shared" si="223"/>
        <v>0.14285714285714285</v>
      </c>
      <c r="E575" s="872">
        <v>3</v>
      </c>
      <c r="F575" s="698">
        <f t="shared" si="224"/>
        <v>0.21428571428571427</v>
      </c>
      <c r="G575" s="872">
        <v>4</v>
      </c>
      <c r="H575" s="698">
        <f t="shared" si="225"/>
        <v>0.2857142857142857</v>
      </c>
      <c r="I575" s="1182">
        <v>5</v>
      </c>
      <c r="J575" s="698">
        <f t="shared" si="226"/>
        <v>0.35714285714285715</v>
      </c>
      <c r="K575" s="1183">
        <v>4</v>
      </c>
      <c r="L575" s="698">
        <f t="shared" si="228"/>
        <v>0.8</v>
      </c>
      <c r="M575" s="985">
        <v>0</v>
      </c>
      <c r="N575" s="698">
        <f t="shared" si="229"/>
        <v>0</v>
      </c>
      <c r="O575" s="725"/>
      <c r="P575" s="985">
        <v>0</v>
      </c>
      <c r="Q575" s="698">
        <f t="shared" si="227"/>
        <v>0</v>
      </c>
      <c r="R575" s="1184">
        <v>1</v>
      </c>
      <c r="S575" s="698">
        <f t="shared" si="230"/>
        <v>0.2</v>
      </c>
      <c r="T575" s="985">
        <v>0</v>
      </c>
      <c r="U575" s="698">
        <f t="shared" si="231"/>
        <v>0</v>
      </c>
      <c r="V575" s="1185">
        <v>0</v>
      </c>
      <c r="W575" s="698">
        <f t="shared" si="232"/>
        <v>0</v>
      </c>
      <c r="X575" s="868">
        <f t="shared" si="233"/>
        <v>14</v>
      </c>
      <c r="Y575" s="1186">
        <f t="shared" si="234"/>
        <v>5</v>
      </c>
      <c r="Z575" s="656"/>
      <c r="AA575" s="105"/>
      <c r="AC575" s="950"/>
      <c r="AD575" s="105"/>
      <c r="AE575" s="105"/>
      <c r="AF575" s="105"/>
    </row>
    <row r="576" spans="1:32" ht="12.95" customHeight="1" x14ac:dyDescent="0.25">
      <c r="A576" s="660"/>
      <c r="B576" s="1187" t="s">
        <v>607</v>
      </c>
      <c r="C576" s="715">
        <f>SUM(C556:C575)</f>
        <v>1001</v>
      </c>
      <c r="D576" s="698">
        <f t="shared" si="223"/>
        <v>4.9259386841198759E-2</v>
      </c>
      <c r="E576" s="715">
        <f>SUM(E556:E575)</f>
        <v>5378</v>
      </c>
      <c r="F576" s="698">
        <f t="shared" si="224"/>
        <v>0.26465233010186506</v>
      </c>
      <c r="G576" s="715">
        <f>SUM(G556:G575)</f>
        <v>5467</v>
      </c>
      <c r="H576" s="698">
        <f t="shared" si="225"/>
        <v>0.26903203582500862</v>
      </c>
      <c r="I576" s="715">
        <f>SUM(I556:I575)</f>
        <v>8475</v>
      </c>
      <c r="J576" s="698">
        <f t="shared" si="226"/>
        <v>0.41705624723192758</v>
      </c>
      <c r="K576" s="715">
        <f>SUM(K556:K575)</f>
        <v>708</v>
      </c>
      <c r="L576" s="698">
        <f t="shared" si="228"/>
        <v>0.2640805669526296</v>
      </c>
      <c r="M576" s="715">
        <f>SUM(M556:M575)</f>
        <v>833</v>
      </c>
      <c r="N576" s="698">
        <f t="shared" si="229"/>
        <v>0.31070496083550914</v>
      </c>
      <c r="O576" s="725"/>
      <c r="P576" s="715">
        <f>SUM(P556:P574)</f>
        <v>450</v>
      </c>
      <c r="Q576" s="698">
        <f t="shared" si="227"/>
        <v>0.16784781797836629</v>
      </c>
      <c r="R576" s="715">
        <f>SUM(R556:R574)</f>
        <v>397</v>
      </c>
      <c r="S576" s="698">
        <f t="shared" si="230"/>
        <v>0.14807907497202535</v>
      </c>
      <c r="T576" s="715">
        <f>SUM(T556:T575)</f>
        <v>163</v>
      </c>
      <c r="U576" s="698">
        <f t="shared" si="231"/>
        <v>6.0798209623274896E-2</v>
      </c>
      <c r="V576" s="715">
        <f>SUM(V556:V575)</f>
        <v>129</v>
      </c>
      <c r="W576" s="698">
        <f t="shared" si="232"/>
        <v>4.8116374487131665E-2</v>
      </c>
      <c r="X576" s="716">
        <f>SUM(X556:X575)</f>
        <v>20321</v>
      </c>
      <c r="Y576" s="716">
        <f>SUM(Y556:Y575)</f>
        <v>2681</v>
      </c>
      <c r="Z576" s="656"/>
      <c r="AA576" s="779"/>
      <c r="AC576" s="950"/>
      <c r="AD576" s="779"/>
      <c r="AE576" s="105"/>
      <c r="AF576" s="105"/>
    </row>
    <row r="577" spans="1:32" ht="12.95" customHeight="1" x14ac:dyDescent="0.25">
      <c r="A577" s="660"/>
      <c r="B577" s="1187"/>
      <c r="C577" s="956"/>
      <c r="D577" s="727">
        <f>SUM(C576,E576)</f>
        <v>6379</v>
      </c>
      <c r="E577" s="957"/>
      <c r="F577" s="728"/>
      <c r="G577" s="957"/>
      <c r="H577" s="729">
        <f>SUM(G576,I576)</f>
        <v>13942</v>
      </c>
      <c r="I577" s="957"/>
      <c r="J577" s="728"/>
      <c r="K577" s="957"/>
      <c r="L577" s="801">
        <f>SUM(K576,M576)</f>
        <v>1541</v>
      </c>
      <c r="M577" s="957"/>
      <c r="N577" s="730"/>
      <c r="O577" s="725"/>
      <c r="P577" s="957"/>
      <c r="Q577" s="801">
        <f>SUM(P576,R576)</f>
        <v>847</v>
      </c>
      <c r="R577" s="957"/>
      <c r="S577" s="825">
        <f>SUM(R576,T576)</f>
        <v>560</v>
      </c>
      <c r="T577" s="731"/>
      <c r="U577" s="801">
        <f>SUM(T576,V576)</f>
        <v>292</v>
      </c>
      <c r="V577" s="732"/>
      <c r="W577" s="730"/>
      <c r="X577" s="728"/>
      <c r="Z577" s="656"/>
      <c r="AA577" s="105"/>
      <c r="AC577" s="950"/>
      <c r="AD577" s="105"/>
      <c r="AE577" s="105"/>
      <c r="AF577" s="105"/>
    </row>
    <row r="578" spans="1:32" ht="12.95" customHeight="1" x14ac:dyDescent="0.25">
      <c r="A578" s="660"/>
      <c r="B578" s="1187"/>
      <c r="C578" s="728"/>
      <c r="D578" s="835">
        <f>D577/$X$576</f>
        <v>0.3139117169430638</v>
      </c>
      <c r="E578" s="728"/>
      <c r="F578" s="728"/>
      <c r="G578" s="728"/>
      <c r="H578" s="835">
        <f>H577/$X$576</f>
        <v>0.68608828305693614</v>
      </c>
      <c r="I578" s="730"/>
      <c r="J578" s="728"/>
      <c r="K578" s="730"/>
      <c r="L578" s="835">
        <f>L577/$Y$576</f>
        <v>0.57478552778813874</v>
      </c>
      <c r="M578" s="730"/>
      <c r="N578" s="730"/>
      <c r="O578" s="725"/>
      <c r="P578" s="730"/>
      <c r="Q578" s="835">
        <f>Q577/$Y$576</f>
        <v>0.31592689295039167</v>
      </c>
      <c r="R578" s="730"/>
      <c r="S578" s="730"/>
      <c r="T578" s="878"/>
      <c r="U578" s="835">
        <f>U577/$Y$576</f>
        <v>0.10891458411040657</v>
      </c>
      <c r="V578" s="879"/>
      <c r="W578" s="730"/>
      <c r="X578" s="728"/>
      <c r="Z578" s="656"/>
    </row>
    <row r="579" spans="1:32" ht="12.95" customHeight="1" x14ac:dyDescent="0.25">
      <c r="A579" s="660"/>
      <c r="B579" s="800"/>
      <c r="C579" s="805"/>
      <c r="D579" s="864"/>
      <c r="E579" s="805"/>
      <c r="F579" s="864"/>
      <c r="G579" s="805"/>
      <c r="H579" s="864"/>
      <c r="I579" s="805"/>
      <c r="J579" s="864"/>
      <c r="K579" s="805"/>
      <c r="L579" s="864"/>
      <c r="M579" s="805"/>
      <c r="N579" s="864"/>
      <c r="O579" s="725"/>
      <c r="P579" s="805"/>
      <c r="Q579" s="864"/>
      <c r="R579" s="805"/>
      <c r="S579" s="864"/>
      <c r="T579" s="693"/>
      <c r="U579" s="693"/>
      <c r="V579" s="1180"/>
      <c r="W579" s="865"/>
      <c r="X579" s="865"/>
      <c r="Z579" s="656"/>
    </row>
    <row r="580" spans="1:32" ht="12.95" customHeight="1" x14ac:dyDescent="0.25">
      <c r="A580" s="881"/>
      <c r="B580" s="934" t="s">
        <v>671</v>
      </c>
      <c r="C580" s="1172" t="s">
        <v>693</v>
      </c>
      <c r="D580" s="1173"/>
      <c r="E580" s="1174" t="s">
        <v>694</v>
      </c>
      <c r="F580" s="1174"/>
      <c r="G580" s="1174" t="s">
        <v>695</v>
      </c>
      <c r="H580" s="1174"/>
      <c r="I580" s="1174" t="s">
        <v>696</v>
      </c>
      <c r="J580" s="1175"/>
      <c r="K580" s="1174" t="s">
        <v>732</v>
      </c>
      <c r="L580" s="1175"/>
      <c r="M580" s="1174" t="s">
        <v>698</v>
      </c>
      <c r="N580" s="1175"/>
      <c r="O580" s="1188"/>
      <c r="P580" s="1174" t="s">
        <v>699</v>
      </c>
      <c r="Q580" s="1175"/>
      <c r="R580" s="1174" t="s">
        <v>700</v>
      </c>
      <c r="S580" s="1174"/>
      <c r="T580" s="1174" t="s">
        <v>701</v>
      </c>
      <c r="U580" s="1172"/>
      <c r="V580" s="1174" t="s">
        <v>702</v>
      </c>
      <c r="W580" s="1169" t="s">
        <v>4</v>
      </c>
      <c r="X580" s="869">
        <v>2015</v>
      </c>
      <c r="Y580" s="869">
        <v>2015</v>
      </c>
      <c r="Z580" s="656"/>
    </row>
    <row r="581" spans="1:32" ht="12.95" customHeight="1" x14ac:dyDescent="0.25">
      <c r="A581" s="660"/>
      <c r="B581" s="934" t="s">
        <v>671</v>
      </c>
      <c r="C581" s="1168" t="s">
        <v>673</v>
      </c>
      <c r="D581" s="1169" t="s">
        <v>4</v>
      </c>
      <c r="E581" s="1168" t="s">
        <v>673</v>
      </c>
      <c r="F581" s="1169" t="s">
        <v>4</v>
      </c>
      <c r="G581" s="1168" t="s">
        <v>673</v>
      </c>
      <c r="H581" s="1169" t="s">
        <v>4</v>
      </c>
      <c r="I581" s="1168" t="s">
        <v>673</v>
      </c>
      <c r="J581" s="1169" t="s">
        <v>4</v>
      </c>
      <c r="K581" s="1168" t="s">
        <v>673</v>
      </c>
      <c r="L581" s="1169" t="s">
        <v>4</v>
      </c>
      <c r="M581" s="1168" t="s">
        <v>673</v>
      </c>
      <c r="N581" s="1169" t="s">
        <v>4</v>
      </c>
      <c r="O581" s="1189"/>
      <c r="P581" s="1168" t="s">
        <v>673</v>
      </c>
      <c r="Q581" s="1169" t="s">
        <v>4</v>
      </c>
      <c r="R581" s="1168" t="s">
        <v>673</v>
      </c>
      <c r="S581" s="1169" t="s">
        <v>4</v>
      </c>
      <c r="T581" s="1168" t="s">
        <v>673</v>
      </c>
      <c r="U581" s="1169" t="s">
        <v>4</v>
      </c>
      <c r="V581" s="1168" t="s">
        <v>673</v>
      </c>
      <c r="W581" s="1169" t="s">
        <v>4</v>
      </c>
      <c r="X581" s="1190"/>
      <c r="Y581" s="1190"/>
      <c r="Z581" s="656"/>
    </row>
    <row r="582" spans="1:32" ht="12.95" customHeight="1" x14ac:dyDescent="0.25">
      <c r="A582" s="881"/>
      <c r="B582" s="934" t="s">
        <v>597</v>
      </c>
      <c r="C582" s="847"/>
      <c r="D582" s="848"/>
      <c r="E582" s="848" t="s">
        <v>601</v>
      </c>
      <c r="F582" s="848" t="s">
        <v>786</v>
      </c>
      <c r="G582" s="848" t="s">
        <v>603</v>
      </c>
      <c r="H582" s="848" t="s">
        <v>604</v>
      </c>
      <c r="I582" s="848" t="s">
        <v>605</v>
      </c>
      <c r="J582" s="848" t="s">
        <v>670</v>
      </c>
      <c r="K582" s="848"/>
      <c r="L582" s="848" t="s">
        <v>667</v>
      </c>
      <c r="M582" s="848"/>
      <c r="N582" s="848" t="s">
        <v>668</v>
      </c>
      <c r="O582" s="848" t="s">
        <v>669</v>
      </c>
      <c r="P582" s="848" t="s">
        <v>669</v>
      </c>
      <c r="Q582" s="848" t="s">
        <v>670</v>
      </c>
      <c r="R582" s="848" t="s">
        <v>690</v>
      </c>
      <c r="S582" s="935" t="s">
        <v>680</v>
      </c>
      <c r="T582" s="936" t="s">
        <v>691</v>
      </c>
      <c r="U582" s="848" t="s">
        <v>692</v>
      </c>
      <c r="V582" s="959"/>
      <c r="W582" s="847"/>
      <c r="X582" s="938" t="s">
        <v>607</v>
      </c>
      <c r="Y582" s="938" t="s">
        <v>607</v>
      </c>
      <c r="Z582" s="656"/>
    </row>
    <row r="583" spans="1:32" ht="12.95" customHeight="1" x14ac:dyDescent="0.25">
      <c r="A583" s="881"/>
      <c r="B583" s="1164"/>
      <c r="C583" s="1165">
        <v>1</v>
      </c>
      <c r="D583" s="1165">
        <v>2</v>
      </c>
      <c r="E583" s="1165">
        <v>3</v>
      </c>
      <c r="F583" s="1165">
        <v>4</v>
      </c>
      <c r="G583" s="1165">
        <v>5</v>
      </c>
      <c r="H583" s="1165">
        <v>6</v>
      </c>
      <c r="I583" s="1165">
        <v>7</v>
      </c>
      <c r="J583" s="1165">
        <v>8</v>
      </c>
      <c r="K583" s="1166">
        <v>9</v>
      </c>
      <c r="L583" s="1166">
        <v>10</v>
      </c>
      <c r="M583" s="1166">
        <v>11</v>
      </c>
      <c r="N583" s="1166">
        <v>12</v>
      </c>
      <c r="O583" s="1166"/>
      <c r="P583" s="1166">
        <v>13</v>
      </c>
      <c r="Q583" s="1166">
        <v>14</v>
      </c>
      <c r="R583" s="1166">
        <v>15</v>
      </c>
      <c r="S583" s="1166">
        <v>16</v>
      </c>
      <c r="T583" s="1166">
        <v>17</v>
      </c>
      <c r="U583" s="1166">
        <v>18</v>
      </c>
      <c r="V583" s="1166">
        <v>19</v>
      </c>
      <c r="W583" s="1166">
        <v>20</v>
      </c>
      <c r="X583" s="1167">
        <v>21</v>
      </c>
      <c r="Y583" s="1166">
        <v>22</v>
      </c>
      <c r="Z583" s="656"/>
    </row>
    <row r="584" spans="1:32" ht="12.95" customHeight="1" x14ac:dyDescent="0.25">
      <c r="A584" s="660"/>
      <c r="B584" s="787"/>
      <c r="C584" s="660"/>
      <c r="D584" s="660"/>
      <c r="E584" s="660"/>
      <c r="F584" s="660"/>
      <c r="G584" s="660"/>
      <c r="H584" s="660"/>
      <c r="I584" s="660"/>
      <c r="J584" s="660"/>
      <c r="K584" s="660"/>
      <c r="L584" s="660"/>
      <c r="M584" s="660"/>
      <c r="N584" s="660"/>
      <c r="O584" s="725"/>
      <c r="P584" s="660"/>
      <c r="Q584" s="660"/>
      <c r="R584" s="660"/>
      <c r="S584" s="660"/>
      <c r="T584" s="660"/>
      <c r="U584" s="660"/>
      <c r="V584" s="660"/>
      <c r="W584" s="892"/>
      <c r="X584" s="892"/>
      <c r="Y584" s="189"/>
      <c r="Z584" s="656"/>
    </row>
    <row r="585" spans="1:32" ht="12.95" customHeight="1" x14ac:dyDescent="0.25"/>
    <row r="586" spans="1:32" ht="12.95" customHeight="1" x14ac:dyDescent="0.25"/>
    <row r="587" spans="1:32" ht="12.95" customHeight="1" x14ac:dyDescent="0.25">
      <c r="A587" s="766"/>
      <c r="B587" s="1163"/>
      <c r="C587" s="826"/>
      <c r="D587" s="826"/>
      <c r="E587" s="826"/>
      <c r="F587" s="826"/>
      <c r="G587" s="826"/>
      <c r="H587" s="826"/>
      <c r="I587" s="826"/>
      <c r="J587" s="826"/>
      <c r="K587" s="826"/>
      <c r="L587" s="826"/>
      <c r="M587" s="826"/>
      <c r="N587" s="826"/>
      <c r="O587" s="660"/>
      <c r="P587" s="660"/>
      <c r="Q587" s="660"/>
      <c r="R587" s="826"/>
      <c r="S587" s="826"/>
      <c r="T587" s="826"/>
      <c r="U587" s="826"/>
      <c r="V587" s="826"/>
      <c r="W587" s="829"/>
      <c r="X587" s="829"/>
      <c r="Y587" s="189"/>
      <c r="Z587" s="656"/>
    </row>
    <row r="588" spans="1:32" ht="12.95" customHeight="1" x14ac:dyDescent="0.25">
      <c r="A588" s="660"/>
      <c r="B588" s="1191"/>
      <c r="C588" s="1192">
        <v>1</v>
      </c>
      <c r="D588" s="1192">
        <v>2</v>
      </c>
      <c r="E588" s="1192">
        <v>3</v>
      </c>
      <c r="F588" s="1192">
        <v>4</v>
      </c>
      <c r="G588" s="1192">
        <v>5</v>
      </c>
      <c r="H588" s="1192">
        <v>6</v>
      </c>
      <c r="I588" s="1192">
        <v>7</v>
      </c>
      <c r="J588" s="1192">
        <v>8</v>
      </c>
      <c r="K588" s="1192">
        <v>9</v>
      </c>
      <c r="L588" s="1192">
        <v>10</v>
      </c>
      <c r="M588" s="1192">
        <v>11</v>
      </c>
      <c r="N588" s="1192">
        <v>12</v>
      </c>
      <c r="O588" s="1193"/>
      <c r="P588" s="1192">
        <v>13</v>
      </c>
      <c r="Q588" s="1192">
        <v>14</v>
      </c>
      <c r="R588" s="1192">
        <v>15</v>
      </c>
      <c r="S588" s="1192">
        <v>16</v>
      </c>
      <c r="T588" s="1192">
        <v>17</v>
      </c>
      <c r="U588" s="1192">
        <v>18</v>
      </c>
      <c r="V588" s="1192">
        <v>19</v>
      </c>
      <c r="W588" s="1192">
        <v>20</v>
      </c>
      <c r="X588" s="1192">
        <v>21</v>
      </c>
      <c r="Y588" s="1192">
        <v>22</v>
      </c>
      <c r="Z588" s="656"/>
    </row>
    <row r="589" spans="1:32" ht="12.95" customHeight="1" x14ac:dyDescent="0.25">
      <c r="A589" s="660"/>
      <c r="B589" s="1191" t="s">
        <v>597</v>
      </c>
      <c r="C589" s="1194"/>
      <c r="D589" s="847" t="s">
        <v>601</v>
      </c>
      <c r="E589" s="848" t="s">
        <v>786</v>
      </c>
      <c r="F589" s="848" t="s">
        <v>603</v>
      </c>
      <c r="G589" s="848" t="s">
        <v>604</v>
      </c>
      <c r="H589" s="848" t="s">
        <v>605</v>
      </c>
      <c r="I589" s="848" t="s">
        <v>670</v>
      </c>
      <c r="J589" s="1195"/>
      <c r="K589" s="848">
        <v>2015</v>
      </c>
      <c r="L589" s="848" t="s">
        <v>668</v>
      </c>
      <c r="M589" s="848" t="s">
        <v>669</v>
      </c>
      <c r="N589" s="848" t="s">
        <v>670</v>
      </c>
      <c r="O589" s="849"/>
      <c r="P589" s="849"/>
      <c r="Q589" s="848" t="s">
        <v>680</v>
      </c>
      <c r="R589" s="848" t="s">
        <v>691</v>
      </c>
      <c r="S589" s="848" t="s">
        <v>713</v>
      </c>
      <c r="T589" s="848"/>
      <c r="U589" s="848" t="s">
        <v>714</v>
      </c>
      <c r="V589" s="848"/>
      <c r="W589" s="848" t="s">
        <v>715</v>
      </c>
      <c r="X589" s="1196">
        <v>2015</v>
      </c>
      <c r="Y589" s="1197"/>
      <c r="Z589" s="656"/>
    </row>
    <row r="590" spans="1:32" ht="12.95" customHeight="1" x14ac:dyDescent="0.25">
      <c r="A590" s="660"/>
      <c r="B590" s="1191" t="s">
        <v>671</v>
      </c>
      <c r="C590" s="1198" t="s">
        <v>673</v>
      </c>
      <c r="D590" s="1199" t="s">
        <v>4</v>
      </c>
      <c r="E590" s="1198" t="s">
        <v>673</v>
      </c>
      <c r="F590" s="1199" t="s">
        <v>4</v>
      </c>
      <c r="G590" s="1198" t="s">
        <v>673</v>
      </c>
      <c r="H590" s="1199" t="s">
        <v>4</v>
      </c>
      <c r="I590" s="1198" t="s">
        <v>673</v>
      </c>
      <c r="J590" s="1199" t="s">
        <v>4</v>
      </c>
      <c r="K590" s="1200" t="s">
        <v>716</v>
      </c>
      <c r="L590" s="1199" t="s">
        <v>4</v>
      </c>
      <c r="M590" s="1198" t="s">
        <v>673</v>
      </c>
      <c r="N590" s="1199" t="s">
        <v>4</v>
      </c>
      <c r="O590" s="1201" t="s">
        <v>656</v>
      </c>
      <c r="P590" s="1198" t="s">
        <v>673</v>
      </c>
      <c r="Q590" s="1199" t="s">
        <v>4</v>
      </c>
      <c r="R590" s="1198" t="s">
        <v>673</v>
      </c>
      <c r="S590" s="1199" t="s">
        <v>4</v>
      </c>
      <c r="T590" s="1198" t="s">
        <v>673</v>
      </c>
      <c r="U590" s="1199" t="s">
        <v>4</v>
      </c>
      <c r="V590" s="1198" t="s">
        <v>673</v>
      </c>
      <c r="W590" s="1200" t="s">
        <v>716</v>
      </c>
      <c r="X590" s="1200" t="s">
        <v>716</v>
      </c>
      <c r="Y590" s="1199"/>
      <c r="Z590" s="656"/>
    </row>
    <row r="591" spans="1:32" ht="12.95" customHeight="1" x14ac:dyDescent="0.25">
      <c r="A591" s="660"/>
      <c r="B591" s="1202" t="s">
        <v>613</v>
      </c>
      <c r="C591" s="1200" t="s">
        <v>715</v>
      </c>
      <c r="D591" s="1203"/>
      <c r="E591" s="1200" t="s">
        <v>715</v>
      </c>
      <c r="F591" s="1200"/>
      <c r="G591" s="1200" t="s">
        <v>715</v>
      </c>
      <c r="H591" s="1200"/>
      <c r="I591" s="1200" t="s">
        <v>715</v>
      </c>
      <c r="J591" s="1200"/>
      <c r="K591" s="1200" t="s">
        <v>718</v>
      </c>
      <c r="L591" s="1200"/>
      <c r="M591" s="1200" t="s">
        <v>715</v>
      </c>
      <c r="N591" s="1204"/>
      <c r="O591" s="1200" t="s">
        <v>715</v>
      </c>
      <c r="P591" s="1200" t="s">
        <v>715</v>
      </c>
      <c r="Q591" s="1204"/>
      <c r="R591" s="1200" t="s">
        <v>715</v>
      </c>
      <c r="S591" s="1204"/>
      <c r="T591" s="1200" t="s">
        <v>715</v>
      </c>
      <c r="U591" s="1204"/>
      <c r="V591" s="1200" t="s">
        <v>715</v>
      </c>
      <c r="W591" s="1200" t="s">
        <v>718</v>
      </c>
      <c r="X591" s="1200" t="s">
        <v>718</v>
      </c>
      <c r="Y591" s="1200"/>
      <c r="Z591" s="656"/>
    </row>
    <row r="592" spans="1:32" ht="12.95" customHeight="1" x14ac:dyDescent="0.25">
      <c r="A592" s="689"/>
      <c r="B592" s="947"/>
      <c r="C592" s="973" t="s">
        <v>693</v>
      </c>
      <c r="D592" s="864" t="s">
        <v>719</v>
      </c>
      <c r="E592" s="973" t="s">
        <v>694</v>
      </c>
      <c r="F592" s="864" t="s">
        <v>720</v>
      </c>
      <c r="G592" s="973" t="s">
        <v>695</v>
      </c>
      <c r="H592" s="864" t="s">
        <v>721</v>
      </c>
      <c r="I592" s="973" t="s">
        <v>696</v>
      </c>
      <c r="J592" s="864" t="s">
        <v>722</v>
      </c>
      <c r="K592" s="664"/>
      <c r="L592" s="864" t="s">
        <v>723</v>
      </c>
      <c r="M592" s="973" t="s">
        <v>724</v>
      </c>
      <c r="N592" s="864" t="s">
        <v>725</v>
      </c>
      <c r="O592" s="974"/>
      <c r="P592" s="973" t="s">
        <v>726</v>
      </c>
      <c r="Q592" s="864" t="s">
        <v>727</v>
      </c>
      <c r="R592" s="973" t="s">
        <v>728</v>
      </c>
      <c r="S592" s="864" t="s">
        <v>729</v>
      </c>
      <c r="T592" s="120" t="s">
        <v>730</v>
      </c>
      <c r="U592" s="864" t="s">
        <v>731</v>
      </c>
      <c r="V592" s="975" t="s">
        <v>732</v>
      </c>
      <c r="W592" s="864" t="s">
        <v>733</v>
      </c>
      <c r="X592" s="864" t="s">
        <v>734</v>
      </c>
      <c r="Y592" s="129" t="s">
        <v>609</v>
      </c>
      <c r="Z592" s="656"/>
    </row>
    <row r="593" spans="1:26" ht="12.95" customHeight="1" x14ac:dyDescent="0.25">
      <c r="A593" s="660"/>
      <c r="B593" s="1181" t="s">
        <v>630</v>
      </c>
      <c r="C593" s="699">
        <v>167</v>
      </c>
      <c r="D593" s="698">
        <f>C593/K593</f>
        <v>4.5294277190127477E-2</v>
      </c>
      <c r="E593" s="699">
        <v>839</v>
      </c>
      <c r="F593" s="698">
        <f>E593/K593</f>
        <v>0.22755627881746676</v>
      </c>
      <c r="G593" s="699">
        <v>889</v>
      </c>
      <c r="H593" s="698">
        <f>G593/K593</f>
        <v>0.24111743965283428</v>
      </c>
      <c r="I593" s="1205">
        <v>1792</v>
      </c>
      <c r="J593" s="698">
        <f>I593/K593</f>
        <v>0.48603200433957144</v>
      </c>
      <c r="K593" s="1019">
        <f>SUM(C593,E593,G593,I593)</f>
        <v>3687</v>
      </c>
      <c r="L593" s="717">
        <f t="shared" ref="L593:L611" si="235">K593/X556</f>
        <v>0.67900552486187848</v>
      </c>
      <c r="M593" s="1206">
        <v>49</v>
      </c>
      <c r="N593" s="836">
        <f>M593/W593</f>
        <v>0.3081761006289308</v>
      </c>
      <c r="O593" s="725"/>
      <c r="P593" s="1207">
        <v>60</v>
      </c>
      <c r="Q593" s="836">
        <f>P593/W593</f>
        <v>0.37735849056603776</v>
      </c>
      <c r="R593" s="1206">
        <v>50</v>
      </c>
      <c r="S593" s="836">
        <f>R593/W593</f>
        <v>0.31446540880503143</v>
      </c>
      <c r="T593" s="980">
        <v>49</v>
      </c>
      <c r="U593" s="836">
        <f>T593/X593</f>
        <v>0.96078431372549022</v>
      </c>
      <c r="V593" s="980">
        <v>2</v>
      </c>
      <c r="W593" s="1208">
        <f>SUM(M593,P593,R593)</f>
        <v>159</v>
      </c>
      <c r="X593" s="1209">
        <f>SUM(T593,V593)</f>
        <v>51</v>
      </c>
      <c r="Y593" s="1210">
        <f>SUM(W593,X593)</f>
        <v>210</v>
      </c>
      <c r="Z593" s="656"/>
    </row>
    <row r="594" spans="1:26" ht="12.95" customHeight="1" x14ac:dyDescent="0.25">
      <c r="A594" s="660"/>
      <c r="B594" s="1181" t="s">
        <v>631</v>
      </c>
      <c r="C594" s="699">
        <v>118</v>
      </c>
      <c r="D594" s="698">
        <f t="shared" ref="D594:D614" si="236">C594/K594</f>
        <v>4.5384615384615384E-2</v>
      </c>
      <c r="E594" s="699">
        <v>532</v>
      </c>
      <c r="F594" s="698">
        <f t="shared" ref="F594:F614" si="237">E594/K594</f>
        <v>0.20461538461538462</v>
      </c>
      <c r="G594" s="699">
        <v>717</v>
      </c>
      <c r="H594" s="698">
        <f t="shared" ref="H594:H614" si="238">G594/K594</f>
        <v>0.27576923076923077</v>
      </c>
      <c r="I594" s="1205">
        <v>1233</v>
      </c>
      <c r="J594" s="698">
        <f t="shared" ref="J594:J614" si="239">I594/K594</f>
        <v>0.47423076923076923</v>
      </c>
      <c r="K594" s="1019">
        <f t="shared" ref="K594:K614" si="240">SUM(C594,E594,G594,I594)</f>
        <v>2600</v>
      </c>
      <c r="L594" s="717">
        <f t="shared" si="235"/>
        <v>0.74541284403669728</v>
      </c>
      <c r="M594" s="1206">
        <v>35</v>
      </c>
      <c r="N594" s="836">
        <f t="shared" ref="N594:N614" si="241">M594/W594</f>
        <v>0.27131782945736432</v>
      </c>
      <c r="O594" s="725"/>
      <c r="P594" s="1207">
        <v>55</v>
      </c>
      <c r="Q594" s="836">
        <f t="shared" ref="Q594:Q614" si="242">P594/W594</f>
        <v>0.4263565891472868</v>
      </c>
      <c r="R594" s="1206">
        <v>39</v>
      </c>
      <c r="S594" s="836">
        <f t="shared" ref="S594:S614" si="243">R594/W594</f>
        <v>0.30232558139534882</v>
      </c>
      <c r="T594" s="980">
        <v>54</v>
      </c>
      <c r="U594" s="836">
        <f t="shared" ref="U594:U614" si="244">T594/X594</f>
        <v>0.9</v>
      </c>
      <c r="V594" s="980">
        <v>6</v>
      </c>
      <c r="W594" s="1208">
        <f t="shared" ref="W594:W613" si="245">SUM(M594,P594,R594)</f>
        <v>129</v>
      </c>
      <c r="X594" s="1209">
        <f t="shared" ref="X594:X613" si="246">SUM(T594,V594)</f>
        <v>60</v>
      </c>
      <c r="Y594" s="1210">
        <f t="shared" ref="Y594:Y614" si="247">SUM(W594,X594)</f>
        <v>189</v>
      </c>
      <c r="Z594" s="656"/>
    </row>
    <row r="595" spans="1:26" ht="12.95" customHeight="1" x14ac:dyDescent="0.25">
      <c r="A595" s="660"/>
      <c r="B595" s="1181" t="s">
        <v>632</v>
      </c>
      <c r="C595" s="699">
        <v>57</v>
      </c>
      <c r="D595" s="698">
        <f t="shared" si="236"/>
        <v>4.0339702760084924E-2</v>
      </c>
      <c r="E595" s="699">
        <v>372</v>
      </c>
      <c r="F595" s="698">
        <f t="shared" si="237"/>
        <v>0.26326963906581741</v>
      </c>
      <c r="G595" s="699">
        <v>447</v>
      </c>
      <c r="H595" s="698">
        <f t="shared" si="238"/>
        <v>0.31634819532908703</v>
      </c>
      <c r="I595" s="1205">
        <v>537</v>
      </c>
      <c r="J595" s="698">
        <f t="shared" si="239"/>
        <v>0.38004246284501064</v>
      </c>
      <c r="K595" s="1019">
        <f t="shared" si="240"/>
        <v>1413</v>
      </c>
      <c r="L595" s="717">
        <f t="shared" si="235"/>
        <v>0.65812761993479274</v>
      </c>
      <c r="M595" s="1206">
        <v>12</v>
      </c>
      <c r="N595" s="836">
        <f t="shared" si="241"/>
        <v>0.24</v>
      </c>
      <c r="O595" s="725"/>
      <c r="P595" s="1207">
        <v>18</v>
      </c>
      <c r="Q595" s="836">
        <f t="shared" si="242"/>
        <v>0.36</v>
      </c>
      <c r="R595" s="1206">
        <v>20</v>
      </c>
      <c r="S595" s="836">
        <f t="shared" si="243"/>
        <v>0.4</v>
      </c>
      <c r="T595" s="980">
        <v>8</v>
      </c>
      <c r="U595" s="836">
        <f t="shared" si="244"/>
        <v>0.88888888888888884</v>
      </c>
      <c r="V595" s="980">
        <v>1</v>
      </c>
      <c r="W595" s="1208">
        <f t="shared" si="245"/>
        <v>50</v>
      </c>
      <c r="X595" s="1209">
        <f t="shared" si="246"/>
        <v>9</v>
      </c>
      <c r="Y595" s="1210">
        <f t="shared" si="247"/>
        <v>59</v>
      </c>
      <c r="Z595" s="656"/>
    </row>
    <row r="596" spans="1:26" ht="12.95" customHeight="1" x14ac:dyDescent="0.25">
      <c r="A596" s="660"/>
      <c r="B596" s="1181" t="s">
        <v>633</v>
      </c>
      <c r="C596" s="699">
        <v>79</v>
      </c>
      <c r="D596" s="698">
        <f t="shared" si="236"/>
        <v>5.0771208226221082E-2</v>
      </c>
      <c r="E596" s="699">
        <v>299</v>
      </c>
      <c r="F596" s="698">
        <f t="shared" si="237"/>
        <v>0.19215938303341903</v>
      </c>
      <c r="G596" s="699">
        <v>420</v>
      </c>
      <c r="H596" s="698">
        <f t="shared" si="238"/>
        <v>0.26992287917737789</v>
      </c>
      <c r="I596" s="1205">
        <v>758</v>
      </c>
      <c r="J596" s="698">
        <f t="shared" si="239"/>
        <v>0.48714652956298199</v>
      </c>
      <c r="K596" s="1019">
        <f t="shared" si="240"/>
        <v>1556</v>
      </c>
      <c r="L596" s="717">
        <f t="shared" si="235"/>
        <v>0.70695138573375738</v>
      </c>
      <c r="M596" s="1206">
        <v>31</v>
      </c>
      <c r="N596" s="836">
        <f t="shared" si="241"/>
        <v>0.30693069306930693</v>
      </c>
      <c r="O596" s="725"/>
      <c r="P596" s="1207">
        <v>32</v>
      </c>
      <c r="Q596" s="836">
        <f t="shared" si="242"/>
        <v>0.31683168316831684</v>
      </c>
      <c r="R596" s="1206">
        <v>38</v>
      </c>
      <c r="S596" s="836">
        <f t="shared" si="243"/>
        <v>0.37623762376237624</v>
      </c>
      <c r="T596" s="980">
        <v>12</v>
      </c>
      <c r="U596" s="836">
        <f t="shared" si="244"/>
        <v>1</v>
      </c>
      <c r="V596" s="980">
        <v>0</v>
      </c>
      <c r="W596" s="1208">
        <f t="shared" si="245"/>
        <v>101</v>
      </c>
      <c r="X596" s="1209">
        <f t="shared" si="246"/>
        <v>12</v>
      </c>
      <c r="Y596" s="1210">
        <f t="shared" si="247"/>
        <v>113</v>
      </c>
      <c r="Z596" s="656"/>
    </row>
    <row r="597" spans="1:26" ht="12.95" customHeight="1" x14ac:dyDescent="0.25">
      <c r="A597" s="660"/>
      <c r="B597" s="1181" t="s">
        <v>634</v>
      </c>
      <c r="C597" s="699">
        <v>62</v>
      </c>
      <c r="D597" s="698">
        <f t="shared" si="236"/>
        <v>4.3692741367159969E-2</v>
      </c>
      <c r="E597" s="699">
        <v>252</v>
      </c>
      <c r="F597" s="698">
        <f t="shared" si="237"/>
        <v>0.17758985200845667</v>
      </c>
      <c r="G597" s="699">
        <v>404</v>
      </c>
      <c r="H597" s="698">
        <f t="shared" si="238"/>
        <v>0.284707540521494</v>
      </c>
      <c r="I597" s="1205">
        <v>701</v>
      </c>
      <c r="J597" s="698">
        <f t="shared" si="239"/>
        <v>0.49400986610288938</v>
      </c>
      <c r="K597" s="1019">
        <f t="shared" si="240"/>
        <v>1419</v>
      </c>
      <c r="L597" s="717">
        <f t="shared" si="235"/>
        <v>0.75438596491228072</v>
      </c>
      <c r="M597" s="1206">
        <v>17</v>
      </c>
      <c r="N597" s="836">
        <f t="shared" si="241"/>
        <v>0.25</v>
      </c>
      <c r="O597" s="725"/>
      <c r="P597" s="1207">
        <v>27</v>
      </c>
      <c r="Q597" s="836">
        <f t="shared" si="242"/>
        <v>0.39705882352941174</v>
      </c>
      <c r="R597" s="1206">
        <v>24</v>
      </c>
      <c r="S597" s="836">
        <f t="shared" si="243"/>
        <v>0.35294117647058826</v>
      </c>
      <c r="T597" s="980">
        <v>35</v>
      </c>
      <c r="U597" s="836">
        <f t="shared" si="244"/>
        <v>0.94594594594594594</v>
      </c>
      <c r="V597" s="980">
        <v>2</v>
      </c>
      <c r="W597" s="1208">
        <f t="shared" si="245"/>
        <v>68</v>
      </c>
      <c r="X597" s="1209">
        <f t="shared" si="246"/>
        <v>37</v>
      </c>
      <c r="Y597" s="1210">
        <f t="shared" si="247"/>
        <v>105</v>
      </c>
      <c r="Z597" s="656"/>
    </row>
    <row r="598" spans="1:26" ht="12.95" customHeight="1" x14ac:dyDescent="0.25">
      <c r="A598" s="660"/>
      <c r="B598" s="1181" t="s">
        <v>635</v>
      </c>
      <c r="C598" s="699">
        <v>26</v>
      </c>
      <c r="D598" s="698">
        <f t="shared" si="236"/>
        <v>3.1476997578692496E-2</v>
      </c>
      <c r="E598" s="699">
        <v>170</v>
      </c>
      <c r="F598" s="698">
        <f t="shared" si="237"/>
        <v>0.20581113801452786</v>
      </c>
      <c r="G598" s="699">
        <v>228</v>
      </c>
      <c r="H598" s="698">
        <f t="shared" si="238"/>
        <v>0.27602905569007263</v>
      </c>
      <c r="I598" s="1205">
        <v>402</v>
      </c>
      <c r="J598" s="698">
        <f t="shared" si="239"/>
        <v>0.48668280871670705</v>
      </c>
      <c r="K598" s="1019">
        <f t="shared" si="240"/>
        <v>826</v>
      </c>
      <c r="L598" s="717">
        <f t="shared" si="235"/>
        <v>0.62245666917859832</v>
      </c>
      <c r="M598" s="1206">
        <v>14</v>
      </c>
      <c r="N598" s="836">
        <f t="shared" si="241"/>
        <v>0.45161290322580644</v>
      </c>
      <c r="O598" s="725"/>
      <c r="P598" s="1207">
        <v>10</v>
      </c>
      <c r="Q598" s="836">
        <f t="shared" si="242"/>
        <v>0.32258064516129031</v>
      </c>
      <c r="R598" s="1206">
        <v>7</v>
      </c>
      <c r="S598" s="836">
        <f t="shared" si="243"/>
        <v>0.22580645161290322</v>
      </c>
      <c r="T598" s="980">
        <v>6</v>
      </c>
      <c r="U598" s="836">
        <f t="shared" si="244"/>
        <v>1</v>
      </c>
      <c r="V598" s="980">
        <v>0</v>
      </c>
      <c r="W598" s="1208">
        <f t="shared" si="245"/>
        <v>31</v>
      </c>
      <c r="X598" s="1209">
        <f t="shared" si="246"/>
        <v>6</v>
      </c>
      <c r="Y598" s="1210">
        <f t="shared" si="247"/>
        <v>37</v>
      </c>
      <c r="Z598" s="656"/>
    </row>
    <row r="599" spans="1:26" ht="12.95" customHeight="1" x14ac:dyDescent="0.25">
      <c r="A599" s="660"/>
      <c r="B599" s="1181" t="s">
        <v>636</v>
      </c>
      <c r="C599" s="699">
        <v>45</v>
      </c>
      <c r="D599" s="698">
        <f t="shared" si="236"/>
        <v>6.2326869806094184E-2</v>
      </c>
      <c r="E599" s="699">
        <v>132</v>
      </c>
      <c r="F599" s="698">
        <f t="shared" si="237"/>
        <v>0.18282548476454294</v>
      </c>
      <c r="G599" s="699">
        <v>186</v>
      </c>
      <c r="H599" s="698">
        <f t="shared" si="238"/>
        <v>0.25761772853185594</v>
      </c>
      <c r="I599" s="1205">
        <v>359</v>
      </c>
      <c r="J599" s="698">
        <f t="shared" si="239"/>
        <v>0.49722991689750695</v>
      </c>
      <c r="K599" s="1019">
        <f t="shared" si="240"/>
        <v>722</v>
      </c>
      <c r="L599" s="717">
        <f t="shared" si="235"/>
        <v>0.71133004926108379</v>
      </c>
      <c r="M599" s="1206">
        <v>17</v>
      </c>
      <c r="N599" s="836">
        <f t="shared" si="241"/>
        <v>0.36956521739130432</v>
      </c>
      <c r="O599" s="725"/>
      <c r="P599" s="1207">
        <v>16</v>
      </c>
      <c r="Q599" s="836">
        <f t="shared" si="242"/>
        <v>0.34782608695652173</v>
      </c>
      <c r="R599" s="1206">
        <v>13</v>
      </c>
      <c r="S599" s="836">
        <f t="shared" si="243"/>
        <v>0.28260869565217389</v>
      </c>
      <c r="T599" s="980">
        <v>12</v>
      </c>
      <c r="U599" s="836">
        <f t="shared" si="244"/>
        <v>0.92307692307692313</v>
      </c>
      <c r="V599" s="980">
        <v>1</v>
      </c>
      <c r="W599" s="1208">
        <f t="shared" si="245"/>
        <v>46</v>
      </c>
      <c r="X599" s="1209">
        <f t="shared" si="246"/>
        <v>13</v>
      </c>
      <c r="Y599" s="1210">
        <f t="shared" si="247"/>
        <v>59</v>
      </c>
      <c r="Z599" s="656"/>
    </row>
    <row r="600" spans="1:26" ht="12.95" customHeight="1" x14ac:dyDescent="0.25">
      <c r="A600" s="660"/>
      <c r="B600" s="1181" t="s">
        <v>637</v>
      </c>
      <c r="C600" s="699">
        <v>24</v>
      </c>
      <c r="D600" s="698">
        <f t="shared" si="236"/>
        <v>4.7430830039525688E-2</v>
      </c>
      <c r="E600" s="699">
        <v>126</v>
      </c>
      <c r="F600" s="698">
        <f t="shared" si="237"/>
        <v>0.24901185770750989</v>
      </c>
      <c r="G600" s="699">
        <v>127</v>
      </c>
      <c r="H600" s="698">
        <f t="shared" si="238"/>
        <v>0.25098814229249011</v>
      </c>
      <c r="I600" s="1205">
        <v>229</v>
      </c>
      <c r="J600" s="698">
        <f t="shared" si="239"/>
        <v>0.4525691699604743</v>
      </c>
      <c r="K600" s="1019">
        <f t="shared" si="240"/>
        <v>506</v>
      </c>
      <c r="L600" s="717">
        <f t="shared" si="235"/>
        <v>0.57434733257661752</v>
      </c>
      <c r="M600" s="1206">
        <v>5</v>
      </c>
      <c r="N600" s="836">
        <f t="shared" si="241"/>
        <v>0.38461538461538464</v>
      </c>
      <c r="O600" s="725"/>
      <c r="P600" s="1207">
        <v>3</v>
      </c>
      <c r="Q600" s="836">
        <f t="shared" si="242"/>
        <v>0.23076923076923078</v>
      </c>
      <c r="R600" s="1206">
        <v>5</v>
      </c>
      <c r="S600" s="836">
        <f t="shared" si="243"/>
        <v>0.38461538461538464</v>
      </c>
      <c r="T600" s="980">
        <v>3</v>
      </c>
      <c r="U600" s="836">
        <f t="shared" si="244"/>
        <v>1</v>
      </c>
      <c r="V600" s="980">
        <v>0</v>
      </c>
      <c r="W600" s="1208">
        <f t="shared" si="245"/>
        <v>13</v>
      </c>
      <c r="X600" s="1209">
        <f t="shared" si="246"/>
        <v>3</v>
      </c>
      <c r="Y600" s="1210">
        <f t="shared" si="247"/>
        <v>16</v>
      </c>
      <c r="Z600" s="656"/>
    </row>
    <row r="601" spans="1:26" ht="12.95" customHeight="1" x14ac:dyDescent="0.25">
      <c r="A601" s="660"/>
      <c r="B601" s="1181" t="s">
        <v>638</v>
      </c>
      <c r="C601" s="699">
        <v>21</v>
      </c>
      <c r="D601" s="698">
        <f t="shared" si="236"/>
        <v>5.5118110236220472E-2</v>
      </c>
      <c r="E601" s="699">
        <v>79</v>
      </c>
      <c r="F601" s="698">
        <f t="shared" si="237"/>
        <v>0.20734908136482941</v>
      </c>
      <c r="G601" s="699">
        <v>110</v>
      </c>
      <c r="H601" s="698">
        <f t="shared" si="238"/>
        <v>0.28871391076115488</v>
      </c>
      <c r="I601" s="1205">
        <v>171</v>
      </c>
      <c r="J601" s="698">
        <f t="shared" si="239"/>
        <v>0.44881889763779526</v>
      </c>
      <c r="K601" s="1019">
        <f t="shared" si="240"/>
        <v>381</v>
      </c>
      <c r="L601" s="717">
        <f t="shared" si="235"/>
        <v>0.70425138632162665</v>
      </c>
      <c r="M601" s="1206">
        <v>7</v>
      </c>
      <c r="N601" s="836">
        <f t="shared" si="241"/>
        <v>0.58333333333333337</v>
      </c>
      <c r="O601" s="725"/>
      <c r="P601" s="1207">
        <v>1</v>
      </c>
      <c r="Q601" s="836">
        <f t="shared" si="242"/>
        <v>8.3333333333333329E-2</v>
      </c>
      <c r="R601" s="1206">
        <v>4</v>
      </c>
      <c r="S601" s="836">
        <f t="shared" si="243"/>
        <v>0.33333333333333331</v>
      </c>
      <c r="T601" s="980">
        <v>3</v>
      </c>
      <c r="U601" s="836">
        <f t="shared" si="244"/>
        <v>0.75</v>
      </c>
      <c r="V601" s="980">
        <v>1</v>
      </c>
      <c r="W601" s="1208">
        <f t="shared" si="245"/>
        <v>12</v>
      </c>
      <c r="X601" s="1209">
        <f t="shared" si="246"/>
        <v>4</v>
      </c>
      <c r="Y601" s="1210">
        <f t="shared" si="247"/>
        <v>16</v>
      </c>
      <c r="Z601" s="656"/>
    </row>
    <row r="602" spans="1:26" ht="12.95" customHeight="1" x14ac:dyDescent="0.25">
      <c r="A602" s="660"/>
      <c r="B602" s="1181" t="s">
        <v>639</v>
      </c>
      <c r="C602" s="699">
        <v>19</v>
      </c>
      <c r="D602" s="698">
        <f t="shared" si="236"/>
        <v>6.1290322580645158E-2</v>
      </c>
      <c r="E602" s="1211">
        <v>70</v>
      </c>
      <c r="F602" s="698">
        <f t="shared" si="237"/>
        <v>0.22580645161290322</v>
      </c>
      <c r="G602" s="699">
        <v>89</v>
      </c>
      <c r="H602" s="698">
        <f t="shared" si="238"/>
        <v>0.2870967741935484</v>
      </c>
      <c r="I602" s="1205">
        <v>132</v>
      </c>
      <c r="J602" s="698">
        <f t="shared" si="239"/>
        <v>0.4258064516129032</v>
      </c>
      <c r="K602" s="1019">
        <f t="shared" si="240"/>
        <v>310</v>
      </c>
      <c r="L602" s="717">
        <f t="shared" si="235"/>
        <v>0.6966292134831461</v>
      </c>
      <c r="M602" s="1206">
        <v>10</v>
      </c>
      <c r="N602" s="836">
        <f t="shared" si="241"/>
        <v>0.4</v>
      </c>
      <c r="O602" s="725"/>
      <c r="P602" s="1207">
        <v>9</v>
      </c>
      <c r="Q602" s="836">
        <f t="shared" si="242"/>
        <v>0.36</v>
      </c>
      <c r="R602" s="1206">
        <v>6</v>
      </c>
      <c r="S602" s="836">
        <f t="shared" si="243"/>
        <v>0.24</v>
      </c>
      <c r="T602" s="980">
        <v>5</v>
      </c>
      <c r="U602" s="836">
        <f t="shared" si="244"/>
        <v>1</v>
      </c>
      <c r="V602" s="980">
        <v>0</v>
      </c>
      <c r="W602" s="1208">
        <f t="shared" si="245"/>
        <v>25</v>
      </c>
      <c r="X602" s="1209">
        <f t="shared" si="246"/>
        <v>5</v>
      </c>
      <c r="Y602" s="1210">
        <f t="shared" si="247"/>
        <v>30</v>
      </c>
      <c r="Z602" s="656"/>
    </row>
    <row r="603" spans="1:26" ht="12.95" customHeight="1" x14ac:dyDescent="0.25">
      <c r="A603" s="660"/>
      <c r="B603" s="1181" t="s">
        <v>640</v>
      </c>
      <c r="C603" s="699">
        <v>6</v>
      </c>
      <c r="D603" s="698">
        <f t="shared" si="236"/>
        <v>3.2258064516129031E-2</v>
      </c>
      <c r="E603" s="699">
        <v>34</v>
      </c>
      <c r="F603" s="698">
        <f t="shared" si="237"/>
        <v>0.18279569892473119</v>
      </c>
      <c r="G603" s="699">
        <v>41</v>
      </c>
      <c r="H603" s="698">
        <f t="shared" si="238"/>
        <v>0.22043010752688172</v>
      </c>
      <c r="I603" s="1205">
        <v>105</v>
      </c>
      <c r="J603" s="698">
        <f t="shared" si="239"/>
        <v>0.56451612903225812</v>
      </c>
      <c r="K603" s="1019">
        <f t="shared" si="240"/>
        <v>186</v>
      </c>
      <c r="L603" s="717">
        <f t="shared" si="235"/>
        <v>0.76229508196721307</v>
      </c>
      <c r="M603" s="1206">
        <v>3</v>
      </c>
      <c r="N603" s="836">
        <f t="shared" si="241"/>
        <v>1</v>
      </c>
      <c r="O603" s="725"/>
      <c r="P603" s="1207">
        <v>0</v>
      </c>
      <c r="Q603" s="836">
        <f t="shared" si="242"/>
        <v>0</v>
      </c>
      <c r="R603" s="1206">
        <v>0</v>
      </c>
      <c r="S603" s="836">
        <f t="shared" si="243"/>
        <v>0</v>
      </c>
      <c r="T603" s="980">
        <v>1</v>
      </c>
      <c r="U603" s="836">
        <f t="shared" si="244"/>
        <v>1</v>
      </c>
      <c r="V603" s="980">
        <v>0</v>
      </c>
      <c r="W603" s="1208">
        <f t="shared" si="245"/>
        <v>3</v>
      </c>
      <c r="X603" s="1209">
        <f t="shared" si="246"/>
        <v>1</v>
      </c>
      <c r="Y603" s="1210">
        <f t="shared" si="247"/>
        <v>4</v>
      </c>
      <c r="Z603" s="656"/>
    </row>
    <row r="604" spans="1:26" ht="12.95" customHeight="1" x14ac:dyDescent="0.25">
      <c r="A604" s="660"/>
      <c r="B604" s="1181" t="s">
        <v>641</v>
      </c>
      <c r="C604" s="699">
        <v>11</v>
      </c>
      <c r="D604" s="698">
        <f t="shared" si="236"/>
        <v>7.4829931972789115E-2</v>
      </c>
      <c r="E604" s="699">
        <v>34</v>
      </c>
      <c r="F604" s="698">
        <f t="shared" si="237"/>
        <v>0.23129251700680273</v>
      </c>
      <c r="G604" s="699">
        <v>36</v>
      </c>
      <c r="H604" s="698">
        <f t="shared" si="238"/>
        <v>0.24489795918367346</v>
      </c>
      <c r="I604" s="1205">
        <v>66</v>
      </c>
      <c r="J604" s="698">
        <f t="shared" si="239"/>
        <v>0.44897959183673469</v>
      </c>
      <c r="K604" s="1019">
        <f t="shared" si="240"/>
        <v>147</v>
      </c>
      <c r="L604" s="717">
        <f t="shared" si="235"/>
        <v>0.75</v>
      </c>
      <c r="M604" s="1206">
        <v>1</v>
      </c>
      <c r="N604" s="836">
        <f t="shared" si="241"/>
        <v>0.14285714285714285</v>
      </c>
      <c r="O604" s="725"/>
      <c r="P604" s="1207">
        <v>2</v>
      </c>
      <c r="Q604" s="836">
        <f t="shared" si="242"/>
        <v>0.2857142857142857</v>
      </c>
      <c r="R604" s="1206">
        <v>4</v>
      </c>
      <c r="S604" s="836">
        <f t="shared" si="243"/>
        <v>0.5714285714285714</v>
      </c>
      <c r="T604" s="980">
        <v>4</v>
      </c>
      <c r="U604" s="836">
        <f t="shared" si="244"/>
        <v>1</v>
      </c>
      <c r="V604" s="980">
        <v>0</v>
      </c>
      <c r="W604" s="1208">
        <f t="shared" si="245"/>
        <v>7</v>
      </c>
      <c r="X604" s="1209">
        <f t="shared" si="246"/>
        <v>4</v>
      </c>
      <c r="Y604" s="1210">
        <f t="shared" si="247"/>
        <v>11</v>
      </c>
      <c r="Z604" s="656"/>
    </row>
    <row r="605" spans="1:26" ht="12.95" customHeight="1" x14ac:dyDescent="0.25">
      <c r="A605" s="660"/>
      <c r="B605" s="1181" t="s">
        <v>642</v>
      </c>
      <c r="C605" s="699">
        <v>1</v>
      </c>
      <c r="D605" s="698">
        <f t="shared" si="236"/>
        <v>1.6129032258064516E-2</v>
      </c>
      <c r="E605" s="699">
        <v>20</v>
      </c>
      <c r="F605" s="698">
        <f t="shared" si="237"/>
        <v>0.32258064516129031</v>
      </c>
      <c r="G605" s="699">
        <v>16</v>
      </c>
      <c r="H605" s="698">
        <f t="shared" si="238"/>
        <v>0.25806451612903225</v>
      </c>
      <c r="I605" s="1205">
        <v>25</v>
      </c>
      <c r="J605" s="698">
        <f t="shared" si="239"/>
        <v>0.40322580645161288</v>
      </c>
      <c r="K605" s="1019">
        <f t="shared" si="240"/>
        <v>62</v>
      </c>
      <c r="L605" s="717">
        <f t="shared" si="235"/>
        <v>0.70454545454545459</v>
      </c>
      <c r="M605" s="1206">
        <v>0</v>
      </c>
      <c r="N605" s="836">
        <f t="shared" si="241"/>
        <v>0</v>
      </c>
      <c r="O605" s="725"/>
      <c r="P605" s="1207">
        <v>1</v>
      </c>
      <c r="Q605" s="836">
        <f t="shared" si="242"/>
        <v>1</v>
      </c>
      <c r="R605" s="1206">
        <v>0</v>
      </c>
      <c r="S605" s="836">
        <f t="shared" si="243"/>
        <v>0</v>
      </c>
      <c r="T605" s="980">
        <v>0</v>
      </c>
      <c r="U605" s="836" t="e">
        <f t="shared" si="244"/>
        <v>#DIV/0!</v>
      </c>
      <c r="V605" s="980">
        <v>0</v>
      </c>
      <c r="W605" s="1208">
        <f t="shared" si="245"/>
        <v>1</v>
      </c>
      <c r="X605" s="1209">
        <f t="shared" si="246"/>
        <v>0</v>
      </c>
      <c r="Y605" s="1210">
        <f t="shared" si="247"/>
        <v>1</v>
      </c>
      <c r="Z605" s="656"/>
    </row>
    <row r="606" spans="1:26" ht="12.95" customHeight="1" x14ac:dyDescent="0.25">
      <c r="A606" s="660"/>
      <c r="B606" s="1181" t="s">
        <v>643</v>
      </c>
      <c r="C606" s="699">
        <v>6</v>
      </c>
      <c r="D606" s="698">
        <f t="shared" si="236"/>
        <v>7.407407407407407E-2</v>
      </c>
      <c r="E606" s="699">
        <v>26</v>
      </c>
      <c r="F606" s="698">
        <f t="shared" si="237"/>
        <v>0.32098765432098764</v>
      </c>
      <c r="G606" s="699">
        <v>23</v>
      </c>
      <c r="H606" s="698">
        <f t="shared" si="238"/>
        <v>0.2839506172839506</v>
      </c>
      <c r="I606" s="1205">
        <v>26</v>
      </c>
      <c r="J606" s="698">
        <f t="shared" si="239"/>
        <v>0.32098765432098764</v>
      </c>
      <c r="K606" s="1019">
        <f t="shared" si="240"/>
        <v>81</v>
      </c>
      <c r="L606" s="717">
        <f t="shared" si="235"/>
        <v>0.72972972972972971</v>
      </c>
      <c r="M606" s="1206">
        <v>5</v>
      </c>
      <c r="N606" s="836">
        <f t="shared" si="241"/>
        <v>0.41666666666666669</v>
      </c>
      <c r="O606" s="725"/>
      <c r="P606" s="1207">
        <v>3</v>
      </c>
      <c r="Q606" s="836">
        <f t="shared" si="242"/>
        <v>0.25</v>
      </c>
      <c r="R606" s="1206">
        <v>4</v>
      </c>
      <c r="S606" s="836">
        <f t="shared" si="243"/>
        <v>0.33333333333333331</v>
      </c>
      <c r="T606" s="980">
        <v>4</v>
      </c>
      <c r="U606" s="836">
        <f t="shared" si="244"/>
        <v>0.8</v>
      </c>
      <c r="V606" s="980">
        <v>1</v>
      </c>
      <c r="W606" s="1208">
        <f t="shared" si="245"/>
        <v>12</v>
      </c>
      <c r="X606" s="1209">
        <f t="shared" si="246"/>
        <v>5</v>
      </c>
      <c r="Y606" s="1210">
        <f t="shared" si="247"/>
        <v>17</v>
      </c>
      <c r="Z606" s="656"/>
    </row>
    <row r="607" spans="1:26" ht="12.95" customHeight="1" x14ac:dyDescent="0.25">
      <c r="A607" s="660"/>
      <c r="B607" s="1181" t="s">
        <v>644</v>
      </c>
      <c r="C607" s="699">
        <v>4</v>
      </c>
      <c r="D607" s="698">
        <f t="shared" si="236"/>
        <v>4.8192771084337352E-2</v>
      </c>
      <c r="E607" s="699">
        <v>21</v>
      </c>
      <c r="F607" s="698">
        <f t="shared" si="237"/>
        <v>0.25301204819277107</v>
      </c>
      <c r="G607" s="699">
        <v>25</v>
      </c>
      <c r="H607" s="698">
        <f t="shared" si="238"/>
        <v>0.30120481927710846</v>
      </c>
      <c r="I607" s="1205">
        <v>33</v>
      </c>
      <c r="J607" s="698">
        <f t="shared" si="239"/>
        <v>0.39759036144578314</v>
      </c>
      <c r="K607" s="1019">
        <f t="shared" si="240"/>
        <v>83</v>
      </c>
      <c r="L607" s="717">
        <f t="shared" si="235"/>
        <v>0.64341085271317833</v>
      </c>
      <c r="M607" s="1206">
        <v>0</v>
      </c>
      <c r="N607" s="836">
        <f t="shared" si="241"/>
        <v>0</v>
      </c>
      <c r="O607" s="725"/>
      <c r="P607" s="1207">
        <v>1</v>
      </c>
      <c r="Q607" s="836">
        <f t="shared" si="242"/>
        <v>1</v>
      </c>
      <c r="R607" s="1206">
        <v>0</v>
      </c>
      <c r="S607" s="836">
        <f t="shared" si="243"/>
        <v>0</v>
      </c>
      <c r="T607" s="980">
        <v>1</v>
      </c>
      <c r="U607" s="836">
        <f t="shared" si="244"/>
        <v>1</v>
      </c>
      <c r="V607" s="980">
        <v>0</v>
      </c>
      <c r="W607" s="1208">
        <f t="shared" si="245"/>
        <v>1</v>
      </c>
      <c r="X607" s="1209">
        <f t="shared" si="246"/>
        <v>1</v>
      </c>
      <c r="Y607" s="1210">
        <f t="shared" si="247"/>
        <v>2</v>
      </c>
      <c r="Z607" s="656"/>
    </row>
    <row r="608" spans="1:26" ht="12.95" customHeight="1" x14ac:dyDescent="0.25">
      <c r="A608" s="660"/>
      <c r="B608" s="1181" t="s">
        <v>645</v>
      </c>
      <c r="C608" s="699">
        <v>0</v>
      </c>
      <c r="D608" s="698">
        <f t="shared" si="236"/>
        <v>0</v>
      </c>
      <c r="E608" s="699">
        <v>9</v>
      </c>
      <c r="F608" s="698">
        <f t="shared" si="237"/>
        <v>0.17647058823529413</v>
      </c>
      <c r="G608" s="699">
        <v>18</v>
      </c>
      <c r="H608" s="698">
        <f t="shared" si="238"/>
        <v>0.35294117647058826</v>
      </c>
      <c r="I608" s="1205">
        <v>24</v>
      </c>
      <c r="J608" s="698">
        <f t="shared" si="239"/>
        <v>0.47058823529411764</v>
      </c>
      <c r="K608" s="1019">
        <f t="shared" si="240"/>
        <v>51</v>
      </c>
      <c r="L608" s="717">
        <f t="shared" si="235"/>
        <v>0.86440677966101698</v>
      </c>
      <c r="M608" s="1206">
        <v>0</v>
      </c>
      <c r="N608" s="836" t="e">
        <f t="shared" si="241"/>
        <v>#DIV/0!</v>
      </c>
      <c r="O608" s="725"/>
      <c r="P608" s="1207">
        <v>0</v>
      </c>
      <c r="Q608" s="836" t="e">
        <f t="shared" si="242"/>
        <v>#DIV/0!</v>
      </c>
      <c r="R608" s="1206">
        <v>0</v>
      </c>
      <c r="S608" s="836" t="e">
        <f t="shared" si="243"/>
        <v>#DIV/0!</v>
      </c>
      <c r="T608" s="980">
        <v>1</v>
      </c>
      <c r="U608" s="836">
        <f t="shared" si="244"/>
        <v>1</v>
      </c>
      <c r="V608" s="980">
        <v>0</v>
      </c>
      <c r="W608" s="1208">
        <f t="shared" si="245"/>
        <v>0</v>
      </c>
      <c r="X608" s="1209">
        <f t="shared" si="246"/>
        <v>1</v>
      </c>
      <c r="Y608" s="1210">
        <f t="shared" si="247"/>
        <v>1</v>
      </c>
      <c r="Z608" s="656"/>
    </row>
    <row r="609" spans="1:29" ht="12" customHeight="1" x14ac:dyDescent="0.25">
      <c r="A609" s="660"/>
      <c r="B609" s="1181" t="s">
        <v>646</v>
      </c>
      <c r="C609" s="699">
        <v>5</v>
      </c>
      <c r="D609" s="698">
        <f t="shared" si="236"/>
        <v>0.12195121951219512</v>
      </c>
      <c r="E609" s="699">
        <v>11</v>
      </c>
      <c r="F609" s="698">
        <f t="shared" si="237"/>
        <v>0.26829268292682928</v>
      </c>
      <c r="G609" s="699">
        <v>12</v>
      </c>
      <c r="H609" s="698">
        <f t="shared" si="238"/>
        <v>0.29268292682926828</v>
      </c>
      <c r="I609" s="1205">
        <v>13</v>
      </c>
      <c r="J609" s="698">
        <f t="shared" si="239"/>
        <v>0.31707317073170732</v>
      </c>
      <c r="K609" s="1019">
        <f t="shared" si="240"/>
        <v>41</v>
      </c>
      <c r="L609" s="717">
        <f t="shared" si="235"/>
        <v>0.46590909090909088</v>
      </c>
      <c r="M609" s="1206">
        <v>0</v>
      </c>
      <c r="N609" s="836">
        <f t="shared" si="241"/>
        <v>0</v>
      </c>
      <c r="O609" s="725"/>
      <c r="P609" s="1207">
        <v>1</v>
      </c>
      <c r="Q609" s="836">
        <f t="shared" si="242"/>
        <v>0.5</v>
      </c>
      <c r="R609" s="1206">
        <v>1</v>
      </c>
      <c r="S609" s="836">
        <f t="shared" si="243"/>
        <v>0.5</v>
      </c>
      <c r="T609" s="980">
        <v>2</v>
      </c>
      <c r="U609" s="836">
        <f t="shared" si="244"/>
        <v>0.66666666666666663</v>
      </c>
      <c r="V609" s="980">
        <v>1</v>
      </c>
      <c r="W609" s="1208">
        <f t="shared" si="245"/>
        <v>2</v>
      </c>
      <c r="X609" s="1209">
        <f t="shared" si="246"/>
        <v>3</v>
      </c>
      <c r="Y609" s="1210">
        <f t="shared" si="247"/>
        <v>5</v>
      </c>
      <c r="Z609" s="656"/>
    </row>
    <row r="610" spans="1:29" ht="12" customHeight="1" x14ac:dyDescent="0.25">
      <c r="A610" s="660"/>
      <c r="B610" s="1181" t="s">
        <v>647</v>
      </c>
      <c r="C610" s="699">
        <v>4</v>
      </c>
      <c r="D610" s="698">
        <f t="shared" si="236"/>
        <v>0.25</v>
      </c>
      <c r="E610" s="699">
        <v>4</v>
      </c>
      <c r="F610" s="698">
        <f t="shared" si="237"/>
        <v>0.25</v>
      </c>
      <c r="G610" s="699">
        <v>3</v>
      </c>
      <c r="H610" s="698">
        <f t="shared" si="238"/>
        <v>0.1875</v>
      </c>
      <c r="I610" s="1205">
        <v>5</v>
      </c>
      <c r="J610" s="698">
        <f t="shared" si="239"/>
        <v>0.3125</v>
      </c>
      <c r="K610" s="1019">
        <f t="shared" si="240"/>
        <v>16</v>
      </c>
      <c r="L610" s="717">
        <f t="shared" si="235"/>
        <v>0.61538461538461542</v>
      </c>
      <c r="M610" s="1206">
        <v>1</v>
      </c>
      <c r="N610" s="836">
        <f t="shared" si="241"/>
        <v>1</v>
      </c>
      <c r="O610" s="725"/>
      <c r="P610" s="1207">
        <v>0</v>
      </c>
      <c r="Q610" s="836">
        <f t="shared" si="242"/>
        <v>0</v>
      </c>
      <c r="R610" s="1206">
        <v>0</v>
      </c>
      <c r="S610" s="836">
        <f t="shared" si="243"/>
        <v>0</v>
      </c>
      <c r="T610" s="980">
        <v>0</v>
      </c>
      <c r="U610" s="836" t="e">
        <f t="shared" si="244"/>
        <v>#DIV/0!</v>
      </c>
      <c r="V610" s="980">
        <v>0</v>
      </c>
      <c r="W610" s="1208">
        <f t="shared" si="245"/>
        <v>1</v>
      </c>
      <c r="X610" s="1209">
        <f t="shared" si="246"/>
        <v>0</v>
      </c>
      <c r="Y610" s="1210">
        <f t="shared" si="247"/>
        <v>1</v>
      </c>
      <c r="Z610" s="656"/>
    </row>
    <row r="611" spans="1:29" x14ac:dyDescent="0.25">
      <c r="A611" s="660"/>
      <c r="B611" s="1181" t="s">
        <v>648</v>
      </c>
      <c r="C611" s="699">
        <v>1</v>
      </c>
      <c r="D611" s="698">
        <f t="shared" si="236"/>
        <v>0.25</v>
      </c>
      <c r="E611" s="699">
        <v>1</v>
      </c>
      <c r="F611" s="698">
        <f t="shared" si="237"/>
        <v>0.25</v>
      </c>
      <c r="G611" s="699">
        <v>1</v>
      </c>
      <c r="H611" s="698">
        <f t="shared" si="238"/>
        <v>0.25</v>
      </c>
      <c r="I611" s="1205">
        <v>1</v>
      </c>
      <c r="J611" s="698">
        <f t="shared" si="239"/>
        <v>0.25</v>
      </c>
      <c r="K611" s="1019">
        <f t="shared" si="240"/>
        <v>4</v>
      </c>
      <c r="L611" s="717">
        <f t="shared" si="235"/>
        <v>0.4</v>
      </c>
      <c r="M611" s="1206">
        <v>0</v>
      </c>
      <c r="N611" s="836" t="e">
        <f t="shared" si="241"/>
        <v>#DIV/0!</v>
      </c>
      <c r="O611" s="725"/>
      <c r="P611" s="1207">
        <v>0</v>
      </c>
      <c r="Q611" s="836" t="e">
        <f t="shared" si="242"/>
        <v>#DIV/0!</v>
      </c>
      <c r="R611" s="1206">
        <v>0</v>
      </c>
      <c r="S611" s="836" t="e">
        <f t="shared" si="243"/>
        <v>#DIV/0!</v>
      </c>
      <c r="T611" s="980">
        <v>0</v>
      </c>
      <c r="U611" s="836" t="e">
        <f t="shared" si="244"/>
        <v>#DIV/0!</v>
      </c>
      <c r="V611" s="980">
        <v>0</v>
      </c>
      <c r="W611" s="1208">
        <f t="shared" si="245"/>
        <v>0</v>
      </c>
      <c r="X611" s="1209">
        <f t="shared" si="246"/>
        <v>0</v>
      </c>
      <c r="Y611" s="1210">
        <f t="shared" si="247"/>
        <v>0</v>
      </c>
      <c r="Z611" s="656"/>
    </row>
    <row r="612" spans="1:29" hidden="1" x14ac:dyDescent="0.25">
      <c r="A612" s="660"/>
      <c r="B612" s="1181"/>
      <c r="C612" s="699"/>
      <c r="D612" s="698"/>
      <c r="E612" s="699"/>
      <c r="F612" s="698"/>
      <c r="G612" s="699"/>
      <c r="H612" s="698"/>
      <c r="I612" s="1205"/>
      <c r="J612" s="698"/>
      <c r="K612" s="1019"/>
      <c r="L612" s="717"/>
      <c r="M612" s="1206"/>
      <c r="N612" s="836" t="e">
        <f t="shared" si="241"/>
        <v>#DIV/0!</v>
      </c>
      <c r="O612" s="725"/>
      <c r="P612" s="1207"/>
      <c r="Q612" s="836" t="e">
        <f t="shared" si="242"/>
        <v>#DIV/0!</v>
      </c>
      <c r="R612" s="1206"/>
      <c r="S612" s="836" t="e">
        <f t="shared" si="243"/>
        <v>#DIV/0!</v>
      </c>
      <c r="T612" s="980"/>
      <c r="U612" s="836"/>
      <c r="V612" s="980">
        <v>0</v>
      </c>
      <c r="W612" s="1208">
        <f t="shared" si="245"/>
        <v>0</v>
      </c>
      <c r="X612" s="1209">
        <f t="shared" si="246"/>
        <v>0</v>
      </c>
      <c r="Y612" s="1210">
        <f t="shared" si="247"/>
        <v>0</v>
      </c>
      <c r="Z612" s="656"/>
    </row>
    <row r="613" spans="1:29" x14ac:dyDescent="0.25">
      <c r="A613" s="660"/>
      <c r="B613" s="1181" t="s">
        <v>649</v>
      </c>
      <c r="C613" s="699">
        <v>0</v>
      </c>
      <c r="D613" s="698">
        <f t="shared" si="236"/>
        <v>0</v>
      </c>
      <c r="E613" s="699">
        <v>2</v>
      </c>
      <c r="F613" s="698">
        <f t="shared" si="237"/>
        <v>0.2</v>
      </c>
      <c r="G613" s="699">
        <v>4</v>
      </c>
      <c r="H613" s="698">
        <f t="shared" si="238"/>
        <v>0.4</v>
      </c>
      <c r="I613" s="1205">
        <v>4</v>
      </c>
      <c r="J613" s="698">
        <f t="shared" si="239"/>
        <v>0.4</v>
      </c>
      <c r="K613" s="1019">
        <f t="shared" si="240"/>
        <v>10</v>
      </c>
      <c r="L613" s="717">
        <f>K613/X575</f>
        <v>0.7142857142857143</v>
      </c>
      <c r="M613" s="1206">
        <v>0</v>
      </c>
      <c r="N613" s="836" t="e">
        <f t="shared" si="241"/>
        <v>#DIV/0!</v>
      </c>
      <c r="O613" s="725"/>
      <c r="P613" s="1207">
        <v>0</v>
      </c>
      <c r="Q613" s="836" t="e">
        <f t="shared" si="242"/>
        <v>#DIV/0!</v>
      </c>
      <c r="R613" s="1206">
        <v>0</v>
      </c>
      <c r="S613" s="836" t="e">
        <f t="shared" si="243"/>
        <v>#DIV/0!</v>
      </c>
      <c r="T613" s="980">
        <v>0</v>
      </c>
      <c r="U613" s="836" t="e">
        <f t="shared" si="244"/>
        <v>#DIV/0!</v>
      </c>
      <c r="V613" s="980">
        <v>0</v>
      </c>
      <c r="W613" s="1208">
        <f t="shared" si="245"/>
        <v>0</v>
      </c>
      <c r="X613" s="1209">
        <f t="shared" si="246"/>
        <v>0</v>
      </c>
      <c r="Y613" s="1210">
        <f t="shared" si="247"/>
        <v>0</v>
      </c>
      <c r="Z613" s="656"/>
    </row>
    <row r="614" spans="1:29" x14ac:dyDescent="0.25">
      <c r="A614" s="660"/>
      <c r="B614" s="1212" t="s">
        <v>735</v>
      </c>
      <c r="C614" s="1014">
        <f>SUM(C593:C613)</f>
        <v>656</v>
      </c>
      <c r="D614" s="717">
        <f t="shared" si="236"/>
        <v>4.6521523296220127E-2</v>
      </c>
      <c r="E614" s="1014">
        <f>SUM(E593:E613)</f>
        <v>3033</v>
      </c>
      <c r="F614" s="717">
        <f t="shared" si="237"/>
        <v>0.21509112828877386</v>
      </c>
      <c r="G614" s="1014">
        <f>SUM(G593:G613)</f>
        <v>3796</v>
      </c>
      <c r="H614" s="717">
        <f t="shared" si="238"/>
        <v>0.26920076590312741</v>
      </c>
      <c r="I614" s="1014">
        <f>SUM(I593:I613)</f>
        <v>6616</v>
      </c>
      <c r="J614" s="717">
        <f t="shared" si="239"/>
        <v>0.46918658251187861</v>
      </c>
      <c r="K614" s="1213">
        <f t="shared" si="240"/>
        <v>14101</v>
      </c>
      <c r="L614" s="717">
        <f>K614/X576</f>
        <v>0.69391270114659709</v>
      </c>
      <c r="M614" s="1214">
        <f>SUM(M593:M613)</f>
        <v>207</v>
      </c>
      <c r="N614" s="836">
        <f t="shared" si="241"/>
        <v>0.31316187594553707</v>
      </c>
      <c r="O614" s="725"/>
      <c r="P614" s="1214">
        <f>SUM(P593:P613)</f>
        <v>239</v>
      </c>
      <c r="Q614" s="836">
        <f t="shared" si="242"/>
        <v>0.36157337367624809</v>
      </c>
      <c r="R614" s="1214">
        <f>SUM(R593:R613)</f>
        <v>215</v>
      </c>
      <c r="S614" s="836">
        <f t="shared" si="243"/>
        <v>0.32526475037821484</v>
      </c>
      <c r="T614" s="1068">
        <f t="shared" ref="T614" si="248">SUM(T593:T611)</f>
        <v>200</v>
      </c>
      <c r="U614" s="836">
        <f t="shared" si="244"/>
        <v>0.93023255813953487</v>
      </c>
      <c r="V614" s="1068">
        <f t="shared" ref="V614" si="249">SUM(V593:V611)</f>
        <v>15</v>
      </c>
      <c r="W614" s="1215">
        <f>SUM(W593:W613)</f>
        <v>661</v>
      </c>
      <c r="X614" s="1216">
        <f>SUM(T614,V614)</f>
        <v>215</v>
      </c>
      <c r="Y614" s="1210">
        <f t="shared" si="247"/>
        <v>876</v>
      </c>
      <c r="Z614" s="372"/>
    </row>
    <row r="615" spans="1:29" x14ac:dyDescent="0.25">
      <c r="A615" s="660"/>
      <c r="B615" s="1212"/>
      <c r="C615" s="1028"/>
      <c r="D615" s="1217"/>
      <c r="E615" s="1028"/>
      <c r="F615" s="698"/>
      <c r="G615" s="1028"/>
      <c r="H615" s="698"/>
      <c r="I615" s="1028"/>
      <c r="J615" s="1217"/>
      <c r="K615" s="1218"/>
      <c r="L615" s="990"/>
      <c r="M615" s="924"/>
      <c r="N615" s="990"/>
      <c r="O615" s="786"/>
      <c r="P615" s="708"/>
      <c r="Q615" s="990"/>
      <c r="R615" s="723"/>
      <c r="S615" s="990"/>
      <c r="T615" s="1219"/>
      <c r="U615" s="990"/>
      <c r="V615" s="924"/>
      <c r="W615" s="990"/>
      <c r="X615" s="996"/>
      <c r="Y615" s="993"/>
      <c r="Z615" s="656"/>
    </row>
    <row r="616" spans="1:29" x14ac:dyDescent="0.25">
      <c r="A616" s="660"/>
      <c r="B616" s="664" t="s">
        <v>787</v>
      </c>
      <c r="C616" s="1220">
        <f>C614/$X$576</f>
        <v>3.2281875891934451E-2</v>
      </c>
      <c r="D616" s="988"/>
      <c r="E616" s="1220">
        <f>E614/$X$576</f>
        <v>0.1492544658235323</v>
      </c>
      <c r="F616" s="988"/>
      <c r="G616" s="1220">
        <f>G614/$X$576</f>
        <v>0.18680183061857192</v>
      </c>
      <c r="H616" s="988"/>
      <c r="I616" s="1220">
        <f>I614/$X$576</f>
        <v>0.32557452881255844</v>
      </c>
      <c r="K616" s="1221">
        <f>K614/$X$576</f>
        <v>0.69391270114659709</v>
      </c>
      <c r="L616" s="997"/>
      <c r="M616" s="1220">
        <f>M614/SUM($Q$577,$U$577)</f>
        <v>0.18173836698858647</v>
      </c>
      <c r="N616" s="836"/>
      <c r="P616" s="1220">
        <f>P614/SUM($Q$577,$U$577)</f>
        <v>0.20983318700614575</v>
      </c>
      <c r="R616" s="1220">
        <f>R614/SUM($Q$577,$U$577)</f>
        <v>0.18876207199297629</v>
      </c>
      <c r="T616" s="1222">
        <f>T614/$L$577</f>
        <v>0.12978585334198572</v>
      </c>
      <c r="U616" s="1024"/>
      <c r="V616" s="1222">
        <f>V614/$L$577</f>
        <v>9.7339390006489293E-3</v>
      </c>
      <c r="W616" s="1221">
        <f>W614/SUM($Q$577,$U$577)</f>
        <v>0.58033362598770855</v>
      </c>
      <c r="X616" s="1222">
        <f>X614/$L$577</f>
        <v>0.13951979234263465</v>
      </c>
      <c r="Y616" s="993"/>
      <c r="Z616" s="372"/>
    </row>
    <row r="617" spans="1:29" ht="12" customHeight="1" x14ac:dyDescent="0.25">
      <c r="A617" s="660"/>
      <c r="B617" s="664" t="s">
        <v>738</v>
      </c>
      <c r="C617" s="779"/>
      <c r="D617" s="988"/>
      <c r="E617" s="779"/>
      <c r="F617" s="988"/>
      <c r="G617" s="779"/>
      <c r="H617" s="988"/>
      <c r="I617" s="779"/>
      <c r="J617" s="988"/>
      <c r="K617" s="996"/>
      <c r="L617" s="997"/>
      <c r="M617" s="924"/>
      <c r="N617" s="836"/>
      <c r="P617" s="708"/>
      <c r="U617" s="1223"/>
      <c r="V617" s="82"/>
      <c r="W617" s="1224"/>
      <c r="X617" s="999"/>
      <c r="Y617" s="993"/>
      <c r="Z617" s="372"/>
    </row>
    <row r="618" spans="1:29" ht="12" customHeight="1" x14ac:dyDescent="0.25">
      <c r="A618" s="660"/>
      <c r="B618" s="947"/>
      <c r="C618" s="973" t="s">
        <v>693</v>
      </c>
      <c r="D618" s="864" t="s">
        <v>719</v>
      </c>
      <c r="E618" s="973" t="s">
        <v>694</v>
      </c>
      <c r="F618" s="864" t="s">
        <v>720</v>
      </c>
      <c r="G618" s="973" t="s">
        <v>695</v>
      </c>
      <c r="H618" s="864" t="s">
        <v>721</v>
      </c>
      <c r="I618" s="973" t="s">
        <v>696</v>
      </c>
      <c r="J618" s="864" t="s">
        <v>722</v>
      </c>
      <c r="K618" s="664"/>
      <c r="L618" s="864" t="s">
        <v>723</v>
      </c>
      <c r="M618" s="973" t="s">
        <v>724</v>
      </c>
      <c r="N618" s="864" t="s">
        <v>725</v>
      </c>
      <c r="O618" s="974"/>
      <c r="P618" s="973" t="s">
        <v>726</v>
      </c>
      <c r="Q618" s="864" t="s">
        <v>727</v>
      </c>
      <c r="R618" s="973" t="s">
        <v>728</v>
      </c>
      <c r="S618" s="864" t="s">
        <v>729</v>
      </c>
      <c r="T618" s="120" t="s">
        <v>730</v>
      </c>
      <c r="U618" s="864" t="s">
        <v>731</v>
      </c>
      <c r="V618" s="975" t="s">
        <v>732</v>
      </c>
      <c r="W618" s="864" t="s">
        <v>733</v>
      </c>
      <c r="X618" s="864" t="s">
        <v>734</v>
      </c>
      <c r="Y618" s="129" t="s">
        <v>609</v>
      </c>
      <c r="Z618" s="656"/>
    </row>
    <row r="619" spans="1:29" ht="12.95" customHeight="1" x14ac:dyDescent="0.25">
      <c r="A619" s="660"/>
      <c r="B619" s="1202" t="s">
        <v>613</v>
      </c>
      <c r="C619" s="1200" t="s">
        <v>715</v>
      </c>
      <c r="D619" s="1203"/>
      <c r="E619" s="1200" t="s">
        <v>715</v>
      </c>
      <c r="F619" s="1200"/>
      <c r="G619" s="1200" t="s">
        <v>715</v>
      </c>
      <c r="H619" s="1200"/>
      <c r="I619" s="1200" t="s">
        <v>715</v>
      </c>
      <c r="J619" s="1200"/>
      <c r="K619" s="1200" t="s">
        <v>718</v>
      </c>
      <c r="L619" s="1200"/>
      <c r="M619" s="1200" t="s">
        <v>715</v>
      </c>
      <c r="N619" s="1204"/>
      <c r="O619" s="1200" t="s">
        <v>715</v>
      </c>
      <c r="P619" s="1200" t="s">
        <v>715</v>
      </c>
      <c r="Q619" s="1204"/>
      <c r="R619" s="1200" t="s">
        <v>715</v>
      </c>
      <c r="S619" s="1204"/>
      <c r="T619" s="1200" t="s">
        <v>715</v>
      </c>
      <c r="U619" s="1204"/>
      <c r="V619" s="1200" t="s">
        <v>715</v>
      </c>
      <c r="W619" s="1204"/>
      <c r="X619" s="1200" t="s">
        <v>718</v>
      </c>
      <c r="Y619" s="1199" t="s">
        <v>4</v>
      </c>
      <c r="Z619" s="656"/>
    </row>
    <row r="620" spans="1:29" ht="12.95" customHeight="1" x14ac:dyDescent="0.25">
      <c r="A620" s="802"/>
      <c r="B620" s="1191" t="s">
        <v>671</v>
      </c>
      <c r="C620" s="1198" t="s">
        <v>673</v>
      </c>
      <c r="D620" s="1199" t="s">
        <v>4</v>
      </c>
      <c r="E620" s="1198" t="s">
        <v>673</v>
      </c>
      <c r="F620" s="1199" t="s">
        <v>4</v>
      </c>
      <c r="G620" s="1198" t="s">
        <v>673</v>
      </c>
      <c r="H620" s="1199" t="s">
        <v>4</v>
      </c>
      <c r="I620" s="1198" t="s">
        <v>673</v>
      </c>
      <c r="J620" s="1199" t="s">
        <v>4</v>
      </c>
      <c r="K620" s="1200" t="s">
        <v>716</v>
      </c>
      <c r="L620" s="1199" t="s">
        <v>4</v>
      </c>
      <c r="M620" s="1198" t="s">
        <v>673</v>
      </c>
      <c r="N620" s="1199" t="s">
        <v>4</v>
      </c>
      <c r="O620" s="1201" t="s">
        <v>656</v>
      </c>
      <c r="P620" s="1198" t="s">
        <v>673</v>
      </c>
      <c r="Q620" s="1199" t="s">
        <v>4</v>
      </c>
      <c r="R620" s="1198" t="s">
        <v>673</v>
      </c>
      <c r="S620" s="1199" t="s">
        <v>4</v>
      </c>
      <c r="T620" s="1198" t="s">
        <v>673</v>
      </c>
      <c r="U620" s="1199" t="s">
        <v>4</v>
      </c>
      <c r="V620" s="1198" t="s">
        <v>673</v>
      </c>
      <c r="W620" s="1199" t="s">
        <v>4</v>
      </c>
      <c r="X620" s="1200" t="s">
        <v>716</v>
      </c>
      <c r="Y620" s="1200"/>
      <c r="Z620" s="656"/>
    </row>
    <row r="621" spans="1:29" ht="12.95" customHeight="1" x14ac:dyDescent="0.25">
      <c r="A621" s="660"/>
      <c r="B621" s="1191" t="s">
        <v>597</v>
      </c>
      <c r="C621" s="1194"/>
      <c r="D621" s="847" t="s">
        <v>601</v>
      </c>
      <c r="E621" s="848" t="s">
        <v>786</v>
      </c>
      <c r="F621" s="848" t="s">
        <v>603</v>
      </c>
      <c r="G621" s="848" t="s">
        <v>604</v>
      </c>
      <c r="H621" s="848" t="s">
        <v>605</v>
      </c>
      <c r="I621" s="848" t="s">
        <v>670</v>
      </c>
      <c r="J621" s="1195"/>
      <c r="K621" s="848" t="s">
        <v>667</v>
      </c>
      <c r="L621" s="848" t="s">
        <v>668</v>
      </c>
      <c r="M621" s="848" t="s">
        <v>669</v>
      </c>
      <c r="N621" s="848" t="s">
        <v>670</v>
      </c>
      <c r="O621" s="849"/>
      <c r="P621" s="849"/>
      <c r="Q621" s="848" t="s">
        <v>680</v>
      </c>
      <c r="R621" s="848" t="s">
        <v>691</v>
      </c>
      <c r="S621" s="848" t="s">
        <v>713</v>
      </c>
      <c r="T621" s="848"/>
      <c r="U621" s="848" t="s">
        <v>714</v>
      </c>
      <c r="V621" s="848"/>
      <c r="W621" s="848" t="s">
        <v>715</v>
      </c>
      <c r="X621" s="1225"/>
      <c r="Y621" s="1226"/>
      <c r="Z621" s="656"/>
    </row>
    <row r="622" spans="1:29" s="733" customFormat="1" ht="12.95" customHeight="1" x14ac:dyDescent="0.25">
      <c r="A622" s="660"/>
      <c r="B622" s="1191"/>
      <c r="C622" s="1192">
        <v>1</v>
      </c>
      <c r="D622" s="1192">
        <v>2</v>
      </c>
      <c r="E622" s="1192">
        <v>3</v>
      </c>
      <c r="F622" s="1192">
        <v>4</v>
      </c>
      <c r="G622" s="1192">
        <v>5</v>
      </c>
      <c r="H622" s="1192">
        <v>6</v>
      </c>
      <c r="I622" s="1192">
        <v>7</v>
      </c>
      <c r="J622" s="1192">
        <v>8</v>
      </c>
      <c r="K622" s="1192">
        <v>9</v>
      </c>
      <c r="L622" s="1192">
        <v>10</v>
      </c>
      <c r="M622" s="1192">
        <v>11</v>
      </c>
      <c r="N622" s="1192">
        <v>12</v>
      </c>
      <c r="O622" s="1193"/>
      <c r="P622" s="1192">
        <v>13</v>
      </c>
      <c r="Q622" s="1192">
        <v>14</v>
      </c>
      <c r="R622" s="1192">
        <v>15</v>
      </c>
      <c r="S622" s="1192">
        <v>16</v>
      </c>
      <c r="T622" s="1192">
        <v>17</v>
      </c>
      <c r="U622" s="1192">
        <v>18</v>
      </c>
      <c r="V622" s="1192">
        <v>19</v>
      </c>
      <c r="W622" s="1192">
        <v>20</v>
      </c>
      <c r="X622" s="1192">
        <v>21</v>
      </c>
      <c r="Y622" s="1192">
        <v>22</v>
      </c>
      <c r="Z622" s="656"/>
      <c r="AB622" s="908"/>
      <c r="AC622" s="59"/>
    </row>
    <row r="623" spans="1:29" ht="12.95" customHeight="1" x14ac:dyDescent="0.25">
      <c r="A623" s="189"/>
      <c r="B623" s="189"/>
      <c r="C623" s="189"/>
      <c r="D623" s="189"/>
      <c r="E623" s="189"/>
      <c r="F623" s="189"/>
      <c r="G623" s="189"/>
      <c r="H623" s="189"/>
      <c r="I623" s="189"/>
      <c r="J623" s="189"/>
      <c r="K623" s="189"/>
      <c r="L623" s="189"/>
      <c r="M623" s="189"/>
      <c r="N623" s="189"/>
      <c r="P623" s="189"/>
      <c r="Q623" s="189"/>
      <c r="R623" s="189"/>
      <c r="S623" s="189"/>
      <c r="T623" s="189"/>
      <c r="U623" s="189"/>
      <c r="V623" s="189"/>
      <c r="W623" s="189"/>
      <c r="X623" s="189"/>
      <c r="Y623" s="189"/>
      <c r="Z623" s="372"/>
    </row>
    <row r="624" spans="1:29" ht="12.95" customHeight="1" x14ac:dyDescent="0.25"/>
    <row r="625" spans="1:29" ht="12.95" customHeight="1" x14ac:dyDescent="0.25"/>
    <row r="626" spans="1:29" ht="12.95" hidden="1" customHeight="1" x14ac:dyDescent="0.25"/>
    <row r="627" spans="1:29" ht="12.95" customHeight="1" x14ac:dyDescent="0.25">
      <c r="A627" s="660"/>
      <c r="B627" s="660"/>
      <c r="C627" s="660"/>
      <c r="D627" s="660"/>
      <c r="E627" s="660"/>
      <c r="F627" s="660"/>
      <c r="G627" s="660"/>
      <c r="H627" s="660"/>
      <c r="I627" s="660"/>
      <c r="J627" s="660"/>
      <c r="K627" s="660"/>
      <c r="L627" s="660"/>
      <c r="M627" s="660"/>
      <c r="N627" s="660"/>
      <c r="O627" s="725"/>
      <c r="P627" s="660"/>
      <c r="Q627" s="660"/>
      <c r="R627" s="660"/>
      <c r="S627" s="660"/>
      <c r="T627" s="660"/>
      <c r="U627" s="660"/>
      <c r="V627" s="660"/>
      <c r="W627" s="892"/>
      <c r="X627" s="892"/>
      <c r="Y627" s="189"/>
      <c r="Z627" s="656"/>
    </row>
    <row r="628" spans="1:29" ht="12.95" customHeight="1" x14ac:dyDescent="0.25">
      <c r="A628" s="660"/>
      <c r="B628" s="664"/>
      <c r="C628" s="839">
        <v>1</v>
      </c>
      <c r="D628" s="839">
        <v>2</v>
      </c>
      <c r="E628" s="839">
        <v>3</v>
      </c>
      <c r="F628" s="839">
        <v>4</v>
      </c>
      <c r="G628" s="839">
        <v>5</v>
      </c>
      <c r="H628" s="839">
        <v>6</v>
      </c>
      <c r="I628" s="839">
        <v>7</v>
      </c>
      <c r="J628" s="839">
        <v>8</v>
      </c>
      <c r="K628" s="839">
        <v>9</v>
      </c>
      <c r="L628" s="839">
        <v>10</v>
      </c>
      <c r="M628" s="839">
        <v>11</v>
      </c>
      <c r="N628" s="839">
        <v>12</v>
      </c>
      <c r="O628" s="731"/>
      <c r="P628" s="839">
        <v>13</v>
      </c>
      <c r="Q628" s="839">
        <v>14</v>
      </c>
      <c r="R628" s="839">
        <v>15</v>
      </c>
      <c r="S628" s="839">
        <v>16</v>
      </c>
      <c r="T628" s="839">
        <v>17</v>
      </c>
      <c r="U628" s="839">
        <v>18</v>
      </c>
      <c r="V628" s="839">
        <v>19</v>
      </c>
      <c r="W628" s="839">
        <v>20</v>
      </c>
      <c r="X628" s="839">
        <v>21</v>
      </c>
      <c r="Y628" s="839">
        <v>22</v>
      </c>
      <c r="Z628" s="656"/>
    </row>
    <row r="629" spans="1:29" ht="12.95" customHeight="1" x14ac:dyDescent="0.25">
      <c r="A629" s="660"/>
      <c r="B629" s="846" t="s">
        <v>597</v>
      </c>
      <c r="C629" s="1227"/>
      <c r="D629" s="1228" t="s">
        <v>601</v>
      </c>
      <c r="E629" s="1228" t="s">
        <v>786</v>
      </c>
      <c r="F629" s="1228" t="s">
        <v>603</v>
      </c>
      <c r="G629" s="1228" t="s">
        <v>604</v>
      </c>
      <c r="H629" s="1228" t="s">
        <v>605</v>
      </c>
      <c r="I629" s="1228" t="s">
        <v>670</v>
      </c>
      <c r="J629" s="1228"/>
      <c r="K629" s="1228" t="s">
        <v>668</v>
      </c>
      <c r="L629" s="1228" t="s">
        <v>669</v>
      </c>
      <c r="M629" s="1228" t="s">
        <v>670</v>
      </c>
      <c r="N629" s="1228" t="s">
        <v>680</v>
      </c>
      <c r="O629" s="854"/>
      <c r="P629" s="1228" t="s">
        <v>691</v>
      </c>
      <c r="Q629" s="1228" t="s">
        <v>692</v>
      </c>
      <c r="R629" s="1228"/>
      <c r="S629" s="1228" t="s">
        <v>5</v>
      </c>
      <c r="T629" s="1228" t="s">
        <v>739</v>
      </c>
      <c r="U629" s="1228" t="s">
        <v>740</v>
      </c>
      <c r="V629" s="1228" t="s">
        <v>788</v>
      </c>
      <c r="W629" s="1229"/>
      <c r="X629" s="851"/>
      <c r="Y629" s="1229">
        <v>2015</v>
      </c>
      <c r="Z629" s="656"/>
    </row>
    <row r="630" spans="1:29" ht="12.95" customHeight="1" x14ac:dyDescent="0.25">
      <c r="A630" s="660"/>
      <c r="B630" s="846" t="s">
        <v>671</v>
      </c>
      <c r="C630" s="1230" t="s">
        <v>673</v>
      </c>
      <c r="D630" s="852" t="s">
        <v>4</v>
      </c>
      <c r="E630" s="1230" t="s">
        <v>673</v>
      </c>
      <c r="F630" s="852" t="s">
        <v>4</v>
      </c>
      <c r="G630" s="1230" t="s">
        <v>673</v>
      </c>
      <c r="H630" s="852" t="s">
        <v>4</v>
      </c>
      <c r="I630" s="1230" t="s">
        <v>673</v>
      </c>
      <c r="J630" s="852" t="s">
        <v>4</v>
      </c>
      <c r="K630" s="845" t="s">
        <v>716</v>
      </c>
      <c r="L630" s="852" t="s">
        <v>4</v>
      </c>
      <c r="M630" s="1230" t="s">
        <v>673</v>
      </c>
      <c r="N630" s="852" t="s">
        <v>4</v>
      </c>
      <c r="O630" s="1231" t="s">
        <v>656</v>
      </c>
      <c r="P630" s="1230" t="s">
        <v>673</v>
      </c>
      <c r="Q630" s="852" t="s">
        <v>4</v>
      </c>
      <c r="R630" s="1230" t="s">
        <v>673</v>
      </c>
      <c r="S630" s="852" t="s">
        <v>4</v>
      </c>
      <c r="T630" s="1230" t="s">
        <v>673</v>
      </c>
      <c r="U630" s="852" t="s">
        <v>4</v>
      </c>
      <c r="V630" s="1230" t="s">
        <v>673</v>
      </c>
      <c r="W630" s="845" t="s">
        <v>716</v>
      </c>
      <c r="X630" s="845" t="s">
        <v>716</v>
      </c>
      <c r="Y630" s="852" t="s">
        <v>4</v>
      </c>
      <c r="Z630" s="656"/>
    </row>
    <row r="631" spans="1:29" ht="12.95" customHeight="1" x14ac:dyDescent="0.25">
      <c r="A631" s="660"/>
      <c r="B631" s="719" t="s">
        <v>613</v>
      </c>
      <c r="C631" s="845" t="s">
        <v>742</v>
      </c>
      <c r="D631" s="1232"/>
      <c r="E631" s="845" t="s">
        <v>742</v>
      </c>
      <c r="F631" s="845"/>
      <c r="G631" s="845" t="s">
        <v>742</v>
      </c>
      <c r="H631" s="845"/>
      <c r="I631" s="845" t="s">
        <v>742</v>
      </c>
      <c r="J631" s="845"/>
      <c r="K631" s="845" t="s">
        <v>718</v>
      </c>
      <c r="L631" s="845"/>
      <c r="M631" s="845" t="s">
        <v>742</v>
      </c>
      <c r="N631" s="859"/>
      <c r="O631" s="845" t="s">
        <v>715</v>
      </c>
      <c r="P631" s="845" t="s">
        <v>742</v>
      </c>
      <c r="Q631" s="859"/>
      <c r="R631" s="845" t="s">
        <v>742</v>
      </c>
      <c r="S631" s="859"/>
      <c r="T631" s="845" t="s">
        <v>742</v>
      </c>
      <c r="U631" s="859"/>
      <c r="V631" s="845" t="s">
        <v>742</v>
      </c>
      <c r="W631" s="845" t="s">
        <v>718</v>
      </c>
      <c r="X631" s="845" t="s">
        <v>718</v>
      </c>
      <c r="Y631" s="845"/>
      <c r="Z631" s="656"/>
    </row>
    <row r="632" spans="1:29" ht="12.95" customHeight="1" x14ac:dyDescent="0.25">
      <c r="A632" s="689"/>
      <c r="B632" s="862"/>
      <c r="C632" s="973" t="s">
        <v>693</v>
      </c>
      <c r="D632" s="864" t="s">
        <v>719</v>
      </c>
      <c r="E632" s="973" t="s">
        <v>694</v>
      </c>
      <c r="F632" s="864" t="s">
        <v>720</v>
      </c>
      <c r="G632" s="973" t="s">
        <v>695</v>
      </c>
      <c r="H632" s="864" t="s">
        <v>721</v>
      </c>
      <c r="I632" s="973" t="s">
        <v>696</v>
      </c>
      <c r="J632" s="864" t="s">
        <v>722</v>
      </c>
      <c r="K632" s="664"/>
      <c r="L632" s="864" t="s">
        <v>723</v>
      </c>
      <c r="M632" s="973" t="s">
        <v>724</v>
      </c>
      <c r="N632" s="864" t="s">
        <v>725</v>
      </c>
      <c r="O632" s="974"/>
      <c r="P632" s="973" t="s">
        <v>726</v>
      </c>
      <c r="Q632" s="864" t="s">
        <v>727</v>
      </c>
      <c r="R632" s="973" t="s">
        <v>728</v>
      </c>
      <c r="S632" s="864" t="s">
        <v>729</v>
      </c>
      <c r="T632" s="120" t="s">
        <v>730</v>
      </c>
      <c r="U632" s="864" t="s">
        <v>731</v>
      </c>
      <c r="V632" s="975" t="s">
        <v>732</v>
      </c>
      <c r="W632" s="864" t="s">
        <v>733</v>
      </c>
      <c r="X632" s="864" t="s">
        <v>734</v>
      </c>
      <c r="Y632" s="129" t="s">
        <v>609</v>
      </c>
      <c r="Z632" s="656"/>
    </row>
    <row r="633" spans="1:29" ht="12.95" customHeight="1" x14ac:dyDescent="0.25">
      <c r="A633" s="660"/>
      <c r="B633" s="713" t="s">
        <v>630</v>
      </c>
      <c r="C633" s="1233">
        <v>46</v>
      </c>
      <c r="D633" s="698">
        <f>C633/K633</f>
        <v>4.7767393561786088E-2</v>
      </c>
      <c r="E633" s="1233">
        <v>396</v>
      </c>
      <c r="F633" s="698">
        <f>E633/K633</f>
        <v>0.41121495327102803</v>
      </c>
      <c r="G633" s="1233">
        <v>276</v>
      </c>
      <c r="H633" s="698">
        <f>G633/K633</f>
        <v>0.28660436137071649</v>
      </c>
      <c r="I633" s="1234">
        <v>245</v>
      </c>
      <c r="J633" s="698">
        <f>I633/K633</f>
        <v>0.25441329179646938</v>
      </c>
      <c r="K633" s="1235">
        <f>SUM(C633,E633,G633,I633)</f>
        <v>963</v>
      </c>
      <c r="L633" s="717">
        <f t="shared" ref="L633:L653" si="250">K633/$K$653</f>
        <v>0.26232634159629531</v>
      </c>
      <c r="M633" s="702">
        <v>12</v>
      </c>
      <c r="N633" s="698">
        <f>M633/W633</f>
        <v>0.1875</v>
      </c>
      <c r="O633" s="725"/>
      <c r="P633" s="1236">
        <v>17</v>
      </c>
      <c r="Q633" s="698">
        <f>P633/W633</f>
        <v>0.265625</v>
      </c>
      <c r="R633" s="702">
        <v>35</v>
      </c>
      <c r="S633" s="698">
        <f>R633/W633</f>
        <v>0.546875</v>
      </c>
      <c r="T633" s="1237">
        <v>61</v>
      </c>
      <c r="U633" s="726">
        <f>T633/X633</f>
        <v>0.78205128205128205</v>
      </c>
      <c r="V633" s="1237">
        <v>17</v>
      </c>
      <c r="W633" s="1238">
        <f>SUM(M633,P633,R633)</f>
        <v>64</v>
      </c>
      <c r="X633" s="1237">
        <f>SUM(T633,V633)</f>
        <v>78</v>
      </c>
      <c r="Y633" s="1210">
        <f>SUM(W633,X633)</f>
        <v>142</v>
      </c>
      <c r="Z633" s="656"/>
      <c r="AA633" s="105"/>
      <c r="AC633" s="950"/>
    </row>
    <row r="634" spans="1:29" ht="12.95" customHeight="1" x14ac:dyDescent="0.25">
      <c r="A634" s="660"/>
      <c r="B634" s="713" t="s">
        <v>631</v>
      </c>
      <c r="C634" s="1233">
        <v>23</v>
      </c>
      <c r="D634" s="698">
        <f t="shared" ref="D634:D653" si="251">C634/K634</f>
        <v>4.3478260869565216E-2</v>
      </c>
      <c r="E634" s="1233">
        <v>200</v>
      </c>
      <c r="F634" s="698">
        <f t="shared" ref="F634:F653" si="252">E634/K634</f>
        <v>0.3780718336483932</v>
      </c>
      <c r="G634" s="1233">
        <v>172</v>
      </c>
      <c r="H634" s="698">
        <f t="shared" ref="H634:H653" si="253">G634/K634</f>
        <v>0.32514177693761814</v>
      </c>
      <c r="I634" s="1234">
        <v>134</v>
      </c>
      <c r="J634" s="698">
        <f t="shared" ref="J634:J653" si="254">I634/K634</f>
        <v>0.25330812854442342</v>
      </c>
      <c r="K634" s="1235">
        <f t="shared" ref="K634:K653" si="255">SUM(C634,E634,G634,I634)</f>
        <v>529</v>
      </c>
      <c r="L634" s="717">
        <f t="shared" si="250"/>
        <v>0.14410242440751839</v>
      </c>
      <c r="M634" s="702">
        <v>8</v>
      </c>
      <c r="N634" s="698">
        <f t="shared" ref="N634:N653" si="256">M634/W634</f>
        <v>0.18604651162790697</v>
      </c>
      <c r="O634" s="725"/>
      <c r="P634" s="1236">
        <v>22</v>
      </c>
      <c r="Q634" s="698">
        <f t="shared" ref="Q634:Q653" si="257">P634/W634</f>
        <v>0.51162790697674421</v>
      </c>
      <c r="R634" s="702">
        <v>13</v>
      </c>
      <c r="S634" s="698">
        <f t="shared" ref="S634:S653" si="258">R634/W634</f>
        <v>0.30232558139534882</v>
      </c>
      <c r="T634" s="1237">
        <v>51</v>
      </c>
      <c r="U634" s="726">
        <f t="shared" ref="U634:U653" si="259">T634/X634</f>
        <v>0.62195121951219512</v>
      </c>
      <c r="V634" s="1237">
        <v>31</v>
      </c>
      <c r="W634" s="1238">
        <f t="shared" ref="W634:W653" si="260">SUM(M634,P634,R634)</f>
        <v>43</v>
      </c>
      <c r="X634" s="1237">
        <f t="shared" ref="X634:X652" si="261">SUM(T634,V634)</f>
        <v>82</v>
      </c>
      <c r="Y634" s="1210">
        <f t="shared" ref="Y634:Y653" si="262">SUM(W634,X634)</f>
        <v>125</v>
      </c>
      <c r="Z634" s="656"/>
      <c r="AA634" s="105"/>
      <c r="AC634" s="950"/>
    </row>
    <row r="635" spans="1:29" ht="12.95" customHeight="1" x14ac:dyDescent="0.25">
      <c r="A635" s="660"/>
      <c r="B635" s="713" t="s">
        <v>632</v>
      </c>
      <c r="C635" s="1233">
        <v>16</v>
      </c>
      <c r="D635" s="698">
        <f t="shared" si="251"/>
        <v>3.3684210526315789E-2</v>
      </c>
      <c r="E635" s="1233">
        <v>194</v>
      </c>
      <c r="F635" s="698">
        <f t="shared" si="252"/>
        <v>0.40842105263157896</v>
      </c>
      <c r="G635" s="1233">
        <v>137</v>
      </c>
      <c r="H635" s="698">
        <f t="shared" si="253"/>
        <v>0.28842105263157897</v>
      </c>
      <c r="I635" s="1234">
        <v>128</v>
      </c>
      <c r="J635" s="698">
        <f t="shared" si="254"/>
        <v>0.26947368421052631</v>
      </c>
      <c r="K635" s="1235">
        <f t="shared" si="255"/>
        <v>475</v>
      </c>
      <c r="L635" s="717">
        <f t="shared" si="250"/>
        <v>0.12939253609370743</v>
      </c>
      <c r="M635" s="702">
        <v>2</v>
      </c>
      <c r="N635" s="698">
        <f t="shared" si="256"/>
        <v>7.407407407407407E-2</v>
      </c>
      <c r="O635" s="725"/>
      <c r="P635" s="1236">
        <v>7</v>
      </c>
      <c r="Q635" s="698">
        <f t="shared" si="257"/>
        <v>0.25925925925925924</v>
      </c>
      <c r="R635" s="702">
        <v>18</v>
      </c>
      <c r="S635" s="698">
        <f t="shared" si="258"/>
        <v>0.66666666666666663</v>
      </c>
      <c r="T635" s="1237">
        <v>26</v>
      </c>
      <c r="U635" s="726">
        <f t="shared" si="259"/>
        <v>0.8125</v>
      </c>
      <c r="V635" s="1237">
        <v>6</v>
      </c>
      <c r="W635" s="1238">
        <f t="shared" si="260"/>
        <v>27</v>
      </c>
      <c r="X635" s="1237">
        <f t="shared" si="261"/>
        <v>32</v>
      </c>
      <c r="Y635" s="1210">
        <f t="shared" si="262"/>
        <v>59</v>
      </c>
      <c r="Z635" s="656"/>
      <c r="AA635" s="105"/>
      <c r="AC635" s="950"/>
    </row>
    <row r="636" spans="1:29" ht="12.95" customHeight="1" x14ac:dyDescent="0.25">
      <c r="A636" s="660"/>
      <c r="B636" s="713" t="s">
        <v>633</v>
      </c>
      <c r="C636" s="1233">
        <v>29</v>
      </c>
      <c r="D636" s="698">
        <f t="shared" si="251"/>
        <v>7.160493827160494E-2</v>
      </c>
      <c r="E636" s="1233">
        <v>160</v>
      </c>
      <c r="F636" s="698">
        <f t="shared" si="252"/>
        <v>0.39506172839506171</v>
      </c>
      <c r="G636" s="1233">
        <v>119</v>
      </c>
      <c r="H636" s="698">
        <f t="shared" si="253"/>
        <v>0.29382716049382718</v>
      </c>
      <c r="I636" s="1234">
        <v>97</v>
      </c>
      <c r="J636" s="698">
        <f t="shared" si="254"/>
        <v>0.23950617283950618</v>
      </c>
      <c r="K636" s="1235">
        <f t="shared" si="255"/>
        <v>405</v>
      </c>
      <c r="L636" s="717">
        <f t="shared" si="250"/>
        <v>0.11032416235358213</v>
      </c>
      <c r="M636" s="702">
        <v>5</v>
      </c>
      <c r="N636" s="698">
        <f t="shared" si="256"/>
        <v>0.1388888888888889</v>
      </c>
      <c r="O636" s="725"/>
      <c r="P636" s="1236">
        <v>14</v>
      </c>
      <c r="Q636" s="698">
        <f t="shared" si="257"/>
        <v>0.3888888888888889</v>
      </c>
      <c r="R636" s="702">
        <v>17</v>
      </c>
      <c r="S636" s="698">
        <f t="shared" si="258"/>
        <v>0.47222222222222221</v>
      </c>
      <c r="T636" s="1237">
        <v>42</v>
      </c>
      <c r="U636" s="726">
        <f t="shared" si="259"/>
        <v>0.71186440677966101</v>
      </c>
      <c r="V636" s="1237">
        <v>17</v>
      </c>
      <c r="W636" s="1238">
        <f t="shared" si="260"/>
        <v>36</v>
      </c>
      <c r="X636" s="1237">
        <f t="shared" si="261"/>
        <v>59</v>
      </c>
      <c r="Y636" s="1210">
        <f t="shared" si="262"/>
        <v>95</v>
      </c>
      <c r="Z636" s="656"/>
      <c r="AA636" s="105"/>
      <c r="AC636" s="950"/>
    </row>
    <row r="637" spans="1:29" ht="12.95" customHeight="1" x14ac:dyDescent="0.25">
      <c r="A637" s="660"/>
      <c r="B637" s="713" t="s">
        <v>634</v>
      </c>
      <c r="C637" s="1233">
        <v>9</v>
      </c>
      <c r="D637" s="698">
        <f t="shared" si="251"/>
        <v>3.2608695652173912E-2</v>
      </c>
      <c r="E637" s="1233">
        <v>88</v>
      </c>
      <c r="F637" s="698">
        <f t="shared" si="252"/>
        <v>0.3188405797101449</v>
      </c>
      <c r="G637" s="1233">
        <v>64</v>
      </c>
      <c r="H637" s="698">
        <f t="shared" si="253"/>
        <v>0.2318840579710145</v>
      </c>
      <c r="I637" s="1234">
        <v>115</v>
      </c>
      <c r="J637" s="698">
        <f t="shared" si="254"/>
        <v>0.41666666666666669</v>
      </c>
      <c r="K637" s="1235">
        <f t="shared" si="255"/>
        <v>276</v>
      </c>
      <c r="L637" s="717">
        <f t="shared" si="250"/>
        <v>7.5183873603922632E-2</v>
      </c>
      <c r="M637" s="702">
        <v>2</v>
      </c>
      <c r="N637" s="698">
        <f t="shared" si="256"/>
        <v>0.1</v>
      </c>
      <c r="O637" s="725"/>
      <c r="P637" s="1236">
        <v>2</v>
      </c>
      <c r="Q637" s="698">
        <f t="shared" si="257"/>
        <v>0.1</v>
      </c>
      <c r="R637" s="702">
        <v>16</v>
      </c>
      <c r="S637" s="698">
        <f t="shared" si="258"/>
        <v>0.8</v>
      </c>
      <c r="T637" s="1237">
        <v>34</v>
      </c>
      <c r="U637" s="726">
        <f t="shared" si="259"/>
        <v>0.68</v>
      </c>
      <c r="V637" s="1237">
        <v>16</v>
      </c>
      <c r="W637" s="1238">
        <f t="shared" si="260"/>
        <v>20</v>
      </c>
      <c r="X637" s="1237">
        <f t="shared" si="261"/>
        <v>50</v>
      </c>
      <c r="Y637" s="1210">
        <f t="shared" si="262"/>
        <v>70</v>
      </c>
      <c r="Z637" s="656"/>
      <c r="AA637" s="105"/>
      <c r="AC637" s="950"/>
    </row>
    <row r="638" spans="1:29" ht="12.95" customHeight="1" x14ac:dyDescent="0.25">
      <c r="A638" s="660"/>
      <c r="B638" s="713" t="s">
        <v>635</v>
      </c>
      <c r="C638" s="1233">
        <v>7</v>
      </c>
      <c r="D638" s="698">
        <f t="shared" si="251"/>
        <v>2.4137931034482758E-2</v>
      </c>
      <c r="E638" s="1233">
        <v>96</v>
      </c>
      <c r="F638" s="698">
        <f t="shared" si="252"/>
        <v>0.33103448275862069</v>
      </c>
      <c r="G638" s="1233">
        <v>95</v>
      </c>
      <c r="H638" s="698">
        <f t="shared" si="253"/>
        <v>0.32758620689655171</v>
      </c>
      <c r="I638" s="1234">
        <v>92</v>
      </c>
      <c r="J638" s="698">
        <f t="shared" si="254"/>
        <v>0.31724137931034485</v>
      </c>
      <c r="K638" s="1235">
        <f t="shared" si="255"/>
        <v>290</v>
      </c>
      <c r="L638" s="717">
        <f t="shared" si="250"/>
        <v>7.8997548351947694E-2</v>
      </c>
      <c r="M638" s="702">
        <v>3</v>
      </c>
      <c r="N638" s="698">
        <f t="shared" si="256"/>
        <v>0.25</v>
      </c>
      <c r="O638" s="725"/>
      <c r="P638" s="1236">
        <v>2</v>
      </c>
      <c r="Q638" s="698">
        <f t="shared" si="257"/>
        <v>0.16666666666666666</v>
      </c>
      <c r="R638" s="702">
        <v>7</v>
      </c>
      <c r="S638" s="698">
        <f t="shared" si="258"/>
        <v>0.58333333333333337</v>
      </c>
      <c r="T638" s="1237">
        <v>18</v>
      </c>
      <c r="U638" s="726">
        <f t="shared" si="259"/>
        <v>0.72</v>
      </c>
      <c r="V638" s="1237">
        <v>7</v>
      </c>
      <c r="W638" s="1238">
        <f t="shared" si="260"/>
        <v>12</v>
      </c>
      <c r="X638" s="1237">
        <f t="shared" si="261"/>
        <v>25</v>
      </c>
      <c r="Y638" s="1210">
        <f t="shared" si="262"/>
        <v>37</v>
      </c>
      <c r="Z638" s="656"/>
      <c r="AA638" s="105"/>
      <c r="AC638" s="950"/>
    </row>
    <row r="639" spans="1:29" ht="12.95" customHeight="1" x14ac:dyDescent="0.25">
      <c r="A639" s="660"/>
      <c r="B639" s="713" t="s">
        <v>636</v>
      </c>
      <c r="C639" s="1233">
        <v>10</v>
      </c>
      <c r="D639" s="698">
        <f t="shared" si="251"/>
        <v>6.2111801242236024E-2</v>
      </c>
      <c r="E639" s="1233">
        <v>64</v>
      </c>
      <c r="F639" s="698">
        <f t="shared" si="252"/>
        <v>0.39751552795031053</v>
      </c>
      <c r="G639" s="1233">
        <v>38</v>
      </c>
      <c r="H639" s="698">
        <f t="shared" si="253"/>
        <v>0.2360248447204969</v>
      </c>
      <c r="I639" s="1234">
        <v>49</v>
      </c>
      <c r="J639" s="698">
        <f t="shared" si="254"/>
        <v>0.30434782608695654</v>
      </c>
      <c r="K639" s="1235">
        <f t="shared" si="255"/>
        <v>161</v>
      </c>
      <c r="L639" s="717">
        <f t="shared" si="250"/>
        <v>4.3857259602288208E-2</v>
      </c>
      <c r="M639" s="702">
        <v>3</v>
      </c>
      <c r="N639" s="698">
        <f t="shared" si="256"/>
        <v>0.27272727272727271</v>
      </c>
      <c r="O639" s="725"/>
      <c r="P639" s="1236">
        <v>3</v>
      </c>
      <c r="Q639" s="698">
        <f t="shared" si="257"/>
        <v>0.27272727272727271</v>
      </c>
      <c r="R639" s="702">
        <v>5</v>
      </c>
      <c r="S639" s="698">
        <f t="shared" si="258"/>
        <v>0.45454545454545453</v>
      </c>
      <c r="T639" s="1237">
        <v>14</v>
      </c>
      <c r="U639" s="726">
        <f t="shared" si="259"/>
        <v>0.73684210526315785</v>
      </c>
      <c r="V639" s="1237">
        <v>5</v>
      </c>
      <c r="W639" s="1238">
        <f t="shared" si="260"/>
        <v>11</v>
      </c>
      <c r="X639" s="1237">
        <f t="shared" si="261"/>
        <v>19</v>
      </c>
      <c r="Y639" s="1210">
        <f t="shared" si="262"/>
        <v>30</v>
      </c>
      <c r="Z639" s="656"/>
      <c r="AA639" s="105"/>
      <c r="AC639" s="950"/>
    </row>
    <row r="640" spans="1:29" ht="12.95" customHeight="1" x14ac:dyDescent="0.25">
      <c r="A640" s="660"/>
      <c r="B640" s="713" t="s">
        <v>637</v>
      </c>
      <c r="C640" s="1233">
        <v>10</v>
      </c>
      <c r="D640" s="698">
        <f t="shared" si="251"/>
        <v>4.9261083743842367E-2</v>
      </c>
      <c r="E640" s="1233">
        <v>90</v>
      </c>
      <c r="F640" s="698">
        <f t="shared" si="252"/>
        <v>0.44334975369458129</v>
      </c>
      <c r="G640" s="1233">
        <v>62</v>
      </c>
      <c r="H640" s="698">
        <f t="shared" si="253"/>
        <v>0.30541871921182268</v>
      </c>
      <c r="I640" s="1234">
        <v>41</v>
      </c>
      <c r="J640" s="698">
        <f t="shared" si="254"/>
        <v>0.2019704433497537</v>
      </c>
      <c r="K640" s="1235">
        <f t="shared" si="255"/>
        <v>203</v>
      </c>
      <c r="L640" s="717">
        <f t="shared" si="250"/>
        <v>5.5298283846363386E-2</v>
      </c>
      <c r="M640" s="702">
        <v>5</v>
      </c>
      <c r="N640" s="698">
        <f t="shared" si="256"/>
        <v>0.35714285714285715</v>
      </c>
      <c r="O640" s="725"/>
      <c r="P640" s="1236">
        <v>3</v>
      </c>
      <c r="Q640" s="698">
        <f t="shared" si="257"/>
        <v>0.21428571428571427</v>
      </c>
      <c r="R640" s="702">
        <v>6</v>
      </c>
      <c r="S640" s="698">
        <f t="shared" si="258"/>
        <v>0.42857142857142855</v>
      </c>
      <c r="T640" s="1237">
        <v>10</v>
      </c>
      <c r="U640" s="726">
        <f t="shared" si="259"/>
        <v>0.7142857142857143</v>
      </c>
      <c r="V640" s="1237">
        <v>4</v>
      </c>
      <c r="W640" s="1238">
        <f t="shared" si="260"/>
        <v>14</v>
      </c>
      <c r="X640" s="1237">
        <f t="shared" si="261"/>
        <v>14</v>
      </c>
      <c r="Y640" s="1210">
        <f t="shared" si="262"/>
        <v>28</v>
      </c>
      <c r="Z640" s="656"/>
      <c r="AA640" s="105"/>
      <c r="AC640" s="950"/>
    </row>
    <row r="641" spans="1:29" ht="12.95" customHeight="1" x14ac:dyDescent="0.25">
      <c r="A641" s="660"/>
      <c r="B641" s="713" t="s">
        <v>638</v>
      </c>
      <c r="C641" s="1233">
        <v>5</v>
      </c>
      <c r="D641" s="698">
        <f t="shared" si="251"/>
        <v>4.6296296296296294E-2</v>
      </c>
      <c r="E641" s="1233">
        <v>37</v>
      </c>
      <c r="F641" s="698">
        <f t="shared" si="252"/>
        <v>0.34259259259259262</v>
      </c>
      <c r="G641" s="1233">
        <v>39</v>
      </c>
      <c r="H641" s="698">
        <f t="shared" si="253"/>
        <v>0.3611111111111111</v>
      </c>
      <c r="I641" s="1234">
        <v>27</v>
      </c>
      <c r="J641" s="698">
        <f t="shared" si="254"/>
        <v>0.25</v>
      </c>
      <c r="K641" s="1235">
        <f t="shared" si="255"/>
        <v>108</v>
      </c>
      <c r="L641" s="717">
        <f t="shared" si="250"/>
        <v>2.9419776627621901E-2</v>
      </c>
      <c r="M641" s="702">
        <v>1</v>
      </c>
      <c r="N641" s="698">
        <f t="shared" si="256"/>
        <v>8.3333333333333329E-2</v>
      </c>
      <c r="O641" s="725"/>
      <c r="P641" s="1236">
        <v>3</v>
      </c>
      <c r="Q641" s="698">
        <f t="shared" si="257"/>
        <v>0.25</v>
      </c>
      <c r="R641" s="702">
        <v>8</v>
      </c>
      <c r="S641" s="698">
        <f t="shared" si="258"/>
        <v>0.66666666666666663</v>
      </c>
      <c r="T641" s="1237">
        <v>1</v>
      </c>
      <c r="U641" s="726">
        <f t="shared" si="259"/>
        <v>0.2</v>
      </c>
      <c r="V641" s="1237">
        <v>4</v>
      </c>
      <c r="W641" s="1238">
        <f t="shared" si="260"/>
        <v>12</v>
      </c>
      <c r="X641" s="1237">
        <f t="shared" si="261"/>
        <v>5</v>
      </c>
      <c r="Y641" s="1210">
        <f t="shared" si="262"/>
        <v>17</v>
      </c>
      <c r="Z641" s="656"/>
      <c r="AA641" s="105"/>
      <c r="AC641" s="950"/>
    </row>
    <row r="642" spans="1:29" ht="12.95" customHeight="1" x14ac:dyDescent="0.25">
      <c r="A642" s="660"/>
      <c r="B642" s="713" t="s">
        <v>639</v>
      </c>
      <c r="C642" s="1233">
        <v>2</v>
      </c>
      <c r="D642" s="698">
        <f t="shared" si="251"/>
        <v>2.4096385542168676E-2</v>
      </c>
      <c r="E642" s="1239">
        <v>31</v>
      </c>
      <c r="F642" s="698">
        <f t="shared" si="252"/>
        <v>0.37349397590361444</v>
      </c>
      <c r="G642" s="1233">
        <v>27</v>
      </c>
      <c r="H642" s="698">
        <f t="shared" si="253"/>
        <v>0.3253012048192771</v>
      </c>
      <c r="I642" s="1234">
        <v>23</v>
      </c>
      <c r="J642" s="698">
        <f t="shared" si="254"/>
        <v>0.27710843373493976</v>
      </c>
      <c r="K642" s="1235">
        <f t="shared" si="255"/>
        <v>83</v>
      </c>
      <c r="L642" s="717">
        <f t="shared" si="250"/>
        <v>2.260964314900572E-2</v>
      </c>
      <c r="M642" s="702">
        <v>0</v>
      </c>
      <c r="N642" s="698">
        <f t="shared" si="256"/>
        <v>0</v>
      </c>
      <c r="O642" s="725"/>
      <c r="P642" s="1236">
        <v>2</v>
      </c>
      <c r="Q642" s="698">
        <f t="shared" si="257"/>
        <v>0.5</v>
      </c>
      <c r="R642" s="702">
        <v>2</v>
      </c>
      <c r="S642" s="698">
        <f t="shared" si="258"/>
        <v>0.5</v>
      </c>
      <c r="T642" s="1237">
        <v>4</v>
      </c>
      <c r="U642" s="726">
        <f t="shared" si="259"/>
        <v>0.5714285714285714</v>
      </c>
      <c r="V642" s="1237">
        <v>3</v>
      </c>
      <c r="W642" s="1238">
        <f t="shared" si="260"/>
        <v>4</v>
      </c>
      <c r="X642" s="1237">
        <f t="shared" si="261"/>
        <v>7</v>
      </c>
      <c r="Y642" s="1210">
        <f t="shared" si="262"/>
        <v>11</v>
      </c>
      <c r="Z642" s="656"/>
      <c r="AA642" s="105"/>
      <c r="AC642" s="950"/>
    </row>
    <row r="643" spans="1:29" ht="12.95" customHeight="1" x14ac:dyDescent="0.25">
      <c r="A643" s="660"/>
      <c r="B643" s="713" t="s">
        <v>640</v>
      </c>
      <c r="C643" s="1233">
        <v>0</v>
      </c>
      <c r="D643" s="698">
        <f t="shared" si="251"/>
        <v>0</v>
      </c>
      <c r="E643" s="1233">
        <v>13</v>
      </c>
      <c r="F643" s="698">
        <f t="shared" si="252"/>
        <v>0.37142857142857144</v>
      </c>
      <c r="G643" s="1233">
        <v>8</v>
      </c>
      <c r="H643" s="698">
        <f t="shared" si="253"/>
        <v>0.22857142857142856</v>
      </c>
      <c r="I643" s="1234">
        <v>14</v>
      </c>
      <c r="J643" s="698">
        <f t="shared" si="254"/>
        <v>0.4</v>
      </c>
      <c r="K643" s="1235">
        <f t="shared" si="255"/>
        <v>35</v>
      </c>
      <c r="L643" s="717">
        <f t="shared" si="250"/>
        <v>9.5341868700626539E-3</v>
      </c>
      <c r="M643" s="702">
        <v>1</v>
      </c>
      <c r="N643" s="698">
        <f t="shared" si="256"/>
        <v>0.25</v>
      </c>
      <c r="O643" s="725"/>
      <c r="P643" s="1236">
        <v>1</v>
      </c>
      <c r="Q643" s="698">
        <f t="shared" si="257"/>
        <v>0.25</v>
      </c>
      <c r="R643" s="702">
        <v>2</v>
      </c>
      <c r="S643" s="698">
        <f t="shared" si="258"/>
        <v>0.5</v>
      </c>
      <c r="T643" s="1237">
        <v>0</v>
      </c>
      <c r="U643" s="726">
        <f t="shared" si="259"/>
        <v>0</v>
      </c>
      <c r="V643" s="1237">
        <v>1</v>
      </c>
      <c r="W643" s="1238">
        <f t="shared" si="260"/>
        <v>4</v>
      </c>
      <c r="X643" s="1237">
        <f t="shared" si="261"/>
        <v>1</v>
      </c>
      <c r="Y643" s="1210">
        <f t="shared" si="262"/>
        <v>5</v>
      </c>
      <c r="Z643" s="656"/>
      <c r="AA643" s="105"/>
      <c r="AC643" s="950"/>
    </row>
    <row r="644" spans="1:29" ht="12.95" customHeight="1" x14ac:dyDescent="0.25">
      <c r="A644" s="660"/>
      <c r="B644" s="713" t="s">
        <v>641</v>
      </c>
      <c r="C644" s="1233">
        <v>0</v>
      </c>
      <c r="D644" s="698">
        <f t="shared" si="251"/>
        <v>0</v>
      </c>
      <c r="E644" s="1233">
        <v>16</v>
      </c>
      <c r="F644" s="698">
        <f t="shared" si="252"/>
        <v>0.53333333333333333</v>
      </c>
      <c r="G644" s="1233">
        <v>9</v>
      </c>
      <c r="H644" s="698">
        <f t="shared" si="253"/>
        <v>0.3</v>
      </c>
      <c r="I644" s="1234">
        <v>5</v>
      </c>
      <c r="J644" s="698">
        <f t="shared" si="254"/>
        <v>0.16666666666666666</v>
      </c>
      <c r="K644" s="1235">
        <f t="shared" si="255"/>
        <v>30</v>
      </c>
      <c r="L644" s="717">
        <f t="shared" si="250"/>
        <v>8.1721601743394174E-3</v>
      </c>
      <c r="M644" s="702">
        <v>0</v>
      </c>
      <c r="N644" s="698">
        <f t="shared" si="256"/>
        <v>0</v>
      </c>
      <c r="O644" s="725"/>
      <c r="P644" s="1236">
        <v>2</v>
      </c>
      <c r="Q644" s="698">
        <f t="shared" si="257"/>
        <v>1</v>
      </c>
      <c r="R644" s="702">
        <v>0</v>
      </c>
      <c r="S644" s="698">
        <f t="shared" si="258"/>
        <v>0</v>
      </c>
      <c r="T644" s="1237">
        <v>5</v>
      </c>
      <c r="U644" s="726">
        <f t="shared" si="259"/>
        <v>0.7142857142857143</v>
      </c>
      <c r="V644" s="1237">
        <v>2</v>
      </c>
      <c r="W644" s="1238">
        <f t="shared" si="260"/>
        <v>2</v>
      </c>
      <c r="X644" s="1237">
        <f t="shared" si="261"/>
        <v>7</v>
      </c>
      <c r="Y644" s="1210">
        <f t="shared" si="262"/>
        <v>9</v>
      </c>
      <c r="Z644" s="656"/>
      <c r="AA644" s="105"/>
      <c r="AC644" s="950"/>
    </row>
    <row r="645" spans="1:29" ht="12.95" customHeight="1" x14ac:dyDescent="0.25">
      <c r="A645" s="660"/>
      <c r="B645" s="713" t="s">
        <v>642</v>
      </c>
      <c r="C645" s="1233">
        <v>1</v>
      </c>
      <c r="D645" s="698">
        <f t="shared" si="251"/>
        <v>0.1</v>
      </c>
      <c r="E645" s="1233">
        <v>3</v>
      </c>
      <c r="F645" s="698">
        <f t="shared" si="252"/>
        <v>0.3</v>
      </c>
      <c r="G645" s="1233">
        <v>2</v>
      </c>
      <c r="H645" s="698">
        <f t="shared" si="253"/>
        <v>0.2</v>
      </c>
      <c r="I645" s="1234">
        <v>4</v>
      </c>
      <c r="J645" s="698">
        <f t="shared" si="254"/>
        <v>0.4</v>
      </c>
      <c r="K645" s="1235">
        <f t="shared" si="255"/>
        <v>10</v>
      </c>
      <c r="L645" s="717">
        <f t="shared" si="250"/>
        <v>2.7240533914464722E-3</v>
      </c>
      <c r="M645" s="702">
        <v>0</v>
      </c>
      <c r="N645" s="698" t="e">
        <f t="shared" si="256"/>
        <v>#DIV/0!</v>
      </c>
      <c r="O645" s="725"/>
      <c r="P645" s="1236">
        <v>0</v>
      </c>
      <c r="Q645" s="698" t="e">
        <f t="shared" si="257"/>
        <v>#DIV/0!</v>
      </c>
      <c r="R645" s="702">
        <v>0</v>
      </c>
      <c r="S645" s="698" t="e">
        <f t="shared" si="258"/>
        <v>#DIV/0!</v>
      </c>
      <c r="T645" s="1237">
        <v>2</v>
      </c>
      <c r="U645" s="726">
        <f t="shared" si="259"/>
        <v>1</v>
      </c>
      <c r="V645" s="1237">
        <v>0</v>
      </c>
      <c r="W645" s="1238">
        <f t="shared" si="260"/>
        <v>0</v>
      </c>
      <c r="X645" s="1237">
        <f t="shared" si="261"/>
        <v>2</v>
      </c>
      <c r="Y645" s="1210">
        <f t="shared" si="262"/>
        <v>2</v>
      </c>
      <c r="Z645" s="656"/>
      <c r="AA645" s="105"/>
      <c r="AC645" s="950"/>
    </row>
    <row r="646" spans="1:29" ht="12.95" customHeight="1" x14ac:dyDescent="0.25">
      <c r="A646" s="660"/>
      <c r="B646" s="713" t="s">
        <v>643</v>
      </c>
      <c r="C646" s="1233">
        <v>1</v>
      </c>
      <c r="D646" s="698">
        <f t="shared" si="251"/>
        <v>5.8823529411764705E-2</v>
      </c>
      <c r="E646" s="1233">
        <v>8</v>
      </c>
      <c r="F646" s="698">
        <f t="shared" si="252"/>
        <v>0.47058823529411764</v>
      </c>
      <c r="G646" s="1233">
        <v>6</v>
      </c>
      <c r="H646" s="698">
        <f t="shared" si="253"/>
        <v>0.35294117647058826</v>
      </c>
      <c r="I646" s="1234">
        <v>2</v>
      </c>
      <c r="J646" s="698">
        <f t="shared" si="254"/>
        <v>0.11764705882352941</v>
      </c>
      <c r="K646" s="1235">
        <f t="shared" si="255"/>
        <v>17</v>
      </c>
      <c r="L646" s="717">
        <f t="shared" si="250"/>
        <v>4.630890765459003E-3</v>
      </c>
      <c r="M646" s="702">
        <v>1</v>
      </c>
      <c r="N646" s="698">
        <f t="shared" si="256"/>
        <v>0.25</v>
      </c>
      <c r="O646" s="725"/>
      <c r="P646" s="1236">
        <v>0</v>
      </c>
      <c r="Q646" s="698">
        <f t="shared" si="257"/>
        <v>0</v>
      </c>
      <c r="R646" s="702">
        <v>3</v>
      </c>
      <c r="S646" s="698">
        <f t="shared" si="258"/>
        <v>0.75</v>
      </c>
      <c r="T646" s="1237">
        <v>7</v>
      </c>
      <c r="U646" s="726">
        <f t="shared" si="259"/>
        <v>0.53846153846153844</v>
      </c>
      <c r="V646" s="1237">
        <v>6</v>
      </c>
      <c r="W646" s="1238">
        <f t="shared" si="260"/>
        <v>4</v>
      </c>
      <c r="X646" s="1237">
        <f t="shared" si="261"/>
        <v>13</v>
      </c>
      <c r="Y646" s="1210">
        <f t="shared" si="262"/>
        <v>17</v>
      </c>
      <c r="Z646" s="656"/>
      <c r="AA646" s="105"/>
      <c r="AC646" s="950"/>
    </row>
    <row r="647" spans="1:29" ht="12.95" customHeight="1" x14ac:dyDescent="0.25">
      <c r="A647" s="660"/>
      <c r="B647" s="713" t="s">
        <v>644</v>
      </c>
      <c r="C647" s="1233">
        <v>0</v>
      </c>
      <c r="D647" s="698">
        <f t="shared" si="251"/>
        <v>0</v>
      </c>
      <c r="E647" s="1233">
        <v>17</v>
      </c>
      <c r="F647" s="698">
        <f t="shared" si="252"/>
        <v>0.70833333333333337</v>
      </c>
      <c r="G647" s="1233">
        <v>4</v>
      </c>
      <c r="H647" s="698">
        <f t="shared" si="253"/>
        <v>0.16666666666666666</v>
      </c>
      <c r="I647" s="1234">
        <v>3</v>
      </c>
      <c r="J647" s="698">
        <f t="shared" si="254"/>
        <v>0.125</v>
      </c>
      <c r="K647" s="1235">
        <f t="shared" si="255"/>
        <v>24</v>
      </c>
      <c r="L647" s="717">
        <f t="shared" si="250"/>
        <v>6.5377281394715337E-3</v>
      </c>
      <c r="M647" s="702">
        <v>1</v>
      </c>
      <c r="N647" s="835">
        <f t="shared" si="256"/>
        <v>1</v>
      </c>
      <c r="O647" s="725"/>
      <c r="P647" s="1236">
        <v>0</v>
      </c>
      <c r="Q647" s="698">
        <f t="shared" si="257"/>
        <v>0</v>
      </c>
      <c r="R647" s="702">
        <v>0</v>
      </c>
      <c r="S647" s="698">
        <f t="shared" si="258"/>
        <v>0</v>
      </c>
      <c r="T647" s="1237">
        <v>0</v>
      </c>
      <c r="U647" s="726" t="e">
        <f t="shared" si="259"/>
        <v>#DIV/0!</v>
      </c>
      <c r="V647" s="1237">
        <v>0</v>
      </c>
      <c r="W647" s="1238">
        <f t="shared" si="260"/>
        <v>1</v>
      </c>
      <c r="X647" s="1237">
        <f t="shared" si="261"/>
        <v>0</v>
      </c>
      <c r="Y647" s="1210">
        <f t="shared" si="262"/>
        <v>1</v>
      </c>
      <c r="Z647" s="656"/>
      <c r="AA647" s="105"/>
      <c r="AC647" s="950"/>
    </row>
    <row r="648" spans="1:29" ht="12.95" customHeight="1" x14ac:dyDescent="0.25">
      <c r="A648" s="660"/>
      <c r="B648" s="713" t="s">
        <v>645</v>
      </c>
      <c r="C648" s="1233">
        <v>0</v>
      </c>
      <c r="D648" s="698">
        <f t="shared" si="251"/>
        <v>0</v>
      </c>
      <c r="E648" s="1233">
        <v>2</v>
      </c>
      <c r="F648" s="698">
        <f t="shared" si="252"/>
        <v>0.4</v>
      </c>
      <c r="G648" s="1233">
        <v>2</v>
      </c>
      <c r="H648" s="698">
        <f t="shared" si="253"/>
        <v>0.4</v>
      </c>
      <c r="I648" s="1234">
        <v>1</v>
      </c>
      <c r="J648" s="698">
        <f t="shared" si="254"/>
        <v>0.2</v>
      </c>
      <c r="K648" s="1235">
        <f t="shared" si="255"/>
        <v>5</v>
      </c>
      <c r="L648" s="717">
        <f t="shared" si="250"/>
        <v>1.3620266957232361E-3</v>
      </c>
      <c r="M648" s="702">
        <v>0</v>
      </c>
      <c r="N648" s="698">
        <f t="shared" si="256"/>
        <v>0</v>
      </c>
      <c r="O648" s="725"/>
      <c r="P648" s="1236">
        <v>2</v>
      </c>
      <c r="Q648" s="698">
        <f t="shared" si="257"/>
        <v>0.66666666666666663</v>
      </c>
      <c r="R648" s="702">
        <v>1</v>
      </c>
      <c r="S648" s="698">
        <f t="shared" si="258"/>
        <v>0.33333333333333331</v>
      </c>
      <c r="T648" s="1237">
        <v>1</v>
      </c>
      <c r="U648" s="726">
        <f t="shared" si="259"/>
        <v>1</v>
      </c>
      <c r="V648" s="1237">
        <v>0</v>
      </c>
      <c r="W648" s="1238">
        <f t="shared" si="260"/>
        <v>3</v>
      </c>
      <c r="X648" s="1237">
        <f t="shared" si="261"/>
        <v>1</v>
      </c>
      <c r="Y648" s="1210">
        <f t="shared" si="262"/>
        <v>4</v>
      </c>
      <c r="Z648" s="656"/>
      <c r="AA648" s="105"/>
      <c r="AC648" s="950"/>
    </row>
    <row r="649" spans="1:29" ht="12.95" customHeight="1" x14ac:dyDescent="0.25">
      <c r="A649" s="660"/>
      <c r="B649" s="713" t="s">
        <v>646</v>
      </c>
      <c r="C649" s="1233">
        <v>0</v>
      </c>
      <c r="D649" s="698">
        <f t="shared" si="251"/>
        <v>0</v>
      </c>
      <c r="E649" s="1233">
        <v>19</v>
      </c>
      <c r="F649" s="698">
        <f t="shared" si="252"/>
        <v>0.45238095238095238</v>
      </c>
      <c r="G649" s="1233">
        <v>14</v>
      </c>
      <c r="H649" s="698">
        <f t="shared" si="253"/>
        <v>0.33333333333333331</v>
      </c>
      <c r="I649" s="1234">
        <v>9</v>
      </c>
      <c r="J649" s="698">
        <f t="shared" si="254"/>
        <v>0.21428571428571427</v>
      </c>
      <c r="K649" s="1235">
        <f t="shared" si="255"/>
        <v>42</v>
      </c>
      <c r="L649" s="717">
        <f t="shared" si="250"/>
        <v>1.1441024244075185E-2</v>
      </c>
      <c r="M649" s="702">
        <v>2</v>
      </c>
      <c r="N649" s="698">
        <f t="shared" si="256"/>
        <v>0.66666666666666663</v>
      </c>
      <c r="O649" s="725"/>
      <c r="P649" s="1236">
        <v>0</v>
      </c>
      <c r="Q649" s="698">
        <f t="shared" si="257"/>
        <v>0</v>
      </c>
      <c r="R649" s="702">
        <v>1</v>
      </c>
      <c r="S649" s="698">
        <f t="shared" si="258"/>
        <v>0.33333333333333331</v>
      </c>
      <c r="T649" s="1237">
        <v>2</v>
      </c>
      <c r="U649" s="726">
        <f t="shared" si="259"/>
        <v>0.66666666666666663</v>
      </c>
      <c r="V649" s="1237">
        <v>1</v>
      </c>
      <c r="W649" s="1238">
        <f t="shared" si="260"/>
        <v>3</v>
      </c>
      <c r="X649" s="1237">
        <f t="shared" si="261"/>
        <v>3</v>
      </c>
      <c r="Y649" s="1210">
        <f t="shared" si="262"/>
        <v>6</v>
      </c>
      <c r="Z649" s="656"/>
      <c r="AA649" s="105"/>
      <c r="AC649" s="950"/>
    </row>
    <row r="650" spans="1:29" ht="12.95" customHeight="1" x14ac:dyDescent="0.25">
      <c r="A650" s="660"/>
      <c r="B650" s="713" t="s">
        <v>647</v>
      </c>
      <c r="C650" s="1233">
        <v>0</v>
      </c>
      <c r="D650" s="698">
        <f t="shared" si="251"/>
        <v>0</v>
      </c>
      <c r="E650" s="1233">
        <v>3</v>
      </c>
      <c r="F650" s="698">
        <f t="shared" si="252"/>
        <v>0.5</v>
      </c>
      <c r="G650" s="1233">
        <v>1</v>
      </c>
      <c r="H650" s="698">
        <f t="shared" si="253"/>
        <v>0.16666666666666666</v>
      </c>
      <c r="I650" s="1234">
        <v>2</v>
      </c>
      <c r="J650" s="698">
        <f t="shared" si="254"/>
        <v>0.33333333333333331</v>
      </c>
      <c r="K650" s="1235">
        <f t="shared" si="255"/>
        <v>6</v>
      </c>
      <c r="L650" s="717">
        <f t="shared" si="250"/>
        <v>1.6344320348678834E-3</v>
      </c>
      <c r="M650" s="702">
        <v>0</v>
      </c>
      <c r="N650" s="698" t="e">
        <f t="shared" si="256"/>
        <v>#DIV/0!</v>
      </c>
      <c r="O650" s="725"/>
      <c r="P650" s="1236">
        <v>0</v>
      </c>
      <c r="Q650" s="698" t="e">
        <f t="shared" si="257"/>
        <v>#DIV/0!</v>
      </c>
      <c r="R650" s="702">
        <v>0</v>
      </c>
      <c r="S650" s="698" t="e">
        <f t="shared" si="258"/>
        <v>#DIV/0!</v>
      </c>
      <c r="T650" s="1237">
        <v>0</v>
      </c>
      <c r="U650" s="726" t="e">
        <f t="shared" si="259"/>
        <v>#DIV/0!</v>
      </c>
      <c r="V650" s="1237">
        <v>0</v>
      </c>
      <c r="W650" s="1238">
        <f t="shared" si="260"/>
        <v>0</v>
      </c>
      <c r="X650" s="1237">
        <f t="shared" si="261"/>
        <v>0</v>
      </c>
      <c r="Y650" s="1210">
        <f t="shared" si="262"/>
        <v>0</v>
      </c>
      <c r="Z650" s="656"/>
      <c r="AA650" s="105"/>
      <c r="AC650" s="950"/>
    </row>
    <row r="651" spans="1:29" ht="12.95" customHeight="1" x14ac:dyDescent="0.25">
      <c r="A651" s="660"/>
      <c r="B651" s="713" t="s">
        <v>648</v>
      </c>
      <c r="C651" s="1233">
        <v>0</v>
      </c>
      <c r="D651" s="698">
        <f t="shared" si="251"/>
        <v>0</v>
      </c>
      <c r="E651" s="1233">
        <v>3</v>
      </c>
      <c r="F651" s="698">
        <f t="shared" si="252"/>
        <v>0.6</v>
      </c>
      <c r="G651" s="1233">
        <v>2</v>
      </c>
      <c r="H651" s="836">
        <f t="shared" si="253"/>
        <v>0.4</v>
      </c>
      <c r="I651" s="1234">
        <v>0</v>
      </c>
      <c r="J651" s="698">
        <f t="shared" si="254"/>
        <v>0</v>
      </c>
      <c r="K651" s="1235">
        <f t="shared" si="255"/>
        <v>5</v>
      </c>
      <c r="L651" s="717">
        <f t="shared" si="250"/>
        <v>1.3620266957232361E-3</v>
      </c>
      <c r="M651" s="702">
        <v>0</v>
      </c>
      <c r="N651" s="698" t="e">
        <f t="shared" si="256"/>
        <v>#DIV/0!</v>
      </c>
      <c r="O651" s="725"/>
      <c r="P651" s="1236">
        <v>0</v>
      </c>
      <c r="Q651" s="698" t="e">
        <f t="shared" si="257"/>
        <v>#DIV/0!</v>
      </c>
      <c r="R651" s="702">
        <v>0</v>
      </c>
      <c r="S651" s="698" t="e">
        <f t="shared" si="258"/>
        <v>#DIV/0!</v>
      </c>
      <c r="T651" s="1237">
        <v>0</v>
      </c>
      <c r="U651" s="990" t="e">
        <f>T651/#REF!</f>
        <v>#REF!</v>
      </c>
      <c r="V651" s="1237">
        <v>0</v>
      </c>
      <c r="W651" s="1238">
        <f t="shared" si="260"/>
        <v>0</v>
      </c>
      <c r="X651" s="1237">
        <f t="shared" si="261"/>
        <v>0</v>
      </c>
      <c r="Y651" s="1210">
        <f t="shared" si="262"/>
        <v>0</v>
      </c>
      <c r="Z651" s="656"/>
      <c r="AA651" s="105"/>
      <c r="AC651" s="950"/>
    </row>
    <row r="652" spans="1:29" ht="12" customHeight="1" x14ac:dyDescent="0.25">
      <c r="A652" s="660"/>
      <c r="B652" s="713" t="s">
        <v>649</v>
      </c>
      <c r="C652" s="1233">
        <v>2</v>
      </c>
      <c r="D652" s="698">
        <f t="shared" si="251"/>
        <v>0.5</v>
      </c>
      <c r="E652" s="1233">
        <v>1</v>
      </c>
      <c r="F652" s="698">
        <f t="shared" si="252"/>
        <v>0.25</v>
      </c>
      <c r="G652" s="1233">
        <v>0</v>
      </c>
      <c r="H652" s="836">
        <f t="shared" si="253"/>
        <v>0</v>
      </c>
      <c r="I652" s="1234">
        <v>1</v>
      </c>
      <c r="J652" s="698">
        <f t="shared" si="254"/>
        <v>0.25</v>
      </c>
      <c r="K652" s="1235">
        <f t="shared" si="255"/>
        <v>4</v>
      </c>
      <c r="L652" s="717">
        <f t="shared" si="250"/>
        <v>1.089621356578589E-3</v>
      </c>
      <c r="M652" s="702">
        <v>0</v>
      </c>
      <c r="N652" s="698" t="e">
        <f t="shared" si="256"/>
        <v>#DIV/0!</v>
      </c>
      <c r="O652" s="725"/>
      <c r="P652" s="1236">
        <v>0</v>
      </c>
      <c r="Q652" s="698" t="e">
        <f t="shared" si="257"/>
        <v>#DIV/0!</v>
      </c>
      <c r="R652" s="702">
        <v>0</v>
      </c>
      <c r="S652" s="698" t="e">
        <f t="shared" si="258"/>
        <v>#DIV/0!</v>
      </c>
      <c r="T652" s="1237">
        <v>1</v>
      </c>
      <c r="U652" s="990" t="e">
        <f>T652/#REF!</f>
        <v>#REF!</v>
      </c>
      <c r="V652" s="1237">
        <v>0</v>
      </c>
      <c r="W652" s="1238">
        <f t="shared" si="260"/>
        <v>0</v>
      </c>
      <c r="X652" s="1237">
        <f t="shared" si="261"/>
        <v>1</v>
      </c>
      <c r="Y652" s="1210">
        <f t="shared" si="262"/>
        <v>1</v>
      </c>
      <c r="Z652" s="656"/>
      <c r="AA652" s="105"/>
      <c r="AC652" s="950"/>
    </row>
    <row r="653" spans="1:29" ht="12" customHeight="1" x14ac:dyDescent="0.25">
      <c r="A653" s="660"/>
      <c r="B653" s="974" t="s">
        <v>735</v>
      </c>
      <c r="C653" s="855">
        <f>SUM(C633:C652)</f>
        <v>161</v>
      </c>
      <c r="D653" s="717">
        <f t="shared" si="251"/>
        <v>4.3857259602288208E-2</v>
      </c>
      <c r="E653" s="855">
        <f>SUM(E633:E652)</f>
        <v>1441</v>
      </c>
      <c r="F653" s="717">
        <f t="shared" si="252"/>
        <v>0.39253609370743664</v>
      </c>
      <c r="G653" s="855">
        <f>SUM(G633:G652)</f>
        <v>1077</v>
      </c>
      <c r="H653" s="717">
        <f t="shared" si="253"/>
        <v>0.29338055025878507</v>
      </c>
      <c r="I653" s="855">
        <f>SUM(I633:I652)</f>
        <v>992</v>
      </c>
      <c r="J653" s="717">
        <f t="shared" si="254"/>
        <v>0.27022609643149004</v>
      </c>
      <c r="K653" s="1240">
        <f t="shared" si="255"/>
        <v>3671</v>
      </c>
      <c r="L653" s="836">
        <f t="shared" si="250"/>
        <v>1</v>
      </c>
      <c r="M653" s="1241">
        <f>SUM(M633:M652)</f>
        <v>46</v>
      </c>
      <c r="N653" s="698">
        <f t="shared" si="256"/>
        <v>0.17692307692307693</v>
      </c>
      <c r="O653" s="725"/>
      <c r="P653" s="1241">
        <f>SUM(P633:P652)</f>
        <v>80</v>
      </c>
      <c r="Q653" s="698">
        <f t="shared" si="257"/>
        <v>0.30769230769230771</v>
      </c>
      <c r="R653" s="1241">
        <f>SUM(R633:R652)</f>
        <v>134</v>
      </c>
      <c r="S653" s="698">
        <f t="shared" si="258"/>
        <v>0.51538461538461533</v>
      </c>
      <c r="T653" s="719">
        <f>SUM(T633:T652)</f>
        <v>279</v>
      </c>
      <c r="U653" s="698">
        <f t="shared" si="259"/>
        <v>0.6992481203007519</v>
      </c>
      <c r="V653" s="719">
        <f>SUM(V633:V652)</f>
        <v>120</v>
      </c>
      <c r="W653" s="1242">
        <f t="shared" si="260"/>
        <v>260</v>
      </c>
      <c r="X653" s="1243">
        <f>SUM(T653,V653)</f>
        <v>399</v>
      </c>
      <c r="Y653" s="1210">
        <f t="shared" si="262"/>
        <v>659</v>
      </c>
      <c r="Z653" s="372"/>
      <c r="AA653" s="723"/>
      <c r="AC653" s="950"/>
    </row>
    <row r="654" spans="1:29" s="733" customFormat="1" x14ac:dyDescent="0.25">
      <c r="A654" s="660"/>
      <c r="B654" s="812" t="s">
        <v>789</v>
      </c>
      <c r="C654" s="1220">
        <f>C653/$X$576</f>
        <v>7.9228384429900107E-3</v>
      </c>
      <c r="D654" s="988"/>
      <c r="E654" s="1220">
        <f>E653/$X$576</f>
        <v>7.0911864573593816E-2</v>
      </c>
      <c r="F654" s="988"/>
      <c r="G654" s="1220">
        <f>G653/$X$576</f>
        <v>5.2999360267703362E-2</v>
      </c>
      <c r="H654" s="988"/>
      <c r="I654" s="1220">
        <f>I653/$X$576</f>
        <v>4.8816495251217951E-2</v>
      </c>
      <c r="J654"/>
      <c r="K654" s="1221">
        <f>K653/$X$576</f>
        <v>0.18065055853550513</v>
      </c>
      <c r="L654" s="997"/>
      <c r="M654" s="1220">
        <f>M653/SUM($Q$577,$U$577)</f>
        <v>4.0386303775241439E-2</v>
      </c>
      <c r="N654" s="836"/>
      <c r="O654"/>
      <c r="P654" s="1220">
        <f>P653/SUM($Q$577,$U$577)</f>
        <v>7.0237050043898158E-2</v>
      </c>
      <c r="Q654"/>
      <c r="R654" s="1220">
        <f>R653/SUM($Q$577,$U$577)</f>
        <v>0.11764705882352941</v>
      </c>
      <c r="S654"/>
      <c r="T654" s="1222">
        <f>T653/$L$577</f>
        <v>0.18105126541207009</v>
      </c>
      <c r="U654" s="1024"/>
      <c r="V654" s="1222">
        <f>V653/$L$577</f>
        <v>7.7871512005191434E-2</v>
      </c>
      <c r="W654" s="1221">
        <f>W653/SUM($Q$577,$U$577)</f>
        <v>0.22827041264266901</v>
      </c>
      <c r="X654" s="1222">
        <f>X653/$L$577</f>
        <v>0.2589227774172615</v>
      </c>
      <c r="Y654" s="1023"/>
      <c r="Z654" s="372"/>
      <c r="AA654" s="908"/>
      <c r="AB654" s="908"/>
      <c r="AC654" s="129"/>
    </row>
    <row r="655" spans="1:29" x14ac:dyDescent="0.25">
      <c r="A655" s="660"/>
      <c r="B655" s="812" t="s">
        <v>744</v>
      </c>
      <c r="C655" s="779"/>
      <c r="D655" s="988"/>
      <c r="E655" s="779"/>
      <c r="F655" s="988"/>
      <c r="G655" s="779"/>
      <c r="H655" s="988"/>
      <c r="I655" s="779"/>
      <c r="J655" s="988"/>
      <c r="K655" s="996"/>
      <c r="L655" s="1022"/>
      <c r="M655" s="723"/>
      <c r="N655" s="698">
        <f>M653/W653</f>
        <v>0.17692307692307693</v>
      </c>
      <c r="O655" s="786"/>
      <c r="P655" s="723"/>
      <c r="Q655" s="698">
        <f>P653/W653</f>
        <v>0.30769230769230771</v>
      </c>
      <c r="R655" s="723"/>
      <c r="S655" s="698">
        <f>R653/W653</f>
        <v>0.51538461538461533</v>
      </c>
      <c r="T655" s="723"/>
      <c r="U655" s="990"/>
      <c r="V655" s="723"/>
      <c r="W655" s="698">
        <f>W653/W653</f>
        <v>1</v>
      </c>
      <c r="X655" s="996"/>
      <c r="Y655" s="993"/>
      <c r="Z655" s="372"/>
    </row>
    <row r="656" spans="1:29" x14ac:dyDescent="0.25">
      <c r="A656" s="1244"/>
      <c r="B656" s="862"/>
      <c r="C656" s="973" t="s">
        <v>693</v>
      </c>
      <c r="D656" s="864" t="s">
        <v>719</v>
      </c>
      <c r="E656" s="973" t="s">
        <v>694</v>
      </c>
      <c r="F656" s="864" t="s">
        <v>720</v>
      </c>
      <c r="G656" s="973" t="s">
        <v>695</v>
      </c>
      <c r="H656" s="864" t="s">
        <v>721</v>
      </c>
      <c r="I656" s="973" t="s">
        <v>696</v>
      </c>
      <c r="J656" s="864" t="s">
        <v>722</v>
      </c>
      <c r="K656" s="664"/>
      <c r="L656" s="864"/>
      <c r="M656" s="973" t="s">
        <v>724</v>
      </c>
      <c r="N656" s="864" t="s">
        <v>725</v>
      </c>
      <c r="O656" s="974"/>
      <c r="P656" s="973" t="s">
        <v>726</v>
      </c>
      <c r="Q656" s="864" t="s">
        <v>727</v>
      </c>
      <c r="R656" s="973" t="s">
        <v>728</v>
      </c>
      <c r="S656" s="864" t="s">
        <v>729</v>
      </c>
      <c r="T656" s="120" t="s">
        <v>730</v>
      </c>
      <c r="U656" s="864" t="s">
        <v>731</v>
      </c>
      <c r="V656" s="975" t="s">
        <v>732</v>
      </c>
      <c r="W656" s="864" t="s">
        <v>733</v>
      </c>
      <c r="X656" s="864" t="s">
        <v>734</v>
      </c>
      <c r="Y656" s="129" t="s">
        <v>609</v>
      </c>
      <c r="Z656" s="656"/>
    </row>
    <row r="657" spans="1:29" x14ac:dyDescent="0.25">
      <c r="A657" s="660"/>
      <c r="B657" s="719" t="s">
        <v>613</v>
      </c>
      <c r="C657" s="845" t="s">
        <v>742</v>
      </c>
      <c r="D657" s="1232"/>
      <c r="E657" s="845" t="s">
        <v>742</v>
      </c>
      <c r="F657" s="845"/>
      <c r="G657" s="845" t="s">
        <v>742</v>
      </c>
      <c r="H657" s="845"/>
      <c r="I657" s="845" t="s">
        <v>742</v>
      </c>
      <c r="J657" s="845"/>
      <c r="K657" s="845" t="s">
        <v>718</v>
      </c>
      <c r="L657" s="845"/>
      <c r="M657" s="845" t="s">
        <v>742</v>
      </c>
      <c r="N657" s="859"/>
      <c r="O657" s="845" t="s">
        <v>715</v>
      </c>
      <c r="P657" s="845" t="s">
        <v>742</v>
      </c>
      <c r="Q657" s="859"/>
      <c r="R657" s="845" t="s">
        <v>742</v>
      </c>
      <c r="S657" s="859"/>
      <c r="T657" s="845" t="s">
        <v>742</v>
      </c>
      <c r="U657" s="859"/>
      <c r="V657" s="845" t="s">
        <v>742</v>
      </c>
      <c r="W657" s="859"/>
      <c r="X657" s="845" t="s">
        <v>718</v>
      </c>
      <c r="Y657" s="852" t="s">
        <v>4</v>
      </c>
      <c r="Z657" s="656"/>
    </row>
    <row r="658" spans="1:29" x14ac:dyDescent="0.25">
      <c r="A658" s="189"/>
      <c r="B658" s="846" t="s">
        <v>671</v>
      </c>
      <c r="C658" s="1230" t="s">
        <v>673</v>
      </c>
      <c r="D658" s="852" t="s">
        <v>4</v>
      </c>
      <c r="E658" s="1230" t="s">
        <v>673</v>
      </c>
      <c r="F658" s="852" t="s">
        <v>4</v>
      </c>
      <c r="G658" s="1230" t="s">
        <v>673</v>
      </c>
      <c r="H658" s="852" t="s">
        <v>4</v>
      </c>
      <c r="I658" s="1230" t="s">
        <v>673</v>
      </c>
      <c r="J658" s="852" t="s">
        <v>4</v>
      </c>
      <c r="K658" s="845" t="s">
        <v>716</v>
      </c>
      <c r="L658" s="852" t="s">
        <v>4</v>
      </c>
      <c r="M658" s="1230" t="s">
        <v>673</v>
      </c>
      <c r="N658" s="852" t="s">
        <v>4</v>
      </c>
      <c r="O658" s="1231" t="s">
        <v>656</v>
      </c>
      <c r="P658" s="1230" t="s">
        <v>673</v>
      </c>
      <c r="Q658" s="852" t="s">
        <v>4</v>
      </c>
      <c r="R658" s="1230" t="s">
        <v>673</v>
      </c>
      <c r="S658" s="852" t="s">
        <v>4</v>
      </c>
      <c r="T658" s="1230" t="s">
        <v>673</v>
      </c>
      <c r="U658" s="852" t="s">
        <v>4</v>
      </c>
      <c r="V658" s="1230" t="s">
        <v>673</v>
      </c>
      <c r="W658" s="852" t="s">
        <v>4</v>
      </c>
      <c r="X658" s="845" t="s">
        <v>716</v>
      </c>
      <c r="Y658" s="845"/>
      <c r="Z658" s="656"/>
    </row>
    <row r="659" spans="1:29" x14ac:dyDescent="0.25">
      <c r="A659" s="189"/>
      <c r="B659" s="846" t="s">
        <v>597</v>
      </c>
      <c r="C659" s="1227"/>
      <c r="D659" s="1228" t="s">
        <v>601</v>
      </c>
      <c r="E659" s="1228" t="s">
        <v>786</v>
      </c>
      <c r="F659" s="1228" t="s">
        <v>603</v>
      </c>
      <c r="G659" s="1228" t="s">
        <v>604</v>
      </c>
      <c r="H659" s="1228" t="s">
        <v>605</v>
      </c>
      <c r="I659" s="1228" t="s">
        <v>670</v>
      </c>
      <c r="J659" s="1228"/>
      <c r="K659" s="1228" t="s">
        <v>668</v>
      </c>
      <c r="L659" s="1228" t="s">
        <v>669</v>
      </c>
      <c r="M659" s="1228" t="s">
        <v>670</v>
      </c>
      <c r="N659" s="1228" t="s">
        <v>680</v>
      </c>
      <c r="O659" s="854"/>
      <c r="P659" s="1228" t="s">
        <v>691</v>
      </c>
      <c r="Q659" s="1228" t="s">
        <v>692</v>
      </c>
      <c r="R659" s="1228"/>
      <c r="S659" s="1228" t="s">
        <v>5</v>
      </c>
      <c r="T659" s="1228" t="s">
        <v>739</v>
      </c>
      <c r="U659" s="1228" t="s">
        <v>740</v>
      </c>
      <c r="V659" s="1228" t="s">
        <v>788</v>
      </c>
      <c r="W659" s="1229"/>
      <c r="X659" s="851"/>
      <c r="Y659" s="1229"/>
      <c r="Z659" s="656"/>
    </row>
    <row r="660" spans="1:29" s="105" customFormat="1" ht="12" customHeight="1" x14ac:dyDescent="0.25">
      <c r="A660" s="189"/>
      <c r="B660" s="664"/>
      <c r="C660" s="839">
        <v>1</v>
      </c>
      <c r="D660" s="839">
        <v>2</v>
      </c>
      <c r="E660" s="839">
        <v>3</v>
      </c>
      <c r="F660" s="839">
        <v>4</v>
      </c>
      <c r="G660" s="839">
        <v>5</v>
      </c>
      <c r="H660" s="839">
        <v>6</v>
      </c>
      <c r="I660" s="839">
        <v>7</v>
      </c>
      <c r="J660" s="839">
        <v>8</v>
      </c>
      <c r="K660" s="839">
        <v>9</v>
      </c>
      <c r="L660" s="839">
        <v>10</v>
      </c>
      <c r="M660" s="839">
        <v>11</v>
      </c>
      <c r="N660" s="839">
        <v>12</v>
      </c>
      <c r="O660" s="731"/>
      <c r="P660" s="839">
        <v>13</v>
      </c>
      <c r="Q660" s="839">
        <v>14</v>
      </c>
      <c r="R660" s="839">
        <v>15</v>
      </c>
      <c r="S660" s="839">
        <v>16</v>
      </c>
      <c r="T660" s="839">
        <v>17</v>
      </c>
      <c r="U660" s="839">
        <v>18</v>
      </c>
      <c r="V660" s="839">
        <v>19</v>
      </c>
      <c r="W660" s="839">
        <v>20</v>
      </c>
      <c r="X660" s="839">
        <v>21</v>
      </c>
      <c r="Y660" s="839">
        <v>22</v>
      </c>
      <c r="Z660" s="656"/>
      <c r="AC660" s="950"/>
    </row>
    <row r="661" spans="1:29" s="105" customFormat="1" x14ac:dyDescent="0.25">
      <c r="A661" s="972"/>
      <c r="B661" s="660"/>
      <c r="C661" s="826"/>
      <c r="D661" s="826"/>
      <c r="E661" s="826"/>
      <c r="F661" s="826"/>
      <c r="G661" s="826"/>
      <c r="H661" s="826"/>
      <c r="I661" s="826"/>
      <c r="J661" s="826"/>
      <c r="K661" s="826"/>
      <c r="L661" s="826"/>
      <c r="M661" s="826"/>
      <c r="N661" s="826"/>
      <c r="O661" s="660"/>
      <c r="P661" s="660"/>
      <c r="Q661" s="660"/>
      <c r="R661" s="826"/>
      <c r="S661" s="826"/>
      <c r="T661" s="826"/>
      <c r="U661" s="826"/>
      <c r="V661" s="826"/>
      <c r="W661" s="829"/>
      <c r="X661" s="829"/>
      <c r="Y661" s="189"/>
      <c r="Z661" s="656"/>
      <c r="AC661" s="950"/>
    </row>
    <row r="662" spans="1:29" ht="12" customHeight="1" x14ac:dyDescent="0.25"/>
    <row r="663" spans="1:29" ht="12" customHeight="1" x14ac:dyDescent="0.25"/>
    <row r="664" spans="1:29" ht="12.95" customHeight="1" x14ac:dyDescent="0.25"/>
    <row r="665" spans="1:29" ht="12.95" customHeight="1" x14ac:dyDescent="0.25"/>
    <row r="666" spans="1:29" ht="12.95" customHeight="1" x14ac:dyDescent="0.25"/>
    <row r="667" spans="1:29" s="733" customFormat="1" ht="12.95" customHeight="1" x14ac:dyDescent="0.25">
      <c r="A667" s="660"/>
      <c r="B667" s="660"/>
      <c r="C667" s="660"/>
      <c r="D667" s="660"/>
      <c r="E667" s="660"/>
      <c r="F667" s="660"/>
      <c r="G667" s="660"/>
      <c r="H667" s="660"/>
      <c r="I667" s="660"/>
      <c r="J667" s="660"/>
      <c r="K667" s="660"/>
      <c r="L667" s="660"/>
      <c r="M667" s="660"/>
      <c r="N667" s="660"/>
      <c r="O667" s="725"/>
      <c r="P667" s="660"/>
      <c r="Q667" s="660"/>
      <c r="R667" s="660"/>
      <c r="S667" s="660"/>
      <c r="T667" s="660"/>
      <c r="U667" s="660"/>
      <c r="V667" s="660"/>
      <c r="W667" s="892"/>
      <c r="X667" s="892"/>
      <c r="Y667" s="189"/>
      <c r="Z667" s="656"/>
      <c r="AB667" s="908"/>
      <c r="AC667" s="59"/>
    </row>
    <row r="668" spans="1:29" ht="12.95" customHeight="1" x14ac:dyDescent="0.25">
      <c r="A668" s="660"/>
      <c r="B668" s="664"/>
      <c r="C668" s="839">
        <v>1</v>
      </c>
      <c r="D668" s="839">
        <v>2</v>
      </c>
      <c r="E668" s="839">
        <v>3</v>
      </c>
      <c r="F668" s="839">
        <v>4</v>
      </c>
      <c r="G668" s="839">
        <v>5</v>
      </c>
      <c r="H668" s="839">
        <v>6</v>
      </c>
      <c r="I668" s="839">
        <v>7</v>
      </c>
      <c r="J668" s="839">
        <v>8</v>
      </c>
      <c r="K668" s="839">
        <v>9</v>
      </c>
      <c r="L668" s="839">
        <v>10</v>
      </c>
      <c r="M668" s="839">
        <v>11</v>
      </c>
      <c r="N668" s="839">
        <v>12</v>
      </c>
      <c r="O668" s="731"/>
      <c r="P668" s="839">
        <v>13</v>
      </c>
      <c r="Q668" s="839">
        <v>14</v>
      </c>
      <c r="R668" s="839">
        <v>15</v>
      </c>
      <c r="S668" s="839">
        <v>16</v>
      </c>
      <c r="T668" s="839">
        <v>17</v>
      </c>
      <c r="U668" s="839">
        <v>18</v>
      </c>
      <c r="V668" s="839">
        <v>19</v>
      </c>
      <c r="W668" s="839">
        <v>20</v>
      </c>
      <c r="X668" s="839">
        <v>21</v>
      </c>
      <c r="Y668" s="839">
        <v>22</v>
      </c>
      <c r="Z668" s="656"/>
    </row>
    <row r="669" spans="1:29" ht="12.95" customHeight="1" x14ac:dyDescent="0.25">
      <c r="A669" s="660"/>
      <c r="B669" s="964" t="s">
        <v>597</v>
      </c>
      <c r="C669" s="1245"/>
      <c r="D669" s="1246" t="s">
        <v>601</v>
      </c>
      <c r="E669" s="1246" t="s">
        <v>786</v>
      </c>
      <c r="F669" s="1246" t="s">
        <v>603</v>
      </c>
      <c r="G669" s="1246" t="s">
        <v>604</v>
      </c>
      <c r="H669" s="1246" t="s">
        <v>605</v>
      </c>
      <c r="I669" s="1246" t="s">
        <v>670</v>
      </c>
      <c r="J669" s="1246"/>
      <c r="K669" s="1246" t="s">
        <v>668</v>
      </c>
      <c r="L669" s="1246" t="s">
        <v>669</v>
      </c>
      <c r="M669" s="1246" t="s">
        <v>670</v>
      </c>
      <c r="N669" s="1247" t="s">
        <v>680</v>
      </c>
      <c r="O669" s="1248"/>
      <c r="P669" s="1246" t="s">
        <v>691</v>
      </c>
      <c r="Q669" s="1246" t="s">
        <v>692</v>
      </c>
      <c r="R669" s="1246"/>
      <c r="S669" s="1246" t="s">
        <v>745</v>
      </c>
      <c r="T669" s="1246" t="s">
        <v>604</v>
      </c>
      <c r="U669" s="1246" t="s">
        <v>746</v>
      </c>
      <c r="V669" s="1246" t="s">
        <v>790</v>
      </c>
      <c r="W669" s="967"/>
      <c r="X669" s="966">
        <v>2015</v>
      </c>
      <c r="Y669" s="967"/>
      <c r="Z669" s="656"/>
    </row>
    <row r="670" spans="1:29" ht="12.95" customHeight="1" x14ac:dyDescent="0.25">
      <c r="A670" s="660"/>
      <c r="B670" s="964" t="s">
        <v>671</v>
      </c>
      <c r="C670" s="1249" t="s">
        <v>673</v>
      </c>
      <c r="D670" s="968" t="s">
        <v>4</v>
      </c>
      <c r="E670" s="1249" t="s">
        <v>673</v>
      </c>
      <c r="F670" s="968" t="s">
        <v>4</v>
      </c>
      <c r="G670" s="1249" t="s">
        <v>673</v>
      </c>
      <c r="H670" s="968" t="s">
        <v>4</v>
      </c>
      <c r="I670" s="1249" t="s">
        <v>673</v>
      </c>
      <c r="J670" s="968" t="s">
        <v>4</v>
      </c>
      <c r="K670" s="962" t="s">
        <v>716</v>
      </c>
      <c r="L670" s="968" t="s">
        <v>4</v>
      </c>
      <c r="M670" s="1249" t="s">
        <v>673</v>
      </c>
      <c r="N670" s="968" t="s">
        <v>4</v>
      </c>
      <c r="O670" s="969" t="s">
        <v>656</v>
      </c>
      <c r="P670" s="1249" t="s">
        <v>673</v>
      </c>
      <c r="Q670" s="968" t="s">
        <v>4</v>
      </c>
      <c r="R670" s="1249" t="s">
        <v>673</v>
      </c>
      <c r="S670" s="968" t="s">
        <v>4</v>
      </c>
      <c r="T670" s="1249" t="s">
        <v>673</v>
      </c>
      <c r="U670" s="968" t="s">
        <v>4</v>
      </c>
      <c r="V670" s="1249" t="s">
        <v>673</v>
      </c>
      <c r="W670" s="962" t="s">
        <v>716</v>
      </c>
      <c r="X670" s="962" t="s">
        <v>716</v>
      </c>
      <c r="Y670" s="968" t="s">
        <v>4</v>
      </c>
      <c r="Z670" s="656"/>
    </row>
    <row r="671" spans="1:29" ht="12.95" customHeight="1" x14ac:dyDescent="0.25">
      <c r="A671" s="660"/>
      <c r="B671" s="970" t="s">
        <v>613</v>
      </c>
      <c r="C671" s="962" t="s">
        <v>665</v>
      </c>
      <c r="D671" s="963"/>
      <c r="E671" s="962" t="s">
        <v>665</v>
      </c>
      <c r="F671" s="962"/>
      <c r="G671" s="962" t="s">
        <v>665</v>
      </c>
      <c r="H671" s="962"/>
      <c r="I671" s="962" t="s">
        <v>665</v>
      </c>
      <c r="J671" s="962"/>
      <c r="K671" s="962" t="s">
        <v>718</v>
      </c>
      <c r="L671" s="962"/>
      <c r="M671" s="962" t="s">
        <v>665</v>
      </c>
      <c r="N671" s="971"/>
      <c r="O671" s="962" t="s">
        <v>715</v>
      </c>
      <c r="P671" s="962" t="s">
        <v>665</v>
      </c>
      <c r="Q671" s="971"/>
      <c r="R671" s="962" t="s">
        <v>665</v>
      </c>
      <c r="S671" s="971"/>
      <c r="T671" s="962" t="s">
        <v>665</v>
      </c>
      <c r="U671" s="971"/>
      <c r="V671" s="962" t="s">
        <v>665</v>
      </c>
      <c r="W671" s="962" t="s">
        <v>718</v>
      </c>
      <c r="X671" s="962" t="s">
        <v>718</v>
      </c>
      <c r="Y671" s="962"/>
      <c r="Z671" s="656"/>
    </row>
    <row r="672" spans="1:29" ht="12.95" customHeight="1" x14ac:dyDescent="0.25">
      <c r="A672" s="660"/>
      <c r="B672" s="862"/>
      <c r="C672" s="863" t="s">
        <v>693</v>
      </c>
      <c r="D672" s="912" t="s">
        <v>719</v>
      </c>
      <c r="E672" s="863" t="s">
        <v>694</v>
      </c>
      <c r="F672" s="912" t="s">
        <v>720</v>
      </c>
      <c r="G672" s="863" t="s">
        <v>695</v>
      </c>
      <c r="H672" s="912" t="s">
        <v>721</v>
      </c>
      <c r="I672" s="863" t="s">
        <v>696</v>
      </c>
      <c r="J672" s="912" t="s">
        <v>722</v>
      </c>
      <c r="K672" s="805"/>
      <c r="L672" s="864" t="s">
        <v>723</v>
      </c>
      <c r="M672" s="1250" t="s">
        <v>724</v>
      </c>
      <c r="N672" s="864" t="s">
        <v>791</v>
      </c>
      <c r="O672" s="774"/>
      <c r="P672" s="1250" t="s">
        <v>726</v>
      </c>
      <c r="Q672" s="864" t="s">
        <v>792</v>
      </c>
      <c r="R672" s="1250" t="s">
        <v>728</v>
      </c>
      <c r="S672" s="864" t="s">
        <v>793</v>
      </c>
      <c r="T672" s="541" t="s">
        <v>730</v>
      </c>
      <c r="U672" s="864" t="s">
        <v>794</v>
      </c>
      <c r="V672" s="1251" t="s">
        <v>732</v>
      </c>
      <c r="W672" s="864" t="s">
        <v>733</v>
      </c>
      <c r="X672" s="1029"/>
      <c r="Y672" s="129" t="s">
        <v>609</v>
      </c>
      <c r="Z672" s="656"/>
    </row>
    <row r="673" spans="1:29" ht="12.95" customHeight="1" x14ac:dyDescent="0.25">
      <c r="A673" s="660"/>
      <c r="B673" s="713" t="s">
        <v>630</v>
      </c>
      <c r="C673" s="1252">
        <v>17</v>
      </c>
      <c r="D673" s="698">
        <f>C673/K673</f>
        <v>0.10240963855421686</v>
      </c>
      <c r="E673" s="1252">
        <v>75</v>
      </c>
      <c r="F673" s="698">
        <f>E673/K673</f>
        <v>0.45180722891566266</v>
      </c>
      <c r="G673" s="1252">
        <v>35</v>
      </c>
      <c r="H673" s="698">
        <f>G673/K673</f>
        <v>0.21084337349397592</v>
      </c>
      <c r="I673" s="1253">
        <v>39</v>
      </c>
      <c r="J673" s="698">
        <f>I673/K673</f>
        <v>0.23493975903614459</v>
      </c>
      <c r="K673" s="978">
        <f>SUM(C673,E673,G673,I673)</f>
        <v>166</v>
      </c>
      <c r="L673" s="836">
        <f t="shared" ref="L673:L693" si="263">K673/$K$693</f>
        <v>0.26774193548387099</v>
      </c>
      <c r="M673" s="1182">
        <v>4</v>
      </c>
      <c r="N673" s="836">
        <f>M673/W673</f>
        <v>0.2</v>
      </c>
      <c r="O673" s="725"/>
      <c r="P673" s="868">
        <v>6</v>
      </c>
      <c r="Q673" s="836">
        <f>P673/W673</f>
        <v>0.3</v>
      </c>
      <c r="R673" s="1182">
        <v>10</v>
      </c>
      <c r="S673" s="836">
        <f>R673/W673</f>
        <v>0.5</v>
      </c>
      <c r="T673" s="1254">
        <v>29</v>
      </c>
      <c r="U673" s="836">
        <f>T673/X673</f>
        <v>0.55769230769230771</v>
      </c>
      <c r="V673" s="1254">
        <v>23</v>
      </c>
      <c r="W673" s="1255">
        <f t="shared" ref="W673:W693" si="264">SUM(M673,P673,R673)</f>
        <v>20</v>
      </c>
      <c r="X673" s="1254">
        <f t="shared" ref="X673:X692" si="265">SUM(T673,V673)</f>
        <v>52</v>
      </c>
      <c r="Y673" s="1210">
        <f>SUM(W673,X673)</f>
        <v>72</v>
      </c>
      <c r="Z673" s="656"/>
      <c r="AA673" s="105"/>
      <c r="AC673" s="950"/>
    </row>
    <row r="674" spans="1:29" ht="12.95" customHeight="1" x14ac:dyDescent="0.25">
      <c r="A674" s="660"/>
      <c r="B674" s="713" t="s">
        <v>631</v>
      </c>
      <c r="C674" s="1252">
        <v>6</v>
      </c>
      <c r="D674" s="698">
        <f t="shared" ref="D674:D693" si="266">C674/K674</f>
        <v>0.10169491525423729</v>
      </c>
      <c r="E674" s="1252">
        <v>17</v>
      </c>
      <c r="F674" s="698">
        <f t="shared" ref="F674:F693" si="267">E674/K674</f>
        <v>0.28813559322033899</v>
      </c>
      <c r="G674" s="1252">
        <v>22</v>
      </c>
      <c r="H674" s="698">
        <f t="shared" ref="H674:H693" si="268">G674/K674</f>
        <v>0.3728813559322034</v>
      </c>
      <c r="I674" s="1253">
        <v>14</v>
      </c>
      <c r="J674" s="698">
        <f t="shared" ref="J674:J693" si="269">I674/K674</f>
        <v>0.23728813559322035</v>
      </c>
      <c r="K674" s="978">
        <f t="shared" ref="K674:K693" si="270">SUM(C674,E674,G674,I674)</f>
        <v>59</v>
      </c>
      <c r="L674" s="836">
        <f t="shared" si="263"/>
        <v>9.5161290322580638E-2</v>
      </c>
      <c r="M674" s="1182">
        <v>1</v>
      </c>
      <c r="N674" s="836">
        <f t="shared" ref="N674:N693" si="271">M674/W674</f>
        <v>0.125</v>
      </c>
      <c r="O674" s="725"/>
      <c r="P674" s="868">
        <v>4</v>
      </c>
      <c r="Q674" s="836">
        <f t="shared" ref="Q674:Q693" si="272">P674/W674</f>
        <v>0.5</v>
      </c>
      <c r="R674" s="1182">
        <v>3</v>
      </c>
      <c r="S674" s="836">
        <f t="shared" ref="S674:S693" si="273">R674/W674</f>
        <v>0.375</v>
      </c>
      <c r="T674" s="1254">
        <v>13</v>
      </c>
      <c r="U674" s="836">
        <f t="shared" ref="U674:U693" si="274">T674/X674</f>
        <v>0.41935483870967744</v>
      </c>
      <c r="V674" s="1254">
        <v>18</v>
      </c>
      <c r="W674" s="1255">
        <f t="shared" si="264"/>
        <v>8</v>
      </c>
      <c r="X674" s="1256">
        <f t="shared" si="265"/>
        <v>31</v>
      </c>
      <c r="Y674" s="1210">
        <f t="shared" ref="Y674:Y693" si="275">SUM(W674,X674)</f>
        <v>39</v>
      </c>
      <c r="Z674" s="656"/>
      <c r="AA674" s="105"/>
      <c r="AC674" s="950"/>
    </row>
    <row r="675" spans="1:29" ht="12.95" customHeight="1" x14ac:dyDescent="0.25">
      <c r="A675" s="660"/>
      <c r="B675" s="713" t="s">
        <v>632</v>
      </c>
      <c r="C675" s="1252">
        <v>7</v>
      </c>
      <c r="D675" s="698">
        <f t="shared" si="266"/>
        <v>0.10606060606060606</v>
      </c>
      <c r="E675" s="1252">
        <v>34</v>
      </c>
      <c r="F675" s="698">
        <f t="shared" si="267"/>
        <v>0.51515151515151514</v>
      </c>
      <c r="G675" s="1252">
        <v>15</v>
      </c>
      <c r="H675" s="698">
        <f t="shared" si="268"/>
        <v>0.22727272727272727</v>
      </c>
      <c r="I675" s="1253">
        <v>10</v>
      </c>
      <c r="J675" s="698">
        <f t="shared" si="269"/>
        <v>0.15151515151515152</v>
      </c>
      <c r="K675" s="978">
        <f t="shared" si="270"/>
        <v>66</v>
      </c>
      <c r="L675" s="836">
        <f t="shared" si="263"/>
        <v>0.1064516129032258</v>
      </c>
      <c r="M675" s="1182">
        <v>2</v>
      </c>
      <c r="N675" s="836">
        <f t="shared" si="271"/>
        <v>0.2857142857142857</v>
      </c>
      <c r="O675" s="725"/>
      <c r="P675" s="868">
        <v>2</v>
      </c>
      <c r="Q675" s="836">
        <f t="shared" si="272"/>
        <v>0.2857142857142857</v>
      </c>
      <c r="R675" s="1182">
        <v>3</v>
      </c>
      <c r="S675" s="836">
        <f t="shared" si="273"/>
        <v>0.42857142857142855</v>
      </c>
      <c r="T675" s="1254">
        <v>8</v>
      </c>
      <c r="U675" s="836">
        <f t="shared" si="274"/>
        <v>0.66666666666666663</v>
      </c>
      <c r="V675" s="1254">
        <v>4</v>
      </c>
      <c r="W675" s="1255">
        <f t="shared" si="264"/>
        <v>7</v>
      </c>
      <c r="X675" s="1256">
        <f t="shared" si="265"/>
        <v>12</v>
      </c>
      <c r="Y675" s="1210">
        <f t="shared" si="275"/>
        <v>19</v>
      </c>
      <c r="Z675" s="656"/>
      <c r="AA675" s="105"/>
      <c r="AC675" s="950"/>
    </row>
    <row r="676" spans="1:29" ht="12.95" customHeight="1" x14ac:dyDescent="0.25">
      <c r="A676" s="660"/>
      <c r="B676" s="713" t="s">
        <v>633</v>
      </c>
      <c r="C676" s="1252">
        <v>7</v>
      </c>
      <c r="D676" s="698">
        <f t="shared" si="266"/>
        <v>0.15555555555555556</v>
      </c>
      <c r="E676" s="1252">
        <v>15</v>
      </c>
      <c r="F676" s="698">
        <f t="shared" si="267"/>
        <v>0.33333333333333331</v>
      </c>
      <c r="G676" s="1252">
        <v>12</v>
      </c>
      <c r="H676" s="698">
        <f t="shared" si="268"/>
        <v>0.26666666666666666</v>
      </c>
      <c r="I676" s="1253">
        <v>11</v>
      </c>
      <c r="J676" s="698">
        <f t="shared" si="269"/>
        <v>0.24444444444444444</v>
      </c>
      <c r="K676" s="978">
        <f t="shared" si="270"/>
        <v>45</v>
      </c>
      <c r="L676" s="836">
        <f t="shared" si="263"/>
        <v>7.2580645161290328E-2</v>
      </c>
      <c r="M676" s="1182">
        <v>1</v>
      </c>
      <c r="N676" s="836">
        <f t="shared" si="271"/>
        <v>0.16666666666666666</v>
      </c>
      <c r="O676" s="725"/>
      <c r="P676" s="868">
        <v>3</v>
      </c>
      <c r="Q676" s="836">
        <f t="shared" si="272"/>
        <v>0.5</v>
      </c>
      <c r="R676" s="1182">
        <v>2</v>
      </c>
      <c r="S676" s="836">
        <f t="shared" si="273"/>
        <v>0.33333333333333331</v>
      </c>
      <c r="T676" s="1254">
        <v>7</v>
      </c>
      <c r="U676" s="836">
        <f t="shared" si="274"/>
        <v>0.3888888888888889</v>
      </c>
      <c r="V676" s="1254">
        <v>11</v>
      </c>
      <c r="W676" s="1255">
        <f t="shared" si="264"/>
        <v>6</v>
      </c>
      <c r="X676" s="1256">
        <f t="shared" si="265"/>
        <v>18</v>
      </c>
      <c r="Y676" s="1210">
        <f t="shared" si="275"/>
        <v>24</v>
      </c>
      <c r="Z676" s="656"/>
      <c r="AA676" s="105"/>
      <c r="AC676" s="950"/>
    </row>
    <row r="677" spans="1:29" ht="12.95" customHeight="1" x14ac:dyDescent="0.25">
      <c r="A677" s="660"/>
      <c r="B677" s="713" t="s">
        <v>634</v>
      </c>
      <c r="C677" s="1252">
        <v>0</v>
      </c>
      <c r="D677" s="698">
        <f t="shared" si="266"/>
        <v>0</v>
      </c>
      <c r="E677" s="1252">
        <v>7</v>
      </c>
      <c r="F677" s="698">
        <f t="shared" si="267"/>
        <v>0.35</v>
      </c>
      <c r="G677" s="1252">
        <v>7</v>
      </c>
      <c r="H677" s="698">
        <f t="shared" si="268"/>
        <v>0.35</v>
      </c>
      <c r="I677" s="1253">
        <v>6</v>
      </c>
      <c r="J677" s="698">
        <f t="shared" si="269"/>
        <v>0.3</v>
      </c>
      <c r="K677" s="978">
        <f t="shared" si="270"/>
        <v>20</v>
      </c>
      <c r="L677" s="836">
        <f t="shared" si="263"/>
        <v>3.2258064516129031E-2</v>
      </c>
      <c r="M677" s="1182">
        <v>0</v>
      </c>
      <c r="N677" s="836">
        <f t="shared" si="271"/>
        <v>0</v>
      </c>
      <c r="O677" s="725"/>
      <c r="P677" s="868">
        <v>1</v>
      </c>
      <c r="Q677" s="836">
        <f t="shared" si="272"/>
        <v>1</v>
      </c>
      <c r="R677" s="1182">
        <v>0</v>
      </c>
      <c r="S677" s="836">
        <f t="shared" si="273"/>
        <v>0</v>
      </c>
      <c r="T677" s="1254">
        <v>2</v>
      </c>
      <c r="U677" s="836">
        <f t="shared" si="274"/>
        <v>0.22222222222222221</v>
      </c>
      <c r="V677" s="1254">
        <v>7</v>
      </c>
      <c r="W677" s="1255">
        <f t="shared" si="264"/>
        <v>1</v>
      </c>
      <c r="X677" s="1256">
        <f t="shared" si="265"/>
        <v>9</v>
      </c>
      <c r="Y677" s="1210">
        <f t="shared" si="275"/>
        <v>10</v>
      </c>
      <c r="Z677" s="656"/>
      <c r="AA677" s="105"/>
      <c r="AC677" s="950"/>
    </row>
    <row r="678" spans="1:29" ht="12.95" customHeight="1" x14ac:dyDescent="0.25">
      <c r="A678" s="660"/>
      <c r="B678" s="713" t="s">
        <v>635</v>
      </c>
      <c r="C678" s="1252">
        <v>1</v>
      </c>
      <c r="D678" s="698">
        <f t="shared" si="266"/>
        <v>1.8181818181818181E-2</v>
      </c>
      <c r="E678" s="1252">
        <v>25</v>
      </c>
      <c r="F678" s="698">
        <f t="shared" si="267"/>
        <v>0.45454545454545453</v>
      </c>
      <c r="G678" s="1252">
        <v>18</v>
      </c>
      <c r="H678" s="698">
        <f t="shared" si="268"/>
        <v>0.32727272727272727</v>
      </c>
      <c r="I678" s="1253">
        <v>11</v>
      </c>
      <c r="J678" s="698">
        <f t="shared" si="269"/>
        <v>0.2</v>
      </c>
      <c r="K678" s="978">
        <f t="shared" si="270"/>
        <v>55</v>
      </c>
      <c r="L678" s="836">
        <f t="shared" si="263"/>
        <v>8.8709677419354843E-2</v>
      </c>
      <c r="M678" s="1182">
        <v>0</v>
      </c>
      <c r="N678" s="836">
        <f t="shared" si="271"/>
        <v>0</v>
      </c>
      <c r="O678" s="725"/>
      <c r="P678" s="868">
        <v>5</v>
      </c>
      <c r="Q678" s="836">
        <f t="shared" si="272"/>
        <v>0.55555555555555558</v>
      </c>
      <c r="R678" s="1182">
        <v>4</v>
      </c>
      <c r="S678" s="836">
        <f t="shared" si="273"/>
        <v>0.44444444444444442</v>
      </c>
      <c r="T678" s="1254">
        <v>4</v>
      </c>
      <c r="U678" s="836">
        <f t="shared" si="274"/>
        <v>0.36363636363636365</v>
      </c>
      <c r="V678" s="1254">
        <v>7</v>
      </c>
      <c r="W678" s="1255">
        <f t="shared" si="264"/>
        <v>9</v>
      </c>
      <c r="X678" s="1256">
        <f t="shared" si="265"/>
        <v>11</v>
      </c>
      <c r="Y678" s="1210">
        <f t="shared" si="275"/>
        <v>20</v>
      </c>
      <c r="Z678" s="656"/>
      <c r="AA678" s="105"/>
      <c r="AC678" s="950"/>
    </row>
    <row r="679" spans="1:29" ht="12.95" customHeight="1" x14ac:dyDescent="0.25">
      <c r="A679" s="660"/>
      <c r="B679" s="713" t="s">
        <v>636</v>
      </c>
      <c r="C679" s="1252">
        <v>4</v>
      </c>
      <c r="D679" s="698">
        <f t="shared" si="266"/>
        <v>9.7560975609756101E-2</v>
      </c>
      <c r="E679" s="1252">
        <v>13</v>
      </c>
      <c r="F679" s="698">
        <f t="shared" si="267"/>
        <v>0.31707317073170732</v>
      </c>
      <c r="G679" s="1252">
        <v>12</v>
      </c>
      <c r="H679" s="698">
        <f t="shared" si="268"/>
        <v>0.29268292682926828</v>
      </c>
      <c r="I679" s="1253">
        <v>12</v>
      </c>
      <c r="J679" s="698">
        <f t="shared" si="269"/>
        <v>0.29268292682926828</v>
      </c>
      <c r="K679" s="978">
        <f t="shared" si="270"/>
        <v>41</v>
      </c>
      <c r="L679" s="836">
        <f t="shared" si="263"/>
        <v>6.6129032258064518E-2</v>
      </c>
      <c r="M679" s="1182">
        <v>0</v>
      </c>
      <c r="N679" s="836">
        <f t="shared" si="271"/>
        <v>0</v>
      </c>
      <c r="O679" s="725"/>
      <c r="P679" s="868">
        <v>1</v>
      </c>
      <c r="Q679" s="836">
        <f t="shared" si="272"/>
        <v>1</v>
      </c>
      <c r="R679" s="1182">
        <v>0</v>
      </c>
      <c r="S679" s="836">
        <f t="shared" si="273"/>
        <v>0</v>
      </c>
      <c r="T679" s="1254">
        <v>2</v>
      </c>
      <c r="U679" s="836">
        <f t="shared" si="274"/>
        <v>0.4</v>
      </c>
      <c r="V679" s="1254">
        <v>3</v>
      </c>
      <c r="W679" s="1255">
        <f t="shared" si="264"/>
        <v>1</v>
      </c>
      <c r="X679" s="1256">
        <f t="shared" si="265"/>
        <v>5</v>
      </c>
      <c r="Y679" s="1210">
        <f t="shared" si="275"/>
        <v>6</v>
      </c>
      <c r="Z679" s="656"/>
      <c r="AA679" s="105"/>
      <c r="AC679" s="950"/>
    </row>
    <row r="680" spans="1:29" ht="12.95" customHeight="1" x14ac:dyDescent="0.25">
      <c r="A680" s="660"/>
      <c r="B680" s="713" t="s">
        <v>637</v>
      </c>
      <c r="C680" s="1252">
        <v>8</v>
      </c>
      <c r="D680" s="698">
        <f t="shared" si="266"/>
        <v>7.407407407407407E-2</v>
      </c>
      <c r="E680" s="1252">
        <v>39</v>
      </c>
      <c r="F680" s="698">
        <f t="shared" si="267"/>
        <v>0.3611111111111111</v>
      </c>
      <c r="G680" s="1252">
        <v>31</v>
      </c>
      <c r="H680" s="698">
        <f t="shared" si="268"/>
        <v>0.28703703703703703</v>
      </c>
      <c r="I680" s="1253">
        <v>30</v>
      </c>
      <c r="J680" s="698">
        <f t="shared" si="269"/>
        <v>0.27777777777777779</v>
      </c>
      <c r="K680" s="978">
        <f t="shared" si="270"/>
        <v>108</v>
      </c>
      <c r="L680" s="836">
        <f t="shared" si="263"/>
        <v>0.17419354838709677</v>
      </c>
      <c r="M680" s="1182">
        <v>0</v>
      </c>
      <c r="N680" s="836">
        <f t="shared" si="271"/>
        <v>0</v>
      </c>
      <c r="O680" s="725"/>
      <c r="P680" s="868">
        <v>2</v>
      </c>
      <c r="Q680" s="836">
        <f t="shared" si="272"/>
        <v>0.2857142857142857</v>
      </c>
      <c r="R680" s="1182">
        <v>5</v>
      </c>
      <c r="S680" s="836">
        <f t="shared" si="273"/>
        <v>0.7142857142857143</v>
      </c>
      <c r="T680" s="1254">
        <v>8</v>
      </c>
      <c r="U680" s="836">
        <f t="shared" si="274"/>
        <v>0.72727272727272729</v>
      </c>
      <c r="V680" s="1254">
        <v>3</v>
      </c>
      <c r="W680" s="1255">
        <f t="shared" si="264"/>
        <v>7</v>
      </c>
      <c r="X680" s="1256">
        <f t="shared" si="265"/>
        <v>11</v>
      </c>
      <c r="Y680" s="1210">
        <f t="shared" si="275"/>
        <v>18</v>
      </c>
      <c r="Z680" s="656"/>
      <c r="AA680" s="105"/>
      <c r="AC680" s="950"/>
    </row>
    <row r="681" spans="1:29" ht="12.95" customHeight="1" x14ac:dyDescent="0.25">
      <c r="A681" s="660"/>
      <c r="B681" s="713" t="s">
        <v>638</v>
      </c>
      <c r="C681" s="1252">
        <v>1</v>
      </c>
      <c r="D681" s="698">
        <f t="shared" si="266"/>
        <v>7.6923076923076927E-2</v>
      </c>
      <c r="E681" s="1252">
        <v>7</v>
      </c>
      <c r="F681" s="698">
        <f t="shared" si="267"/>
        <v>0.53846153846153844</v>
      </c>
      <c r="G681" s="1252">
        <v>4</v>
      </c>
      <c r="H681" s="698">
        <f t="shared" si="268"/>
        <v>0.30769230769230771</v>
      </c>
      <c r="I681" s="1253">
        <v>1</v>
      </c>
      <c r="J681" s="698">
        <f t="shared" si="269"/>
        <v>7.6923076923076927E-2</v>
      </c>
      <c r="K681" s="978">
        <f t="shared" si="270"/>
        <v>13</v>
      </c>
      <c r="L681" s="836">
        <f t="shared" si="263"/>
        <v>2.0967741935483872E-2</v>
      </c>
      <c r="M681" s="1182">
        <v>0</v>
      </c>
      <c r="N681" s="836" t="e">
        <f t="shared" si="271"/>
        <v>#DIV/0!</v>
      </c>
      <c r="O681" s="725"/>
      <c r="P681" s="868">
        <v>0</v>
      </c>
      <c r="Q681" s="836" t="e">
        <f t="shared" si="272"/>
        <v>#DIV/0!</v>
      </c>
      <c r="R681" s="1182">
        <v>0</v>
      </c>
      <c r="S681" s="836" t="e">
        <f t="shared" si="273"/>
        <v>#DIV/0!</v>
      </c>
      <c r="T681" s="1254">
        <v>0</v>
      </c>
      <c r="U681" s="836" t="e">
        <f t="shared" si="274"/>
        <v>#DIV/0!</v>
      </c>
      <c r="V681" s="1254">
        <v>0</v>
      </c>
      <c r="W681" s="1255">
        <f t="shared" si="264"/>
        <v>0</v>
      </c>
      <c r="X681" s="1256">
        <f t="shared" si="265"/>
        <v>0</v>
      </c>
      <c r="Y681" s="1210">
        <f t="shared" si="275"/>
        <v>0</v>
      </c>
      <c r="Z681" s="656"/>
      <c r="AA681" s="105"/>
      <c r="AC681" s="950"/>
    </row>
    <row r="682" spans="1:29" ht="12.95" customHeight="1" x14ac:dyDescent="0.25">
      <c r="A682" s="660"/>
      <c r="B682" s="713" t="s">
        <v>639</v>
      </c>
      <c r="C682" s="1252">
        <v>0</v>
      </c>
      <c r="D682" s="698">
        <f t="shared" si="266"/>
        <v>0</v>
      </c>
      <c r="E682" s="1252">
        <v>9</v>
      </c>
      <c r="F682" s="698">
        <f t="shared" si="267"/>
        <v>0.42857142857142855</v>
      </c>
      <c r="G682" s="1252">
        <v>3</v>
      </c>
      <c r="H682" s="698">
        <f t="shared" si="268"/>
        <v>0.14285714285714285</v>
      </c>
      <c r="I682" s="1253">
        <v>9</v>
      </c>
      <c r="J682" s="698">
        <f t="shared" si="269"/>
        <v>0.42857142857142855</v>
      </c>
      <c r="K682" s="978">
        <f t="shared" si="270"/>
        <v>21</v>
      </c>
      <c r="L682" s="836">
        <f t="shared" si="263"/>
        <v>3.3870967741935487E-2</v>
      </c>
      <c r="M682" s="1182">
        <v>0</v>
      </c>
      <c r="N682" s="836">
        <f t="shared" si="271"/>
        <v>0</v>
      </c>
      <c r="O682" s="725"/>
      <c r="P682" s="868">
        <v>2</v>
      </c>
      <c r="Q682" s="836">
        <f t="shared" si="272"/>
        <v>1</v>
      </c>
      <c r="R682" s="1182">
        <v>0</v>
      </c>
      <c r="S682" s="836">
        <f t="shared" si="273"/>
        <v>0</v>
      </c>
      <c r="T682" s="1254">
        <v>1</v>
      </c>
      <c r="U682" s="836">
        <f t="shared" si="274"/>
        <v>1</v>
      </c>
      <c r="V682" s="1254">
        <v>0</v>
      </c>
      <c r="W682" s="1255">
        <f t="shared" si="264"/>
        <v>2</v>
      </c>
      <c r="X682" s="1256">
        <f t="shared" si="265"/>
        <v>1</v>
      </c>
      <c r="Y682" s="1210">
        <f t="shared" si="275"/>
        <v>3</v>
      </c>
      <c r="Z682" s="656"/>
      <c r="AA682" s="105"/>
      <c r="AC682" s="950"/>
    </row>
    <row r="683" spans="1:29" ht="12.95" customHeight="1" x14ac:dyDescent="0.25">
      <c r="A683" s="660"/>
      <c r="B683" s="713" t="s">
        <v>640</v>
      </c>
      <c r="C683" s="1252">
        <v>0</v>
      </c>
      <c r="D683" s="698">
        <f t="shared" si="266"/>
        <v>0</v>
      </c>
      <c r="E683" s="1252">
        <v>0</v>
      </c>
      <c r="F683" s="698">
        <f t="shared" si="267"/>
        <v>0</v>
      </c>
      <c r="G683" s="1252">
        <v>2</v>
      </c>
      <c r="H683" s="698">
        <f t="shared" si="268"/>
        <v>0.5</v>
      </c>
      <c r="I683" s="1253">
        <v>2</v>
      </c>
      <c r="J683" s="698">
        <f t="shared" si="269"/>
        <v>0.5</v>
      </c>
      <c r="K683" s="978">
        <f t="shared" si="270"/>
        <v>4</v>
      </c>
      <c r="L683" s="836">
        <f t="shared" si="263"/>
        <v>6.4516129032258064E-3</v>
      </c>
      <c r="M683" s="1182">
        <v>0</v>
      </c>
      <c r="N683" s="836" t="e">
        <f t="shared" si="271"/>
        <v>#DIV/0!</v>
      </c>
      <c r="O683" s="725"/>
      <c r="P683" s="868">
        <v>0</v>
      </c>
      <c r="Q683" s="836" t="e">
        <f t="shared" si="272"/>
        <v>#DIV/0!</v>
      </c>
      <c r="R683" s="1182">
        <v>0</v>
      </c>
      <c r="S683" s="836" t="e">
        <f t="shared" si="273"/>
        <v>#DIV/0!</v>
      </c>
      <c r="T683" s="1254">
        <v>0</v>
      </c>
      <c r="U683" s="836" t="e">
        <f t="shared" si="274"/>
        <v>#DIV/0!</v>
      </c>
      <c r="V683" s="1254">
        <v>0</v>
      </c>
      <c r="W683" s="1255">
        <f t="shared" si="264"/>
        <v>0</v>
      </c>
      <c r="X683" s="1256">
        <f t="shared" si="265"/>
        <v>0</v>
      </c>
      <c r="Y683" s="1210">
        <f t="shared" si="275"/>
        <v>0</v>
      </c>
      <c r="Z683" s="656"/>
      <c r="AA683" s="105"/>
      <c r="AC683" s="950"/>
    </row>
    <row r="684" spans="1:29" ht="12.95" customHeight="1" x14ac:dyDescent="0.25">
      <c r="A684" s="660"/>
      <c r="B684" s="713" t="s">
        <v>641</v>
      </c>
      <c r="C684" s="1252">
        <v>0</v>
      </c>
      <c r="D684" s="698">
        <f t="shared" si="266"/>
        <v>0</v>
      </c>
      <c r="E684" s="1252">
        <v>2</v>
      </c>
      <c r="F684" s="698">
        <f t="shared" si="267"/>
        <v>0.33333333333333331</v>
      </c>
      <c r="G684" s="1252">
        <v>2</v>
      </c>
      <c r="H684" s="698">
        <f t="shared" si="268"/>
        <v>0.33333333333333331</v>
      </c>
      <c r="I684" s="1253">
        <v>2</v>
      </c>
      <c r="J684" s="698">
        <f t="shared" si="269"/>
        <v>0.33333333333333331</v>
      </c>
      <c r="K684" s="978">
        <f t="shared" si="270"/>
        <v>6</v>
      </c>
      <c r="L684" s="836">
        <f t="shared" si="263"/>
        <v>9.6774193548387101E-3</v>
      </c>
      <c r="M684" s="1182">
        <v>0</v>
      </c>
      <c r="N684" s="836">
        <f t="shared" si="271"/>
        <v>0</v>
      </c>
      <c r="O684" s="725"/>
      <c r="P684" s="868">
        <v>1</v>
      </c>
      <c r="Q684" s="836">
        <f t="shared" si="272"/>
        <v>0.5</v>
      </c>
      <c r="R684" s="1182">
        <v>1</v>
      </c>
      <c r="S684" s="836">
        <f t="shared" si="273"/>
        <v>0.5</v>
      </c>
      <c r="T684" s="1254">
        <v>2</v>
      </c>
      <c r="U684" s="836">
        <f t="shared" si="274"/>
        <v>0.33333333333333331</v>
      </c>
      <c r="V684" s="1254">
        <v>4</v>
      </c>
      <c r="W684" s="1255">
        <f t="shared" si="264"/>
        <v>2</v>
      </c>
      <c r="X684" s="1256">
        <f t="shared" si="265"/>
        <v>6</v>
      </c>
      <c r="Y684" s="1210">
        <f t="shared" si="275"/>
        <v>8</v>
      </c>
      <c r="Z684" s="656"/>
      <c r="AA684" s="105"/>
      <c r="AC684" s="950"/>
    </row>
    <row r="685" spans="1:29" ht="12.95" customHeight="1" x14ac:dyDescent="0.25">
      <c r="A685" s="660"/>
      <c r="B685" s="713" t="s">
        <v>642</v>
      </c>
      <c r="C685" s="1252">
        <v>0</v>
      </c>
      <c r="D685" s="698">
        <f t="shared" si="266"/>
        <v>0</v>
      </c>
      <c r="E685" s="1252">
        <v>1</v>
      </c>
      <c r="F685" s="698">
        <f t="shared" si="267"/>
        <v>0.5</v>
      </c>
      <c r="G685" s="1252">
        <v>0</v>
      </c>
      <c r="H685" s="698">
        <f t="shared" si="268"/>
        <v>0</v>
      </c>
      <c r="I685" s="1253">
        <v>1</v>
      </c>
      <c r="J685" s="698">
        <f t="shared" si="269"/>
        <v>0.5</v>
      </c>
      <c r="K685" s="978">
        <f t="shared" si="270"/>
        <v>2</v>
      </c>
      <c r="L685" s="836">
        <f t="shared" si="263"/>
        <v>3.2258064516129032E-3</v>
      </c>
      <c r="M685" s="1182">
        <v>0</v>
      </c>
      <c r="N685" s="836" t="e">
        <f t="shared" si="271"/>
        <v>#DIV/0!</v>
      </c>
      <c r="O685" s="725"/>
      <c r="P685" s="868">
        <v>0</v>
      </c>
      <c r="Q685" s="836" t="e">
        <f t="shared" si="272"/>
        <v>#DIV/0!</v>
      </c>
      <c r="R685" s="1182">
        <v>0</v>
      </c>
      <c r="S685" s="836" t="e">
        <f t="shared" si="273"/>
        <v>#DIV/0!</v>
      </c>
      <c r="T685" s="1254">
        <v>0</v>
      </c>
      <c r="U685" s="836">
        <f t="shared" si="274"/>
        <v>0</v>
      </c>
      <c r="V685" s="1254">
        <v>1</v>
      </c>
      <c r="W685" s="1255">
        <f t="shared" si="264"/>
        <v>0</v>
      </c>
      <c r="X685" s="1256">
        <f t="shared" si="265"/>
        <v>1</v>
      </c>
      <c r="Y685" s="1210">
        <f t="shared" si="275"/>
        <v>1</v>
      </c>
      <c r="Z685" s="656"/>
      <c r="AA685" s="105"/>
      <c r="AC685" s="950"/>
    </row>
    <row r="686" spans="1:29" ht="12.95" customHeight="1" x14ac:dyDescent="0.25">
      <c r="A686" s="660"/>
      <c r="B686" s="713" t="s">
        <v>643</v>
      </c>
      <c r="C686" s="1252">
        <v>0</v>
      </c>
      <c r="D686" s="698">
        <f t="shared" si="266"/>
        <v>0</v>
      </c>
      <c r="E686" s="1252">
        <v>1</v>
      </c>
      <c r="F686" s="698">
        <f t="shared" si="267"/>
        <v>0.2</v>
      </c>
      <c r="G686" s="1252">
        <v>3</v>
      </c>
      <c r="H686" s="698">
        <f t="shared" si="268"/>
        <v>0.6</v>
      </c>
      <c r="I686" s="1253">
        <v>1</v>
      </c>
      <c r="J686" s="698">
        <f t="shared" si="269"/>
        <v>0.2</v>
      </c>
      <c r="K686" s="978">
        <f t="shared" si="270"/>
        <v>5</v>
      </c>
      <c r="L686" s="836">
        <f t="shared" si="263"/>
        <v>8.0645161290322578E-3</v>
      </c>
      <c r="M686" s="1182">
        <v>0</v>
      </c>
      <c r="N686" s="836">
        <f t="shared" si="271"/>
        <v>0</v>
      </c>
      <c r="O686" s="725"/>
      <c r="P686" s="868">
        <v>1</v>
      </c>
      <c r="Q686" s="836">
        <f t="shared" si="272"/>
        <v>1</v>
      </c>
      <c r="R686" s="1182">
        <v>0</v>
      </c>
      <c r="S686" s="836">
        <f t="shared" si="273"/>
        <v>0</v>
      </c>
      <c r="T686" s="1254">
        <v>1</v>
      </c>
      <c r="U686" s="836">
        <f t="shared" si="274"/>
        <v>1</v>
      </c>
      <c r="V686" s="1254">
        <v>0</v>
      </c>
      <c r="W686" s="1255">
        <f t="shared" si="264"/>
        <v>1</v>
      </c>
      <c r="X686" s="1256">
        <f t="shared" si="265"/>
        <v>1</v>
      </c>
      <c r="Y686" s="1210">
        <f t="shared" si="275"/>
        <v>2</v>
      </c>
      <c r="Z686" s="656"/>
      <c r="AA686" s="105"/>
      <c r="AC686" s="950"/>
    </row>
    <row r="687" spans="1:29" ht="12.95" customHeight="1" x14ac:dyDescent="0.25">
      <c r="A687" s="660"/>
      <c r="B687" s="713" t="s">
        <v>644</v>
      </c>
      <c r="C687" s="1252">
        <v>1</v>
      </c>
      <c r="D687" s="698">
        <f t="shared" si="266"/>
        <v>0.16666666666666666</v>
      </c>
      <c r="E687" s="1252">
        <v>4</v>
      </c>
      <c r="F687" s="698">
        <f t="shared" si="267"/>
        <v>0.66666666666666663</v>
      </c>
      <c r="G687" s="1252">
        <v>0</v>
      </c>
      <c r="H687" s="698">
        <f t="shared" si="268"/>
        <v>0</v>
      </c>
      <c r="I687" s="1253">
        <v>1</v>
      </c>
      <c r="J687" s="698">
        <f t="shared" si="269"/>
        <v>0.16666666666666666</v>
      </c>
      <c r="K687" s="978">
        <f t="shared" si="270"/>
        <v>6</v>
      </c>
      <c r="L687" s="836">
        <f t="shared" si="263"/>
        <v>9.6774193548387101E-3</v>
      </c>
      <c r="M687" s="1182">
        <v>0</v>
      </c>
      <c r="N687" s="836" t="e">
        <f t="shared" si="271"/>
        <v>#DIV/0!</v>
      </c>
      <c r="O687" s="725"/>
      <c r="P687" s="868">
        <v>0</v>
      </c>
      <c r="Q687" s="836" t="e">
        <f t="shared" si="272"/>
        <v>#DIV/0!</v>
      </c>
      <c r="R687" s="1182">
        <v>0</v>
      </c>
      <c r="S687" s="836" t="e">
        <f t="shared" si="273"/>
        <v>#DIV/0!</v>
      </c>
      <c r="T687" s="1254">
        <v>0</v>
      </c>
      <c r="U687" s="836" t="e">
        <f t="shared" si="274"/>
        <v>#DIV/0!</v>
      </c>
      <c r="V687" s="1254">
        <v>0</v>
      </c>
      <c r="W687" s="1255">
        <f t="shared" si="264"/>
        <v>0</v>
      </c>
      <c r="X687" s="1256">
        <f t="shared" si="265"/>
        <v>0</v>
      </c>
      <c r="Y687" s="1210">
        <f t="shared" si="275"/>
        <v>0</v>
      </c>
      <c r="Z687" s="656"/>
      <c r="AA687" s="105"/>
      <c r="AC687" s="950"/>
    </row>
    <row r="688" spans="1:29" ht="12.95" customHeight="1" x14ac:dyDescent="0.25">
      <c r="A688" s="660"/>
      <c r="B688" s="713" t="s">
        <v>645</v>
      </c>
      <c r="C688" s="1252">
        <v>0</v>
      </c>
      <c r="D688" s="698" t="e">
        <f t="shared" si="266"/>
        <v>#DIV/0!</v>
      </c>
      <c r="E688" s="1252">
        <v>0</v>
      </c>
      <c r="F688" s="698" t="e">
        <f t="shared" si="267"/>
        <v>#DIV/0!</v>
      </c>
      <c r="G688" s="1252">
        <v>0</v>
      </c>
      <c r="H688" s="698" t="e">
        <f t="shared" si="268"/>
        <v>#DIV/0!</v>
      </c>
      <c r="I688" s="1253">
        <v>0</v>
      </c>
      <c r="J688" s="698" t="e">
        <f t="shared" si="269"/>
        <v>#DIV/0!</v>
      </c>
      <c r="K688" s="978">
        <f t="shared" si="270"/>
        <v>0</v>
      </c>
      <c r="L688" s="836">
        <f t="shared" si="263"/>
        <v>0</v>
      </c>
      <c r="M688" s="1182">
        <v>0</v>
      </c>
      <c r="N688" s="836">
        <f t="shared" si="271"/>
        <v>0</v>
      </c>
      <c r="O688" s="725"/>
      <c r="P688" s="868">
        <v>1</v>
      </c>
      <c r="Q688" s="836">
        <f t="shared" si="272"/>
        <v>1</v>
      </c>
      <c r="R688" s="1182">
        <v>0</v>
      </c>
      <c r="S688" s="836">
        <f t="shared" si="273"/>
        <v>0</v>
      </c>
      <c r="T688" s="1254">
        <v>0</v>
      </c>
      <c r="U688" s="836" t="e">
        <f t="shared" si="274"/>
        <v>#DIV/0!</v>
      </c>
      <c r="V688" s="1254">
        <v>0</v>
      </c>
      <c r="W688" s="1255">
        <f t="shared" si="264"/>
        <v>1</v>
      </c>
      <c r="X688" s="1256">
        <f t="shared" si="265"/>
        <v>0</v>
      </c>
      <c r="Y688" s="1210">
        <f t="shared" si="275"/>
        <v>1</v>
      </c>
      <c r="Z688" s="656"/>
      <c r="AA688" s="105"/>
      <c r="AC688" s="950"/>
    </row>
    <row r="689" spans="1:29" ht="12.95" customHeight="1" x14ac:dyDescent="0.25">
      <c r="A689" s="660"/>
      <c r="B689" s="713" t="s">
        <v>646</v>
      </c>
      <c r="C689" s="1252">
        <v>0</v>
      </c>
      <c r="D689" s="698">
        <f t="shared" si="266"/>
        <v>0</v>
      </c>
      <c r="E689" s="1252">
        <v>0</v>
      </c>
      <c r="F689" s="698">
        <f t="shared" si="267"/>
        <v>0</v>
      </c>
      <c r="G689" s="1252">
        <v>2</v>
      </c>
      <c r="H689" s="835">
        <f t="shared" si="268"/>
        <v>1</v>
      </c>
      <c r="I689" s="1253">
        <v>0</v>
      </c>
      <c r="J689" s="698">
        <f t="shared" si="269"/>
        <v>0</v>
      </c>
      <c r="K689" s="978">
        <f t="shared" si="270"/>
        <v>2</v>
      </c>
      <c r="L689" s="836">
        <f t="shared" si="263"/>
        <v>3.2258064516129032E-3</v>
      </c>
      <c r="M689" s="1182">
        <v>0</v>
      </c>
      <c r="N689" s="836" t="e">
        <f t="shared" si="271"/>
        <v>#DIV/0!</v>
      </c>
      <c r="O689" s="725"/>
      <c r="P689" s="868">
        <v>0</v>
      </c>
      <c r="Q689" s="836" t="e">
        <f t="shared" si="272"/>
        <v>#DIV/0!</v>
      </c>
      <c r="R689" s="1182">
        <v>0</v>
      </c>
      <c r="S689" s="836" t="e">
        <f t="shared" si="273"/>
        <v>#DIV/0!</v>
      </c>
      <c r="T689" s="1254">
        <v>0</v>
      </c>
      <c r="U689" s="836" t="e">
        <f t="shared" si="274"/>
        <v>#DIV/0!</v>
      </c>
      <c r="V689" s="1254">
        <v>0</v>
      </c>
      <c r="W689" s="1255">
        <f t="shared" si="264"/>
        <v>0</v>
      </c>
      <c r="X689" s="1256">
        <f t="shared" si="265"/>
        <v>0</v>
      </c>
      <c r="Y689" s="1210">
        <f t="shared" si="275"/>
        <v>0</v>
      </c>
      <c r="Z689" s="656"/>
      <c r="AA689" s="105"/>
      <c r="AC689" s="950"/>
    </row>
    <row r="690" spans="1:29" ht="12.95" customHeight="1" x14ac:dyDescent="0.25">
      <c r="A690" s="660"/>
      <c r="B690" s="713" t="s">
        <v>647</v>
      </c>
      <c r="C690" s="1252">
        <v>0</v>
      </c>
      <c r="D690" s="698">
        <f t="shared" si="266"/>
        <v>0</v>
      </c>
      <c r="E690" s="1252">
        <v>1</v>
      </c>
      <c r="F690" s="835">
        <f t="shared" si="267"/>
        <v>1</v>
      </c>
      <c r="G690" s="1252">
        <v>0</v>
      </c>
      <c r="H690" s="698">
        <f t="shared" si="268"/>
        <v>0</v>
      </c>
      <c r="I690" s="1253">
        <v>0</v>
      </c>
      <c r="J690" s="698">
        <f t="shared" si="269"/>
        <v>0</v>
      </c>
      <c r="K690" s="978">
        <f t="shared" si="270"/>
        <v>1</v>
      </c>
      <c r="L690" s="836">
        <f t="shared" si="263"/>
        <v>1.6129032258064516E-3</v>
      </c>
      <c r="M690" s="1182">
        <v>0</v>
      </c>
      <c r="N690" s="836" t="e">
        <f t="shared" si="271"/>
        <v>#DIV/0!</v>
      </c>
      <c r="O690" s="725"/>
      <c r="P690" s="868">
        <v>0</v>
      </c>
      <c r="Q690" s="836" t="e">
        <f t="shared" si="272"/>
        <v>#DIV/0!</v>
      </c>
      <c r="R690" s="1182">
        <v>0</v>
      </c>
      <c r="S690" s="836" t="e">
        <f t="shared" si="273"/>
        <v>#DIV/0!</v>
      </c>
      <c r="T690" s="1254">
        <v>1</v>
      </c>
      <c r="U690" s="836">
        <f t="shared" si="274"/>
        <v>1</v>
      </c>
      <c r="V690" s="1254">
        <v>0</v>
      </c>
      <c r="W690" s="1255">
        <f t="shared" si="264"/>
        <v>0</v>
      </c>
      <c r="X690" s="1256">
        <f t="shared" si="265"/>
        <v>1</v>
      </c>
      <c r="Y690" s="1210">
        <f t="shared" si="275"/>
        <v>1</v>
      </c>
      <c r="Z690" s="656"/>
      <c r="AA690" s="105"/>
      <c r="AC690" s="950"/>
    </row>
    <row r="691" spans="1:29" ht="12.95" customHeight="1" x14ac:dyDescent="0.25">
      <c r="A691" s="660"/>
      <c r="B691" s="713" t="s">
        <v>648</v>
      </c>
      <c r="C691" s="1252">
        <v>0</v>
      </c>
      <c r="D691" s="698" t="e">
        <f t="shared" si="266"/>
        <v>#DIV/0!</v>
      </c>
      <c r="E691" s="1252">
        <v>0</v>
      </c>
      <c r="F691" s="698" t="e">
        <f t="shared" si="267"/>
        <v>#DIV/0!</v>
      </c>
      <c r="G691" s="1252">
        <v>0</v>
      </c>
      <c r="H691" s="836" t="e">
        <f t="shared" si="268"/>
        <v>#DIV/0!</v>
      </c>
      <c r="I691" s="1253">
        <v>0</v>
      </c>
      <c r="J691" s="698" t="e">
        <f t="shared" si="269"/>
        <v>#DIV/0!</v>
      </c>
      <c r="K691" s="978">
        <f t="shared" si="270"/>
        <v>0</v>
      </c>
      <c r="L691" s="836">
        <f t="shared" si="263"/>
        <v>0</v>
      </c>
      <c r="M691" s="1182">
        <v>0</v>
      </c>
      <c r="N691" s="836" t="e">
        <f t="shared" si="271"/>
        <v>#DIV/0!</v>
      </c>
      <c r="O691" s="725"/>
      <c r="P691" s="868">
        <v>0</v>
      </c>
      <c r="Q691" s="836" t="e">
        <f t="shared" si="272"/>
        <v>#DIV/0!</v>
      </c>
      <c r="R691" s="1182">
        <v>0</v>
      </c>
      <c r="S691" s="836" t="e">
        <f t="shared" si="273"/>
        <v>#DIV/0!</v>
      </c>
      <c r="T691" s="1254">
        <v>0</v>
      </c>
      <c r="U691" s="836" t="e">
        <f t="shared" si="274"/>
        <v>#DIV/0!</v>
      </c>
      <c r="V691" s="1254">
        <v>0</v>
      </c>
      <c r="W691" s="1255">
        <f t="shared" si="264"/>
        <v>0</v>
      </c>
      <c r="X691" s="1256">
        <f t="shared" si="265"/>
        <v>0</v>
      </c>
      <c r="Y691" s="1210">
        <f t="shared" si="275"/>
        <v>0</v>
      </c>
      <c r="Z691" s="656"/>
      <c r="AA691" s="105"/>
      <c r="AC691" s="950"/>
    </row>
    <row r="692" spans="1:29" ht="12.95" customHeight="1" x14ac:dyDescent="0.25">
      <c r="A692" s="660"/>
      <c r="B692" s="713" t="s">
        <v>649</v>
      </c>
      <c r="C692" s="1252">
        <v>0</v>
      </c>
      <c r="D692" s="698" t="e">
        <f t="shared" si="266"/>
        <v>#DIV/0!</v>
      </c>
      <c r="E692" s="1252">
        <v>0</v>
      </c>
      <c r="F692" s="698" t="e">
        <f t="shared" si="267"/>
        <v>#DIV/0!</v>
      </c>
      <c r="G692" s="1252">
        <v>0</v>
      </c>
      <c r="H692" s="836" t="e">
        <f t="shared" si="268"/>
        <v>#DIV/0!</v>
      </c>
      <c r="I692" s="1253">
        <v>0</v>
      </c>
      <c r="J692" s="698" t="e">
        <f t="shared" si="269"/>
        <v>#DIV/0!</v>
      </c>
      <c r="K692" s="978">
        <f t="shared" si="270"/>
        <v>0</v>
      </c>
      <c r="L692" s="836">
        <f t="shared" si="263"/>
        <v>0</v>
      </c>
      <c r="M692" s="1182">
        <v>0</v>
      </c>
      <c r="N692" s="836" t="e">
        <f t="shared" si="271"/>
        <v>#DIV/0!</v>
      </c>
      <c r="O692" s="725"/>
      <c r="P692" s="868">
        <v>0</v>
      </c>
      <c r="Q692" s="836" t="e">
        <f t="shared" si="272"/>
        <v>#DIV/0!</v>
      </c>
      <c r="R692" s="1182">
        <v>0</v>
      </c>
      <c r="S692" s="836" t="e">
        <f t="shared" si="273"/>
        <v>#DIV/0!</v>
      </c>
      <c r="T692" s="1254">
        <v>0</v>
      </c>
      <c r="U692" s="836" t="e">
        <f t="shared" si="274"/>
        <v>#DIV/0!</v>
      </c>
      <c r="V692" s="1254">
        <v>0</v>
      </c>
      <c r="W692" s="1255">
        <f t="shared" si="264"/>
        <v>0</v>
      </c>
      <c r="X692" s="1256">
        <f t="shared" si="265"/>
        <v>0</v>
      </c>
      <c r="Y692" s="1210">
        <f t="shared" si="275"/>
        <v>0</v>
      </c>
      <c r="Z692" s="656"/>
      <c r="AA692" s="105"/>
      <c r="AC692" s="950"/>
    </row>
    <row r="693" spans="1:29" ht="12.95" customHeight="1" x14ac:dyDescent="0.25">
      <c r="A693" s="660"/>
      <c r="B693" s="974" t="s">
        <v>735</v>
      </c>
      <c r="C693" s="716">
        <f>SUM(C673:C692)</f>
        <v>52</v>
      </c>
      <c r="D693" s="717">
        <f t="shared" si="266"/>
        <v>8.387096774193549E-2</v>
      </c>
      <c r="E693" s="716">
        <f>SUM(E673:E692)</f>
        <v>250</v>
      </c>
      <c r="F693" s="717">
        <f t="shared" si="267"/>
        <v>0.40322580645161288</v>
      </c>
      <c r="G693" s="716">
        <f>SUM(G673:G692)</f>
        <v>168</v>
      </c>
      <c r="H693" s="717">
        <f t="shared" si="268"/>
        <v>0.2709677419354839</v>
      </c>
      <c r="I693" s="716">
        <f>SUM(I673:I692)</f>
        <v>150</v>
      </c>
      <c r="J693" s="717">
        <f t="shared" si="269"/>
        <v>0.24193548387096775</v>
      </c>
      <c r="K693" s="1257">
        <f t="shared" si="270"/>
        <v>620</v>
      </c>
      <c r="L693" s="835">
        <f t="shared" si="263"/>
        <v>1</v>
      </c>
      <c r="M693" s="795">
        <f>SUM(M673:M692)</f>
        <v>8</v>
      </c>
      <c r="N693" s="836">
        <f t="shared" si="271"/>
        <v>0.12307692307692308</v>
      </c>
      <c r="O693" s="725"/>
      <c r="P693" s="795">
        <f>SUM(P673:P692)</f>
        <v>29</v>
      </c>
      <c r="Q693" s="836">
        <f t="shared" si="272"/>
        <v>0.44615384615384618</v>
      </c>
      <c r="R693" s="795">
        <f>SUM(R673:R692)</f>
        <v>28</v>
      </c>
      <c r="S693" s="836">
        <f t="shared" si="273"/>
        <v>0.43076923076923079</v>
      </c>
      <c r="T693" s="915">
        <f>SUM(T673:T692)</f>
        <v>78</v>
      </c>
      <c r="U693" s="836">
        <f t="shared" si="274"/>
        <v>0.49056603773584906</v>
      </c>
      <c r="V693" s="915">
        <f>SUM(V673:V692)</f>
        <v>81</v>
      </c>
      <c r="W693" s="1258">
        <f t="shared" si="264"/>
        <v>65</v>
      </c>
      <c r="X693" s="1259">
        <f>SUM(T693,V693)</f>
        <v>159</v>
      </c>
      <c r="Y693" s="1210">
        <f t="shared" si="275"/>
        <v>224</v>
      </c>
      <c r="Z693" s="372"/>
      <c r="AA693" s="918"/>
      <c r="AC693" s="950"/>
    </row>
    <row r="694" spans="1:29" ht="12.95" customHeight="1" x14ac:dyDescent="0.25">
      <c r="A694" s="660"/>
      <c r="B694" s="812" t="s">
        <v>795</v>
      </c>
      <c r="C694" s="1220">
        <f>C693/$X$576</f>
        <v>2.5589291865557797E-3</v>
      </c>
      <c r="D694" s="988"/>
      <c r="E694" s="1220">
        <f>E693/$X$576</f>
        <v>1.2302544166133557E-2</v>
      </c>
      <c r="F694" s="988"/>
      <c r="G694" s="1220">
        <f>G693/$X$576</f>
        <v>8.2673096796417496E-3</v>
      </c>
      <c r="H694" s="988"/>
      <c r="I694" s="1220">
        <f>I693/$X$576</f>
        <v>7.3815264996801334E-3</v>
      </c>
      <c r="K694" s="1221">
        <f>K693/$X$576</f>
        <v>3.0510309532011219E-2</v>
      </c>
      <c r="L694" s="997"/>
      <c r="M694" s="1220">
        <f>M693/SUM($Q$577,$U$577)</f>
        <v>7.0237050043898156E-3</v>
      </c>
      <c r="N694" s="836"/>
      <c r="P694" s="1220">
        <f>P693/SUM($Q$577,$U$577)</f>
        <v>2.5460930640913083E-2</v>
      </c>
      <c r="R694" s="1220">
        <f>R693/SUM($Q$577,$U$577)</f>
        <v>2.4582967515364356E-2</v>
      </c>
      <c r="T694" s="1222">
        <f>T693/$L$577</f>
        <v>5.0616482803374434E-2</v>
      </c>
      <c r="U694" s="1024"/>
      <c r="V694" s="1222">
        <f>V693/$L$577</f>
        <v>5.2563270603504221E-2</v>
      </c>
      <c r="W694" s="1221">
        <f>W693/SUM($Q$577,$U$577)</f>
        <v>5.7067603160667252E-2</v>
      </c>
      <c r="X694" s="1222">
        <f>X693/$L$577</f>
        <v>0.10317975340687865</v>
      </c>
      <c r="Y694" s="1023"/>
      <c r="Z694" s="372"/>
    </row>
    <row r="695" spans="1:29" ht="12.95" customHeight="1" x14ac:dyDescent="0.25">
      <c r="A695" s="660"/>
      <c r="B695" s="812" t="s">
        <v>748</v>
      </c>
      <c r="C695" s="779"/>
      <c r="D695" s="988"/>
      <c r="E695" s="779"/>
      <c r="F695" s="988"/>
      <c r="G695" s="779"/>
      <c r="H695" s="988"/>
      <c r="I695" s="779"/>
      <c r="J695" s="988"/>
      <c r="K695" s="996"/>
      <c r="L695" s="1022"/>
      <c r="M695" s="1094">
        <f>M693/$W$693</f>
        <v>0.12307692307692308</v>
      </c>
      <c r="N695" s="990"/>
      <c r="O695" s="786"/>
      <c r="P695" s="1094">
        <f>P693/$W$693</f>
        <v>0.44615384615384618</v>
      </c>
      <c r="Q695" s="990"/>
      <c r="R695" s="1094">
        <f>R693/$W$693</f>
        <v>0.43076923076923079</v>
      </c>
      <c r="S695" s="990"/>
      <c r="T695" s="723"/>
      <c r="U695" s="990"/>
      <c r="V695" s="723"/>
      <c r="W695" s="1094">
        <f>W693/$W$693</f>
        <v>1</v>
      </c>
      <c r="X695" s="1071"/>
      <c r="Y695" s="993"/>
      <c r="Z695" s="372"/>
    </row>
    <row r="696" spans="1:29" ht="12.95" customHeight="1" x14ac:dyDescent="0.25">
      <c r="A696" s="660"/>
      <c r="B696" s="862"/>
      <c r="C696" s="863" t="s">
        <v>693</v>
      </c>
      <c r="D696" s="912" t="s">
        <v>719</v>
      </c>
      <c r="E696" s="863" t="s">
        <v>694</v>
      </c>
      <c r="F696" s="912" t="s">
        <v>720</v>
      </c>
      <c r="G696" s="863" t="s">
        <v>695</v>
      </c>
      <c r="H696" s="912" t="s">
        <v>721</v>
      </c>
      <c r="I696" s="863" t="s">
        <v>696</v>
      </c>
      <c r="J696" s="912" t="s">
        <v>722</v>
      </c>
      <c r="K696" s="805"/>
      <c r="L696" s="864"/>
      <c r="M696" s="1250" t="s">
        <v>724</v>
      </c>
      <c r="N696" s="864" t="s">
        <v>791</v>
      </c>
      <c r="O696" s="774"/>
      <c r="P696" s="1250" t="s">
        <v>726</v>
      </c>
      <c r="Q696" s="864" t="s">
        <v>792</v>
      </c>
      <c r="R696" s="1250" t="s">
        <v>728</v>
      </c>
      <c r="S696" s="864" t="s">
        <v>793</v>
      </c>
      <c r="T696" s="541" t="s">
        <v>730</v>
      </c>
      <c r="U696" s="864" t="s">
        <v>794</v>
      </c>
      <c r="V696" s="1251" t="s">
        <v>732</v>
      </c>
      <c r="W696" s="864" t="s">
        <v>733</v>
      </c>
      <c r="X696" s="1029" t="s">
        <v>796</v>
      </c>
      <c r="Y696" s="129" t="s">
        <v>609</v>
      </c>
      <c r="Z696" s="656"/>
    </row>
    <row r="697" spans="1:29" ht="12.95" customHeight="1" x14ac:dyDescent="0.25">
      <c r="A697" s="660"/>
      <c r="B697" s="970" t="s">
        <v>613</v>
      </c>
      <c r="C697" s="962" t="s">
        <v>665</v>
      </c>
      <c r="D697" s="963"/>
      <c r="E697" s="962" t="s">
        <v>665</v>
      </c>
      <c r="F697" s="962"/>
      <c r="G697" s="962" t="s">
        <v>665</v>
      </c>
      <c r="H697" s="962"/>
      <c r="I697" s="962" t="s">
        <v>665</v>
      </c>
      <c r="J697" s="962"/>
      <c r="K697" s="962" t="s">
        <v>718</v>
      </c>
      <c r="L697" s="962"/>
      <c r="M697" s="962" t="s">
        <v>665</v>
      </c>
      <c r="N697" s="971"/>
      <c r="O697" s="962" t="s">
        <v>715</v>
      </c>
      <c r="P697" s="962" t="s">
        <v>665</v>
      </c>
      <c r="Q697" s="971"/>
      <c r="R697" s="962" t="s">
        <v>665</v>
      </c>
      <c r="S697" s="971"/>
      <c r="T697" s="962" t="s">
        <v>665</v>
      </c>
      <c r="U697" s="971"/>
      <c r="V697" s="962" t="s">
        <v>665</v>
      </c>
      <c r="W697" s="962" t="s">
        <v>718</v>
      </c>
      <c r="X697" s="962" t="s">
        <v>718</v>
      </c>
      <c r="Y697" s="971"/>
      <c r="Z697" s="656"/>
    </row>
    <row r="698" spans="1:29" ht="12" customHeight="1" x14ac:dyDescent="0.25">
      <c r="A698" s="766"/>
      <c r="B698" s="964" t="s">
        <v>671</v>
      </c>
      <c r="C698" s="1249" t="s">
        <v>673</v>
      </c>
      <c r="D698" s="968" t="s">
        <v>4</v>
      </c>
      <c r="E698" s="1249" t="s">
        <v>673</v>
      </c>
      <c r="F698" s="968" t="s">
        <v>4</v>
      </c>
      <c r="G698" s="1249" t="s">
        <v>673</v>
      </c>
      <c r="H698" s="968" t="s">
        <v>4</v>
      </c>
      <c r="I698" s="1249" t="s">
        <v>673</v>
      </c>
      <c r="J698" s="968" t="s">
        <v>4</v>
      </c>
      <c r="K698" s="962" t="s">
        <v>716</v>
      </c>
      <c r="L698" s="968" t="s">
        <v>4</v>
      </c>
      <c r="M698" s="1249" t="s">
        <v>673</v>
      </c>
      <c r="N698" s="968" t="s">
        <v>4</v>
      </c>
      <c r="O698" s="969" t="s">
        <v>656</v>
      </c>
      <c r="P698" s="1249" t="s">
        <v>673</v>
      </c>
      <c r="Q698" s="968" t="s">
        <v>4</v>
      </c>
      <c r="R698" s="1249" t="s">
        <v>673</v>
      </c>
      <c r="S698" s="968" t="s">
        <v>4</v>
      </c>
      <c r="T698" s="1249" t="s">
        <v>673</v>
      </c>
      <c r="U698" s="968" t="s">
        <v>4</v>
      </c>
      <c r="V698" s="1249" t="s">
        <v>673</v>
      </c>
      <c r="W698" s="968" t="s">
        <v>4</v>
      </c>
      <c r="X698" s="962" t="s">
        <v>716</v>
      </c>
      <c r="Y698" s="968" t="s">
        <v>4</v>
      </c>
      <c r="Z698" s="656"/>
    </row>
    <row r="699" spans="1:29" s="733" customFormat="1" ht="12" customHeight="1" x14ac:dyDescent="0.25">
      <c r="A699" s="1244"/>
      <c r="B699" s="964" t="s">
        <v>597</v>
      </c>
      <c r="C699" s="1245"/>
      <c r="D699" s="1246" t="s">
        <v>601</v>
      </c>
      <c r="E699" s="1246" t="s">
        <v>786</v>
      </c>
      <c r="F699" s="1246" t="s">
        <v>603</v>
      </c>
      <c r="G699" s="1246" t="s">
        <v>604</v>
      </c>
      <c r="H699" s="1246" t="s">
        <v>605</v>
      </c>
      <c r="I699" s="1246" t="s">
        <v>670</v>
      </c>
      <c r="J699" s="1246"/>
      <c r="K699" s="1246" t="s">
        <v>668</v>
      </c>
      <c r="L699" s="1246" t="s">
        <v>669</v>
      </c>
      <c r="M699" s="1246" t="s">
        <v>670</v>
      </c>
      <c r="N699" s="1247" t="s">
        <v>680</v>
      </c>
      <c r="O699" s="1248"/>
      <c r="P699" s="1246" t="s">
        <v>691</v>
      </c>
      <c r="Q699" s="1246" t="s">
        <v>692</v>
      </c>
      <c r="R699" s="1246"/>
      <c r="S699" s="1246" t="s">
        <v>745</v>
      </c>
      <c r="T699" s="1246" t="s">
        <v>604</v>
      </c>
      <c r="U699" s="1246" t="s">
        <v>746</v>
      </c>
      <c r="V699" s="1246" t="s">
        <v>790</v>
      </c>
      <c r="W699" s="967"/>
      <c r="X699" s="1001"/>
      <c r="Y699" s="967"/>
      <c r="Z699" s="656"/>
      <c r="AB699" s="908"/>
      <c r="AC699" s="59"/>
    </row>
    <row r="700" spans="1:29" x14ac:dyDescent="0.25">
      <c r="A700" s="660"/>
      <c r="B700" s="664"/>
      <c r="C700" s="839">
        <v>1</v>
      </c>
      <c r="D700" s="839">
        <v>2</v>
      </c>
      <c r="E700" s="839">
        <v>3</v>
      </c>
      <c r="F700" s="839">
        <v>4</v>
      </c>
      <c r="G700" s="839">
        <v>5</v>
      </c>
      <c r="H700" s="839">
        <v>6</v>
      </c>
      <c r="I700" s="839">
        <v>7</v>
      </c>
      <c r="J700" s="839">
        <v>8</v>
      </c>
      <c r="K700" s="839">
        <v>9</v>
      </c>
      <c r="L700" s="839">
        <v>10</v>
      </c>
      <c r="M700" s="839">
        <v>11</v>
      </c>
      <c r="N700" s="839">
        <v>12</v>
      </c>
      <c r="O700" s="731"/>
      <c r="P700" s="839">
        <v>13</v>
      </c>
      <c r="Q700" s="839">
        <v>14</v>
      </c>
      <c r="R700" s="839">
        <v>15</v>
      </c>
      <c r="S700" s="839">
        <v>16</v>
      </c>
      <c r="T700" s="839">
        <v>17</v>
      </c>
      <c r="U700" s="839">
        <v>18</v>
      </c>
      <c r="V700" s="839">
        <v>19</v>
      </c>
      <c r="W700" s="839">
        <v>20</v>
      </c>
      <c r="X700" s="839">
        <v>21</v>
      </c>
      <c r="Y700" s="839">
        <v>22</v>
      </c>
      <c r="Z700" s="656"/>
    </row>
    <row r="701" spans="1:29" x14ac:dyDescent="0.25">
      <c r="A701" s="189"/>
      <c r="B701" s="660"/>
      <c r="C701" s="826"/>
      <c r="D701" s="826"/>
      <c r="E701" s="826"/>
      <c r="F701" s="826"/>
      <c r="G701" s="826"/>
      <c r="H701" s="826"/>
      <c r="I701" s="826"/>
      <c r="J701" s="826"/>
      <c r="K701" s="826"/>
      <c r="L701" s="826"/>
      <c r="M701" s="826"/>
      <c r="N701" s="826"/>
      <c r="O701" s="660"/>
      <c r="P701" s="660"/>
      <c r="Q701" s="660"/>
      <c r="R701" s="826"/>
      <c r="S701" s="826"/>
      <c r="T701" s="826"/>
      <c r="U701" s="826"/>
      <c r="V701" s="826"/>
      <c r="W701" s="829"/>
      <c r="X701" s="829"/>
      <c r="Y701" s="189"/>
      <c r="Z701" s="656"/>
    </row>
    <row r="705" spans="1:29" x14ac:dyDescent="0.25">
      <c r="A705" s="660"/>
      <c r="B705" s="660"/>
      <c r="C705" s="660"/>
      <c r="D705" s="660"/>
      <c r="E705" s="660"/>
      <c r="F705" s="660"/>
      <c r="G705" s="660"/>
      <c r="H705" s="660"/>
      <c r="I705" s="660"/>
      <c r="J705" s="660"/>
      <c r="K705" s="660"/>
      <c r="L705" s="660"/>
      <c r="M705" s="660"/>
      <c r="N705" s="660"/>
      <c r="O705" s="725"/>
      <c r="P705" s="660"/>
      <c r="Q705" s="660"/>
      <c r="R705" s="660"/>
      <c r="S705" s="660"/>
      <c r="T705" s="660"/>
      <c r="U705" s="660"/>
      <c r="V705" s="660"/>
      <c r="W705" s="892"/>
      <c r="X705" s="892"/>
      <c r="Y705" s="189"/>
      <c r="Z705" s="656"/>
    </row>
    <row r="706" spans="1:29" x14ac:dyDescent="0.25">
      <c r="A706" s="660"/>
      <c r="B706" s="664"/>
      <c r="C706" s="839">
        <v>1</v>
      </c>
      <c r="D706" s="839">
        <v>2</v>
      </c>
      <c r="E706" s="839">
        <v>3</v>
      </c>
      <c r="F706" s="839">
        <v>4</v>
      </c>
      <c r="G706" s="839">
        <v>5</v>
      </c>
      <c r="H706" s="839">
        <v>6</v>
      </c>
      <c r="I706" s="839">
        <v>7</v>
      </c>
      <c r="J706" s="839">
        <v>8</v>
      </c>
      <c r="K706" s="839">
        <v>9</v>
      </c>
      <c r="L706" s="839">
        <v>10</v>
      </c>
      <c r="M706" s="839">
        <v>11</v>
      </c>
      <c r="N706" s="839">
        <v>12</v>
      </c>
      <c r="O706" s="731"/>
      <c r="P706" s="839">
        <v>13</v>
      </c>
      <c r="Q706" s="839">
        <v>14</v>
      </c>
      <c r="R706" s="839">
        <v>15</v>
      </c>
      <c r="S706" s="839">
        <v>16</v>
      </c>
      <c r="T706" s="839">
        <v>17</v>
      </c>
      <c r="U706" s="839">
        <v>18</v>
      </c>
      <c r="V706" s="839">
        <v>19</v>
      </c>
      <c r="W706" s="839">
        <v>20</v>
      </c>
      <c r="X706" s="839">
        <v>21</v>
      </c>
      <c r="Y706" s="839">
        <v>22</v>
      </c>
      <c r="Z706" s="656"/>
    </row>
    <row r="707" spans="1:29" ht="12" customHeight="1" x14ac:dyDescent="0.25">
      <c r="A707" s="660"/>
      <c r="B707" s="1260" t="s">
        <v>597</v>
      </c>
      <c r="C707" s="1261"/>
      <c r="D707" s="1262" t="s">
        <v>601</v>
      </c>
      <c r="E707" s="1262" t="s">
        <v>786</v>
      </c>
      <c r="F707" s="1262" t="s">
        <v>603</v>
      </c>
      <c r="G707" s="1262" t="s">
        <v>604</v>
      </c>
      <c r="H707" s="1262" t="s">
        <v>605</v>
      </c>
      <c r="I707" s="1262" t="s">
        <v>670</v>
      </c>
      <c r="J707" s="1262"/>
      <c r="K707" s="1262" t="s">
        <v>668</v>
      </c>
      <c r="L707" s="1262" t="s">
        <v>669</v>
      </c>
      <c r="M707" s="1262" t="s">
        <v>670</v>
      </c>
      <c r="N707" s="1262" t="s">
        <v>680</v>
      </c>
      <c r="O707" s="1263"/>
      <c r="P707" s="1262" t="s">
        <v>691</v>
      </c>
      <c r="Q707" s="1262" t="s">
        <v>692</v>
      </c>
      <c r="R707" s="1262"/>
      <c r="S707" s="1262" t="s">
        <v>5</v>
      </c>
      <c r="T707" s="1262" t="s">
        <v>745</v>
      </c>
      <c r="U707" s="1262" t="s">
        <v>604</v>
      </c>
      <c r="V707" s="1262" t="s">
        <v>746</v>
      </c>
      <c r="W707" s="1262" t="s">
        <v>790</v>
      </c>
      <c r="X707" s="1264">
        <v>2015</v>
      </c>
      <c r="Y707" s="1265"/>
      <c r="Z707" s="656"/>
    </row>
    <row r="708" spans="1:29" ht="12" customHeight="1" x14ac:dyDescent="0.25">
      <c r="A708" s="660"/>
      <c r="B708" s="1260" t="s">
        <v>671</v>
      </c>
      <c r="C708" s="1266" t="s">
        <v>673</v>
      </c>
      <c r="D708" s="1267" t="s">
        <v>4</v>
      </c>
      <c r="E708" s="1266" t="s">
        <v>673</v>
      </c>
      <c r="F708" s="1267" t="s">
        <v>4</v>
      </c>
      <c r="G708" s="1266" t="s">
        <v>673</v>
      </c>
      <c r="H708" s="1267" t="s">
        <v>4</v>
      </c>
      <c r="I708" s="1266" t="s">
        <v>673</v>
      </c>
      <c r="J708" s="1267" t="s">
        <v>4</v>
      </c>
      <c r="K708" s="1268" t="s">
        <v>716</v>
      </c>
      <c r="L708" s="1267" t="s">
        <v>4</v>
      </c>
      <c r="M708" s="1266" t="s">
        <v>673</v>
      </c>
      <c r="N708" s="1267" t="s">
        <v>4</v>
      </c>
      <c r="O708" s="1269" t="s">
        <v>656</v>
      </c>
      <c r="P708" s="1266" t="s">
        <v>673</v>
      </c>
      <c r="Q708" s="1267" t="s">
        <v>4</v>
      </c>
      <c r="R708" s="1266" t="s">
        <v>673</v>
      </c>
      <c r="S708" s="1267" t="s">
        <v>4</v>
      </c>
      <c r="T708" s="1266" t="s">
        <v>673</v>
      </c>
      <c r="U708" s="1267" t="s">
        <v>4</v>
      </c>
      <c r="V708" s="1266" t="s">
        <v>673</v>
      </c>
      <c r="W708" s="1268" t="s">
        <v>716</v>
      </c>
      <c r="X708" s="1268" t="s">
        <v>716</v>
      </c>
      <c r="Y708" s="1267" t="s">
        <v>4</v>
      </c>
      <c r="Z708" s="656"/>
    </row>
    <row r="709" spans="1:29" ht="12.95" customHeight="1" x14ac:dyDescent="0.25">
      <c r="A709" s="660"/>
      <c r="B709" s="1063" t="s">
        <v>613</v>
      </c>
      <c r="C709" s="1268" t="s">
        <v>749</v>
      </c>
      <c r="D709" s="1270"/>
      <c r="E709" s="1268" t="s">
        <v>749</v>
      </c>
      <c r="F709" s="1268"/>
      <c r="G709" s="1268" t="s">
        <v>749</v>
      </c>
      <c r="H709" s="1268"/>
      <c r="I709" s="1268" t="s">
        <v>749</v>
      </c>
      <c r="J709" s="1268"/>
      <c r="K709" s="1268" t="s">
        <v>718</v>
      </c>
      <c r="L709" s="1268"/>
      <c r="M709" s="1268" t="s">
        <v>749</v>
      </c>
      <c r="N709" s="1271"/>
      <c r="O709" s="1268" t="s">
        <v>715</v>
      </c>
      <c r="P709" s="1268" t="s">
        <v>749</v>
      </c>
      <c r="Q709" s="1271"/>
      <c r="R709" s="1268" t="s">
        <v>749</v>
      </c>
      <c r="S709" s="1271"/>
      <c r="T709" s="1268" t="s">
        <v>749</v>
      </c>
      <c r="U709" s="1271"/>
      <c r="V709" s="1268" t="s">
        <v>749</v>
      </c>
      <c r="W709" s="1268" t="s">
        <v>718</v>
      </c>
      <c r="X709" s="1268" t="s">
        <v>718</v>
      </c>
      <c r="Y709" s="1268"/>
      <c r="Z709" s="656"/>
    </row>
    <row r="710" spans="1:29" ht="12.95" customHeight="1" x14ac:dyDescent="0.25">
      <c r="A710" s="689"/>
      <c r="B710" s="862"/>
      <c r="C710" s="973" t="s">
        <v>693</v>
      </c>
      <c r="D710" s="864" t="s">
        <v>719</v>
      </c>
      <c r="E710" s="973" t="s">
        <v>694</v>
      </c>
      <c r="F710" s="864" t="s">
        <v>720</v>
      </c>
      <c r="G710" s="973" t="s">
        <v>695</v>
      </c>
      <c r="H710" s="864" t="s">
        <v>721</v>
      </c>
      <c r="I710" s="973" t="s">
        <v>696</v>
      </c>
      <c r="J710" s="864" t="s">
        <v>722</v>
      </c>
      <c r="K710" s="664"/>
      <c r="L710" s="864" t="s">
        <v>723</v>
      </c>
      <c r="M710" s="1250" t="s">
        <v>724</v>
      </c>
      <c r="N710" s="864" t="s">
        <v>791</v>
      </c>
      <c r="O710" s="774"/>
      <c r="P710" s="1250" t="s">
        <v>726</v>
      </c>
      <c r="Q710" s="864" t="s">
        <v>792</v>
      </c>
      <c r="R710" s="1250" t="s">
        <v>728</v>
      </c>
      <c r="S710" s="864" t="s">
        <v>793</v>
      </c>
      <c r="T710" s="541" t="s">
        <v>730</v>
      </c>
      <c r="U710" s="864" t="s">
        <v>794</v>
      </c>
      <c r="V710" s="1251" t="s">
        <v>732</v>
      </c>
      <c r="W710" s="864" t="s">
        <v>733</v>
      </c>
      <c r="X710" s="1029" t="s">
        <v>796</v>
      </c>
      <c r="Y710" s="129" t="s">
        <v>609</v>
      </c>
      <c r="Z710" s="656"/>
    </row>
    <row r="711" spans="1:29" ht="12.95" customHeight="1" x14ac:dyDescent="0.25">
      <c r="A711" s="660"/>
      <c r="B711" s="713" t="s">
        <v>630</v>
      </c>
      <c r="C711" s="1272">
        <v>30</v>
      </c>
      <c r="D711" s="698">
        <f>C711/K711</f>
        <v>5.9171597633136092E-2</v>
      </c>
      <c r="E711" s="1272">
        <v>199</v>
      </c>
      <c r="F711" s="698">
        <f>E711/K711</f>
        <v>0.39250493096646943</v>
      </c>
      <c r="G711" s="1272">
        <v>118</v>
      </c>
      <c r="H711" s="698">
        <f>G711/K711</f>
        <v>0.23274161735700197</v>
      </c>
      <c r="I711" s="1273">
        <v>160</v>
      </c>
      <c r="J711" s="698">
        <f>I711/K711</f>
        <v>0.31558185404339251</v>
      </c>
      <c r="K711" s="1274">
        <f>SUM(C711,E711,G711,I711)</f>
        <v>507</v>
      </c>
      <c r="L711" s="717">
        <f t="shared" ref="L711:L731" si="276">K711/$K$731</f>
        <v>0.34845360824742266</v>
      </c>
      <c r="M711" s="1275">
        <v>8</v>
      </c>
      <c r="N711" s="836">
        <f>M711/W711</f>
        <v>0.16</v>
      </c>
      <c r="O711" s="725"/>
      <c r="P711" s="1276">
        <v>16</v>
      </c>
      <c r="Q711" s="836">
        <f>P711/W711</f>
        <v>0.32</v>
      </c>
      <c r="R711" s="1275">
        <v>26</v>
      </c>
      <c r="S711" s="836">
        <f>R711/W711</f>
        <v>0.52</v>
      </c>
      <c r="T711" s="1277">
        <v>72</v>
      </c>
      <c r="U711" s="836">
        <f>T711/X711</f>
        <v>0.28458498023715417</v>
      </c>
      <c r="V711" s="1277">
        <v>181</v>
      </c>
      <c r="W711" s="1278">
        <f t="shared" ref="W711:W731" si="277">SUM(M711,P711,R711)</f>
        <v>50</v>
      </c>
      <c r="X711" s="1279">
        <f>SUM(T711,V711)</f>
        <v>253</v>
      </c>
      <c r="Y711" s="1210">
        <f>SUM(W711,X711)</f>
        <v>303</v>
      </c>
      <c r="Z711" s="656"/>
      <c r="AA711" s="105"/>
      <c r="AC711" s="950"/>
    </row>
    <row r="712" spans="1:29" s="733" customFormat="1" ht="12.95" customHeight="1" x14ac:dyDescent="0.25">
      <c r="A712" s="660"/>
      <c r="B712" s="713" t="s">
        <v>631</v>
      </c>
      <c r="C712" s="1272">
        <v>20</v>
      </c>
      <c r="D712" s="698">
        <f t="shared" ref="D712:D731" si="278">C712/K712</f>
        <v>8.8495575221238937E-2</v>
      </c>
      <c r="E712" s="1272">
        <v>86</v>
      </c>
      <c r="F712" s="698">
        <f t="shared" ref="F712:F731" si="279">E712/K712</f>
        <v>0.38053097345132741</v>
      </c>
      <c r="G712" s="1272">
        <v>41</v>
      </c>
      <c r="H712" s="698">
        <f t="shared" ref="H712:H731" si="280">G712/K712</f>
        <v>0.18141592920353983</v>
      </c>
      <c r="I712" s="1273">
        <v>79</v>
      </c>
      <c r="J712" s="698">
        <f t="shared" ref="J712:J731" si="281">I712/K712</f>
        <v>0.34955752212389379</v>
      </c>
      <c r="K712" s="1274">
        <f t="shared" ref="K712:K731" si="282">SUM(C712,E712,G712,I712)</f>
        <v>226</v>
      </c>
      <c r="L712" s="717">
        <f t="shared" si="276"/>
        <v>0.15532646048109966</v>
      </c>
      <c r="M712" s="1275">
        <v>4</v>
      </c>
      <c r="N712" s="836">
        <f t="shared" ref="N712:N731" si="283">M712/W712</f>
        <v>0.16666666666666666</v>
      </c>
      <c r="O712" s="725"/>
      <c r="P712" s="1276">
        <v>9</v>
      </c>
      <c r="Q712" s="836">
        <f t="shared" ref="Q712:Q731" si="284">P712/W712</f>
        <v>0.375</v>
      </c>
      <c r="R712" s="1275">
        <v>11</v>
      </c>
      <c r="S712" s="836">
        <f t="shared" ref="S712:S731" si="285">R712/W712</f>
        <v>0.45833333333333331</v>
      </c>
      <c r="T712" s="1277">
        <v>31</v>
      </c>
      <c r="U712" s="836">
        <f t="shared" ref="U712:U731" si="286">T712/X712</f>
        <v>0.28440366972477066</v>
      </c>
      <c r="V712" s="1277">
        <v>78</v>
      </c>
      <c r="W712" s="1278">
        <f t="shared" si="277"/>
        <v>24</v>
      </c>
      <c r="X712" s="1279">
        <f t="shared" ref="X712:X730" si="287">SUM(T712,V712)</f>
        <v>109</v>
      </c>
      <c r="Y712" s="1210">
        <f t="shared" ref="Y712:Y731" si="288">SUM(W712,X712)</f>
        <v>133</v>
      </c>
      <c r="Z712" s="656"/>
      <c r="AA712" s="1280"/>
      <c r="AB712" s="908"/>
      <c r="AC712" s="950"/>
    </row>
    <row r="713" spans="1:29" ht="12.95" customHeight="1" x14ac:dyDescent="0.25">
      <c r="A713" s="660"/>
      <c r="B713" s="713" t="s">
        <v>632</v>
      </c>
      <c r="C713" s="1272">
        <v>12</v>
      </c>
      <c r="D713" s="698">
        <f t="shared" si="278"/>
        <v>7.792207792207792E-2</v>
      </c>
      <c r="E713" s="1272">
        <v>54</v>
      </c>
      <c r="F713" s="698">
        <f t="shared" si="279"/>
        <v>0.35064935064935066</v>
      </c>
      <c r="G713" s="1272">
        <v>36</v>
      </c>
      <c r="H713" s="698">
        <f t="shared" si="280"/>
        <v>0.23376623376623376</v>
      </c>
      <c r="I713" s="1273">
        <v>52</v>
      </c>
      <c r="J713" s="698">
        <f t="shared" si="281"/>
        <v>0.33766233766233766</v>
      </c>
      <c r="K713" s="1274">
        <f t="shared" si="282"/>
        <v>154</v>
      </c>
      <c r="L713" s="717">
        <f t="shared" si="276"/>
        <v>0.10584192439862543</v>
      </c>
      <c r="M713" s="1275">
        <v>2</v>
      </c>
      <c r="N713" s="836">
        <f t="shared" si="283"/>
        <v>0.15384615384615385</v>
      </c>
      <c r="O713" s="725"/>
      <c r="P713" s="1276">
        <v>4</v>
      </c>
      <c r="Q713" s="836">
        <f t="shared" si="284"/>
        <v>0.30769230769230771</v>
      </c>
      <c r="R713" s="1275">
        <v>7</v>
      </c>
      <c r="S713" s="836">
        <f t="shared" si="285"/>
        <v>0.53846153846153844</v>
      </c>
      <c r="T713" s="1277">
        <v>28</v>
      </c>
      <c r="U713" s="836">
        <f t="shared" si="286"/>
        <v>0.40579710144927539</v>
      </c>
      <c r="V713" s="1277">
        <v>41</v>
      </c>
      <c r="W713" s="1278">
        <f t="shared" si="277"/>
        <v>13</v>
      </c>
      <c r="X713" s="1279">
        <f t="shared" si="287"/>
        <v>69</v>
      </c>
      <c r="Y713" s="1210">
        <f t="shared" si="288"/>
        <v>82</v>
      </c>
      <c r="Z713" s="656"/>
      <c r="AA713" s="105"/>
      <c r="AC713" s="950"/>
    </row>
    <row r="714" spans="1:29" ht="12.95" customHeight="1" x14ac:dyDescent="0.25">
      <c r="A714" s="660"/>
      <c r="B714" s="713" t="s">
        <v>633</v>
      </c>
      <c r="C714" s="1272">
        <v>3</v>
      </c>
      <c r="D714" s="698">
        <f t="shared" si="278"/>
        <v>2.2900763358778626E-2</v>
      </c>
      <c r="E714" s="1272">
        <v>49</v>
      </c>
      <c r="F714" s="698">
        <f t="shared" si="279"/>
        <v>0.37404580152671757</v>
      </c>
      <c r="G714" s="1272">
        <v>27</v>
      </c>
      <c r="H714" s="698">
        <f t="shared" si="280"/>
        <v>0.20610687022900764</v>
      </c>
      <c r="I714" s="1273">
        <v>52</v>
      </c>
      <c r="J714" s="698">
        <f t="shared" si="281"/>
        <v>0.39694656488549618</v>
      </c>
      <c r="K714" s="1274">
        <f t="shared" si="282"/>
        <v>131</v>
      </c>
      <c r="L714" s="717">
        <f t="shared" si="276"/>
        <v>9.0034364261168384E-2</v>
      </c>
      <c r="M714" s="1275">
        <v>1</v>
      </c>
      <c r="N714" s="836">
        <f t="shared" si="283"/>
        <v>0.1111111111111111</v>
      </c>
      <c r="O714" s="725"/>
      <c r="P714" s="1276">
        <v>2</v>
      </c>
      <c r="Q714" s="836">
        <f t="shared" si="284"/>
        <v>0.22222222222222221</v>
      </c>
      <c r="R714" s="1275">
        <v>6</v>
      </c>
      <c r="S714" s="836">
        <f t="shared" si="285"/>
        <v>0.66666666666666663</v>
      </c>
      <c r="T714" s="1277">
        <v>30</v>
      </c>
      <c r="U714" s="836">
        <f t="shared" si="286"/>
        <v>0.35714285714285715</v>
      </c>
      <c r="V714" s="1277">
        <v>54</v>
      </c>
      <c r="W714" s="1278">
        <f t="shared" si="277"/>
        <v>9</v>
      </c>
      <c r="X714" s="1279">
        <f t="shared" si="287"/>
        <v>84</v>
      </c>
      <c r="Y714" s="1210">
        <f t="shared" si="288"/>
        <v>93</v>
      </c>
      <c r="Z714" s="656"/>
      <c r="AA714" s="105"/>
      <c r="AC714" s="950"/>
    </row>
    <row r="715" spans="1:29" ht="12.95" customHeight="1" x14ac:dyDescent="0.25">
      <c r="A715" s="660"/>
      <c r="B715" s="713" t="s">
        <v>634</v>
      </c>
      <c r="C715" s="1272">
        <v>8</v>
      </c>
      <c r="D715" s="698">
        <f t="shared" si="278"/>
        <v>7.7669902912621352E-2</v>
      </c>
      <c r="E715" s="1272">
        <v>25</v>
      </c>
      <c r="F715" s="698">
        <f t="shared" si="279"/>
        <v>0.24271844660194175</v>
      </c>
      <c r="G715" s="1272">
        <v>13</v>
      </c>
      <c r="H715" s="698">
        <f t="shared" si="280"/>
        <v>0.12621359223300971</v>
      </c>
      <c r="I715" s="1273">
        <v>57</v>
      </c>
      <c r="J715" s="698">
        <f t="shared" si="281"/>
        <v>0.55339805825242716</v>
      </c>
      <c r="K715" s="1274">
        <f t="shared" si="282"/>
        <v>103</v>
      </c>
      <c r="L715" s="717">
        <f t="shared" si="276"/>
        <v>7.0790378006872851E-2</v>
      </c>
      <c r="M715" s="1275">
        <v>5</v>
      </c>
      <c r="N715" s="836">
        <f t="shared" si="283"/>
        <v>0.29411764705882354</v>
      </c>
      <c r="O715" s="725"/>
      <c r="P715" s="1276">
        <v>9</v>
      </c>
      <c r="Q715" s="836">
        <f t="shared" si="284"/>
        <v>0.52941176470588236</v>
      </c>
      <c r="R715" s="1275">
        <v>3</v>
      </c>
      <c r="S715" s="836">
        <f t="shared" si="285"/>
        <v>0.17647058823529413</v>
      </c>
      <c r="T715" s="1277">
        <v>73</v>
      </c>
      <c r="U715" s="836">
        <f t="shared" si="286"/>
        <v>0.67592592592592593</v>
      </c>
      <c r="V715" s="1277">
        <v>35</v>
      </c>
      <c r="W715" s="1278">
        <f t="shared" si="277"/>
        <v>17</v>
      </c>
      <c r="X715" s="1279">
        <f t="shared" si="287"/>
        <v>108</v>
      </c>
      <c r="Y715" s="1210">
        <f t="shared" si="288"/>
        <v>125</v>
      </c>
      <c r="Z715" s="656"/>
      <c r="AA715" s="105"/>
      <c r="AC715" s="950"/>
    </row>
    <row r="716" spans="1:29" ht="12.95" customHeight="1" x14ac:dyDescent="0.25">
      <c r="A716" s="660"/>
      <c r="B716" s="713" t="s">
        <v>635</v>
      </c>
      <c r="C716" s="1272">
        <v>5</v>
      </c>
      <c r="D716" s="698">
        <f t="shared" si="278"/>
        <v>3.7313432835820892E-2</v>
      </c>
      <c r="E716" s="1272">
        <v>50</v>
      </c>
      <c r="F716" s="698">
        <f t="shared" si="279"/>
        <v>0.37313432835820898</v>
      </c>
      <c r="G716" s="1272">
        <v>46</v>
      </c>
      <c r="H716" s="698">
        <f t="shared" si="280"/>
        <v>0.34328358208955223</v>
      </c>
      <c r="I716" s="1273">
        <v>33</v>
      </c>
      <c r="J716" s="698">
        <f t="shared" si="281"/>
        <v>0.2462686567164179</v>
      </c>
      <c r="K716" s="1274">
        <f t="shared" si="282"/>
        <v>134</v>
      </c>
      <c r="L716" s="717">
        <f t="shared" si="276"/>
        <v>9.2096219931271484E-2</v>
      </c>
      <c r="M716" s="1275">
        <v>5</v>
      </c>
      <c r="N716" s="836">
        <f t="shared" si="283"/>
        <v>0.7142857142857143</v>
      </c>
      <c r="O716" s="725"/>
      <c r="P716" s="1276">
        <v>1</v>
      </c>
      <c r="Q716" s="836">
        <f t="shared" si="284"/>
        <v>0.14285714285714285</v>
      </c>
      <c r="R716" s="1275">
        <v>1</v>
      </c>
      <c r="S716" s="836">
        <f t="shared" si="285"/>
        <v>0.14285714285714285</v>
      </c>
      <c r="T716" s="1277">
        <v>7</v>
      </c>
      <c r="U716" s="836">
        <f t="shared" si="286"/>
        <v>0.28000000000000003</v>
      </c>
      <c r="V716" s="1277">
        <v>18</v>
      </c>
      <c r="W716" s="1278">
        <f t="shared" si="277"/>
        <v>7</v>
      </c>
      <c r="X716" s="1279">
        <f t="shared" si="287"/>
        <v>25</v>
      </c>
      <c r="Y716" s="1210">
        <f t="shared" si="288"/>
        <v>32</v>
      </c>
      <c r="Z716" s="656"/>
      <c r="AA716" s="105"/>
      <c r="AC716" s="950"/>
    </row>
    <row r="717" spans="1:29" ht="12.95" customHeight="1" x14ac:dyDescent="0.25">
      <c r="A717" s="660"/>
      <c r="B717" s="713" t="s">
        <v>636</v>
      </c>
      <c r="C717" s="1272">
        <v>9</v>
      </c>
      <c r="D717" s="698">
        <f t="shared" si="278"/>
        <v>0.12</v>
      </c>
      <c r="E717" s="1272">
        <v>22</v>
      </c>
      <c r="F717" s="698">
        <f t="shared" si="279"/>
        <v>0.29333333333333333</v>
      </c>
      <c r="G717" s="1272">
        <v>15</v>
      </c>
      <c r="H717" s="698">
        <f t="shared" si="280"/>
        <v>0.2</v>
      </c>
      <c r="I717" s="1273">
        <v>29</v>
      </c>
      <c r="J717" s="698">
        <f t="shared" si="281"/>
        <v>0.38666666666666666</v>
      </c>
      <c r="K717" s="1274">
        <f t="shared" si="282"/>
        <v>75</v>
      </c>
      <c r="L717" s="717">
        <f t="shared" si="276"/>
        <v>5.1546391752577317E-2</v>
      </c>
      <c r="M717" s="1275">
        <v>2</v>
      </c>
      <c r="N717" s="836">
        <f t="shared" si="283"/>
        <v>0.14285714285714285</v>
      </c>
      <c r="O717" s="725"/>
      <c r="P717" s="1276">
        <v>4</v>
      </c>
      <c r="Q717" s="836">
        <f t="shared" si="284"/>
        <v>0.2857142857142857</v>
      </c>
      <c r="R717" s="1275">
        <v>8</v>
      </c>
      <c r="S717" s="836">
        <f t="shared" si="285"/>
        <v>0.5714285714285714</v>
      </c>
      <c r="T717" s="1277">
        <v>17</v>
      </c>
      <c r="U717" s="836">
        <f t="shared" si="286"/>
        <v>0.44736842105263158</v>
      </c>
      <c r="V717" s="1277">
        <v>21</v>
      </c>
      <c r="W717" s="1278">
        <f t="shared" si="277"/>
        <v>14</v>
      </c>
      <c r="X717" s="1279">
        <f t="shared" si="287"/>
        <v>38</v>
      </c>
      <c r="Y717" s="1210">
        <f t="shared" si="288"/>
        <v>52</v>
      </c>
      <c r="Z717" s="656"/>
      <c r="AA717" s="105"/>
      <c r="AC717" s="950"/>
    </row>
    <row r="718" spans="1:29" ht="12.95" customHeight="1" x14ac:dyDescent="0.25">
      <c r="A718" s="660"/>
      <c r="B718" s="713" t="s">
        <v>637</v>
      </c>
      <c r="C718" s="1272">
        <v>4</v>
      </c>
      <c r="D718" s="698">
        <f t="shared" si="278"/>
        <v>9.7560975609756101E-2</v>
      </c>
      <c r="E718" s="1272">
        <v>21</v>
      </c>
      <c r="F718" s="698">
        <f t="shared" si="279"/>
        <v>0.51219512195121952</v>
      </c>
      <c r="G718" s="1272">
        <v>10</v>
      </c>
      <c r="H718" s="698">
        <f t="shared" si="280"/>
        <v>0.24390243902439024</v>
      </c>
      <c r="I718" s="1273">
        <v>6</v>
      </c>
      <c r="J718" s="698">
        <f t="shared" si="281"/>
        <v>0.14634146341463414</v>
      </c>
      <c r="K718" s="1274">
        <f t="shared" si="282"/>
        <v>41</v>
      </c>
      <c r="L718" s="717">
        <f t="shared" si="276"/>
        <v>2.8178694158075602E-2</v>
      </c>
      <c r="M718" s="1275">
        <v>1</v>
      </c>
      <c r="N718" s="836">
        <f t="shared" si="283"/>
        <v>0.1111111111111111</v>
      </c>
      <c r="O718" s="725"/>
      <c r="P718" s="1276">
        <v>2</v>
      </c>
      <c r="Q718" s="836">
        <f t="shared" si="284"/>
        <v>0.22222222222222221</v>
      </c>
      <c r="R718" s="1275">
        <v>6</v>
      </c>
      <c r="S718" s="836">
        <f t="shared" si="285"/>
        <v>0.66666666666666663</v>
      </c>
      <c r="T718" s="1277">
        <v>15</v>
      </c>
      <c r="U718" s="836">
        <f t="shared" si="286"/>
        <v>0.4838709677419355</v>
      </c>
      <c r="V718" s="1277">
        <v>16</v>
      </c>
      <c r="W718" s="1278">
        <f t="shared" si="277"/>
        <v>9</v>
      </c>
      <c r="X718" s="1279">
        <f t="shared" si="287"/>
        <v>31</v>
      </c>
      <c r="Y718" s="1210">
        <f t="shared" si="288"/>
        <v>40</v>
      </c>
      <c r="Z718" s="656"/>
      <c r="AA718" s="105"/>
      <c r="AC718" s="950"/>
    </row>
    <row r="719" spans="1:29" ht="12.95" customHeight="1" x14ac:dyDescent="0.25">
      <c r="A719" s="660"/>
      <c r="B719" s="713" t="s">
        <v>638</v>
      </c>
      <c r="C719" s="1272">
        <v>1</v>
      </c>
      <c r="D719" s="698">
        <f t="shared" si="278"/>
        <v>8.3333333333333329E-2</v>
      </c>
      <c r="E719" s="1272">
        <v>4</v>
      </c>
      <c r="F719" s="698">
        <f t="shared" si="279"/>
        <v>0.33333333333333331</v>
      </c>
      <c r="G719" s="1272">
        <v>2</v>
      </c>
      <c r="H719" s="698">
        <f t="shared" si="280"/>
        <v>0.16666666666666666</v>
      </c>
      <c r="I719" s="1273">
        <v>5</v>
      </c>
      <c r="J719" s="698">
        <f t="shared" si="281"/>
        <v>0.41666666666666669</v>
      </c>
      <c r="K719" s="1274">
        <f t="shared" si="282"/>
        <v>12</v>
      </c>
      <c r="L719" s="717">
        <f t="shared" si="276"/>
        <v>8.2474226804123713E-3</v>
      </c>
      <c r="M719" s="1275">
        <v>0</v>
      </c>
      <c r="N719" s="836" t="e">
        <f t="shared" si="283"/>
        <v>#DIV/0!</v>
      </c>
      <c r="O719" s="725"/>
      <c r="P719" s="1276">
        <v>0</v>
      </c>
      <c r="Q719" s="836" t="e">
        <f t="shared" si="284"/>
        <v>#DIV/0!</v>
      </c>
      <c r="R719" s="1275">
        <v>0</v>
      </c>
      <c r="S719" s="836" t="e">
        <f t="shared" si="285"/>
        <v>#DIV/0!</v>
      </c>
      <c r="T719" s="1277">
        <v>6</v>
      </c>
      <c r="U719" s="836">
        <f t="shared" si="286"/>
        <v>0.66666666666666663</v>
      </c>
      <c r="V719" s="1277">
        <v>3</v>
      </c>
      <c r="W719" s="1278">
        <f t="shared" si="277"/>
        <v>0</v>
      </c>
      <c r="X719" s="1279">
        <f t="shared" si="287"/>
        <v>9</v>
      </c>
      <c r="Y719" s="1210">
        <f t="shared" si="288"/>
        <v>9</v>
      </c>
      <c r="Z719" s="656"/>
      <c r="AA719" s="105"/>
      <c r="AC719" s="950"/>
    </row>
    <row r="720" spans="1:29" ht="12.95" customHeight="1" x14ac:dyDescent="0.25">
      <c r="A720" s="660"/>
      <c r="B720" s="713" t="s">
        <v>639</v>
      </c>
      <c r="C720" s="1272">
        <v>2</v>
      </c>
      <c r="D720" s="698">
        <f t="shared" si="278"/>
        <v>8.6956521739130432E-2</v>
      </c>
      <c r="E720" s="1272">
        <v>6</v>
      </c>
      <c r="F720" s="698">
        <f t="shared" si="279"/>
        <v>0.2608695652173913</v>
      </c>
      <c r="G720" s="1272">
        <v>4</v>
      </c>
      <c r="H720" s="698">
        <f t="shared" si="280"/>
        <v>0.17391304347826086</v>
      </c>
      <c r="I720" s="1273">
        <v>11</v>
      </c>
      <c r="J720" s="698">
        <f t="shared" si="281"/>
        <v>0.47826086956521741</v>
      </c>
      <c r="K720" s="1274">
        <f t="shared" si="282"/>
        <v>23</v>
      </c>
      <c r="L720" s="717">
        <f t="shared" si="276"/>
        <v>1.5807560137457044E-2</v>
      </c>
      <c r="M720" s="1275">
        <v>0</v>
      </c>
      <c r="N720" s="836" t="e">
        <f t="shared" si="283"/>
        <v>#DIV/0!</v>
      </c>
      <c r="O720" s="725"/>
      <c r="P720" s="1276">
        <v>0</v>
      </c>
      <c r="Q720" s="836" t="e">
        <f t="shared" si="284"/>
        <v>#DIV/0!</v>
      </c>
      <c r="R720" s="1275">
        <v>0</v>
      </c>
      <c r="S720" s="836" t="e">
        <f t="shared" si="285"/>
        <v>#DIV/0!</v>
      </c>
      <c r="T720" s="1277">
        <v>0</v>
      </c>
      <c r="U720" s="836">
        <f t="shared" si="286"/>
        <v>0</v>
      </c>
      <c r="V720" s="1277">
        <v>6</v>
      </c>
      <c r="W720" s="1278">
        <f t="shared" si="277"/>
        <v>0</v>
      </c>
      <c r="X720" s="1279">
        <f t="shared" si="287"/>
        <v>6</v>
      </c>
      <c r="Y720" s="1210">
        <f t="shared" si="288"/>
        <v>6</v>
      </c>
      <c r="Z720" s="656"/>
      <c r="AA720" s="105"/>
      <c r="AC720" s="950"/>
    </row>
    <row r="721" spans="1:29" ht="12.95" customHeight="1" x14ac:dyDescent="0.25">
      <c r="A721" s="660"/>
      <c r="B721" s="713" t="s">
        <v>640</v>
      </c>
      <c r="C721" s="1272">
        <v>1</v>
      </c>
      <c r="D721" s="698">
        <f t="shared" si="278"/>
        <v>0.1111111111111111</v>
      </c>
      <c r="E721" s="1272">
        <v>3</v>
      </c>
      <c r="F721" s="698">
        <f t="shared" si="279"/>
        <v>0.33333333333333331</v>
      </c>
      <c r="G721" s="1272">
        <v>3</v>
      </c>
      <c r="H721" s="698">
        <f t="shared" si="280"/>
        <v>0.33333333333333331</v>
      </c>
      <c r="I721" s="1273">
        <v>2</v>
      </c>
      <c r="J721" s="698">
        <f t="shared" si="281"/>
        <v>0.22222222222222221</v>
      </c>
      <c r="K721" s="1274">
        <f t="shared" si="282"/>
        <v>9</v>
      </c>
      <c r="L721" s="717">
        <f t="shared" si="276"/>
        <v>6.1855670103092781E-3</v>
      </c>
      <c r="M721" s="1275">
        <v>0</v>
      </c>
      <c r="N721" s="836">
        <f t="shared" si="283"/>
        <v>0</v>
      </c>
      <c r="O721" s="725"/>
      <c r="P721" s="1276">
        <v>1</v>
      </c>
      <c r="Q721" s="836">
        <f t="shared" si="284"/>
        <v>0.5</v>
      </c>
      <c r="R721" s="1275">
        <v>1</v>
      </c>
      <c r="S721" s="836">
        <f t="shared" si="285"/>
        <v>0.5</v>
      </c>
      <c r="T721" s="1277">
        <v>2</v>
      </c>
      <c r="U721" s="836">
        <f t="shared" si="286"/>
        <v>0.4</v>
      </c>
      <c r="V721" s="1277">
        <v>3</v>
      </c>
      <c r="W721" s="1278">
        <f t="shared" si="277"/>
        <v>2</v>
      </c>
      <c r="X721" s="1279">
        <f t="shared" si="287"/>
        <v>5</v>
      </c>
      <c r="Y721" s="1210">
        <f t="shared" si="288"/>
        <v>7</v>
      </c>
      <c r="Z721" s="656"/>
      <c r="AA721" s="105"/>
      <c r="AC721" s="950"/>
    </row>
    <row r="722" spans="1:29" ht="12.95" customHeight="1" x14ac:dyDescent="0.25">
      <c r="A722" s="660"/>
      <c r="B722" s="713" t="s">
        <v>641</v>
      </c>
      <c r="C722" s="1272">
        <v>0</v>
      </c>
      <c r="D722" s="698">
        <f t="shared" si="278"/>
        <v>0</v>
      </c>
      <c r="E722" s="1272">
        <v>3</v>
      </c>
      <c r="F722" s="698">
        <f t="shared" si="279"/>
        <v>0.33333333333333331</v>
      </c>
      <c r="G722" s="1272">
        <v>4</v>
      </c>
      <c r="H722" s="698">
        <f t="shared" si="280"/>
        <v>0.44444444444444442</v>
      </c>
      <c r="I722" s="1273">
        <v>2</v>
      </c>
      <c r="J722" s="698">
        <f t="shared" si="281"/>
        <v>0.22222222222222221</v>
      </c>
      <c r="K722" s="1274">
        <f t="shared" si="282"/>
        <v>9</v>
      </c>
      <c r="L722" s="717">
        <f t="shared" si="276"/>
        <v>6.1855670103092781E-3</v>
      </c>
      <c r="M722" s="1275">
        <v>0</v>
      </c>
      <c r="N722" s="836">
        <f t="shared" si="283"/>
        <v>0</v>
      </c>
      <c r="O722" s="725"/>
      <c r="P722" s="1276">
        <v>0</v>
      </c>
      <c r="Q722" s="836">
        <f t="shared" si="284"/>
        <v>0</v>
      </c>
      <c r="R722" s="1275">
        <v>1</v>
      </c>
      <c r="S722" s="836">
        <f t="shared" si="285"/>
        <v>1</v>
      </c>
      <c r="T722" s="1277">
        <v>3</v>
      </c>
      <c r="U722" s="836">
        <f t="shared" si="286"/>
        <v>0.21428571428571427</v>
      </c>
      <c r="V722" s="1277">
        <v>11</v>
      </c>
      <c r="W722" s="1278">
        <f t="shared" si="277"/>
        <v>1</v>
      </c>
      <c r="X722" s="1279">
        <f t="shared" si="287"/>
        <v>14</v>
      </c>
      <c r="Y722" s="1210">
        <f t="shared" si="288"/>
        <v>15</v>
      </c>
      <c r="Z722" s="656"/>
      <c r="AA722" s="105"/>
      <c r="AC722" s="950"/>
    </row>
    <row r="723" spans="1:29" ht="12.95" customHeight="1" x14ac:dyDescent="0.25">
      <c r="A723" s="660"/>
      <c r="B723" s="713" t="s">
        <v>642</v>
      </c>
      <c r="C723" s="1272">
        <v>2</v>
      </c>
      <c r="D723" s="698">
        <f t="shared" si="278"/>
        <v>0.25</v>
      </c>
      <c r="E723" s="1272">
        <v>2</v>
      </c>
      <c r="F723" s="698">
        <f t="shared" si="279"/>
        <v>0.25</v>
      </c>
      <c r="G723" s="1272">
        <v>0</v>
      </c>
      <c r="H723" s="698">
        <f t="shared" si="280"/>
        <v>0</v>
      </c>
      <c r="I723" s="1273">
        <v>4</v>
      </c>
      <c r="J723" s="698">
        <f t="shared" si="281"/>
        <v>0.5</v>
      </c>
      <c r="K723" s="1274">
        <f t="shared" si="282"/>
        <v>8</v>
      </c>
      <c r="L723" s="717">
        <f t="shared" si="276"/>
        <v>5.4982817869415812E-3</v>
      </c>
      <c r="M723" s="1275">
        <v>0</v>
      </c>
      <c r="N723" s="836" t="e">
        <f t="shared" si="283"/>
        <v>#DIV/0!</v>
      </c>
      <c r="O723" s="725"/>
      <c r="P723" s="1276">
        <v>0</v>
      </c>
      <c r="Q723" s="836" t="e">
        <f t="shared" si="284"/>
        <v>#DIV/0!</v>
      </c>
      <c r="R723" s="1275">
        <v>0</v>
      </c>
      <c r="S723" s="836" t="e">
        <f t="shared" si="285"/>
        <v>#DIV/0!</v>
      </c>
      <c r="T723" s="1277">
        <v>1</v>
      </c>
      <c r="U723" s="836">
        <f t="shared" si="286"/>
        <v>0.16666666666666666</v>
      </c>
      <c r="V723" s="1277">
        <v>5</v>
      </c>
      <c r="W723" s="1278">
        <f t="shared" si="277"/>
        <v>0</v>
      </c>
      <c r="X723" s="1279">
        <f t="shared" si="287"/>
        <v>6</v>
      </c>
      <c r="Y723" s="1210">
        <f t="shared" si="288"/>
        <v>6</v>
      </c>
      <c r="Z723" s="656"/>
      <c r="AA723" s="105"/>
      <c r="AC723" s="950"/>
    </row>
    <row r="724" spans="1:29" ht="12.95" customHeight="1" x14ac:dyDescent="0.25">
      <c r="A724" s="660"/>
      <c r="B724" s="713" t="s">
        <v>643</v>
      </c>
      <c r="C724" s="1272">
        <v>0</v>
      </c>
      <c r="D724" s="698">
        <f t="shared" si="278"/>
        <v>0</v>
      </c>
      <c r="E724" s="1272">
        <v>1</v>
      </c>
      <c r="F724" s="698">
        <f t="shared" si="279"/>
        <v>0.16666666666666666</v>
      </c>
      <c r="G724" s="1272">
        <v>3</v>
      </c>
      <c r="H724" s="698">
        <f t="shared" si="280"/>
        <v>0.5</v>
      </c>
      <c r="I724" s="1273">
        <v>2</v>
      </c>
      <c r="J724" s="698">
        <f t="shared" si="281"/>
        <v>0.33333333333333331</v>
      </c>
      <c r="K724" s="1274">
        <f t="shared" si="282"/>
        <v>6</v>
      </c>
      <c r="L724" s="717">
        <f t="shared" si="276"/>
        <v>4.1237113402061857E-3</v>
      </c>
      <c r="M724" s="1275">
        <v>0</v>
      </c>
      <c r="N724" s="836" t="e">
        <f t="shared" si="283"/>
        <v>#DIV/0!</v>
      </c>
      <c r="O724" s="725"/>
      <c r="P724" s="1276">
        <v>0</v>
      </c>
      <c r="Q724" s="836" t="e">
        <f t="shared" si="284"/>
        <v>#DIV/0!</v>
      </c>
      <c r="R724" s="1275">
        <v>0</v>
      </c>
      <c r="S724" s="836" t="e">
        <f t="shared" si="285"/>
        <v>#DIV/0!</v>
      </c>
      <c r="T724" s="1277">
        <v>2</v>
      </c>
      <c r="U724" s="836">
        <f t="shared" si="286"/>
        <v>0.2857142857142857</v>
      </c>
      <c r="V724" s="1277">
        <v>5</v>
      </c>
      <c r="W724" s="1278">
        <f t="shared" si="277"/>
        <v>0</v>
      </c>
      <c r="X724" s="1279">
        <f t="shared" si="287"/>
        <v>7</v>
      </c>
      <c r="Y724" s="1210">
        <f t="shared" si="288"/>
        <v>7</v>
      </c>
      <c r="Z724" s="656"/>
      <c r="AA724" s="105"/>
      <c r="AC724" s="950"/>
    </row>
    <row r="725" spans="1:29" ht="12.95" customHeight="1" x14ac:dyDescent="0.25">
      <c r="A725" s="660"/>
      <c r="B725" s="713" t="s">
        <v>644</v>
      </c>
      <c r="C725" s="1272">
        <v>1</v>
      </c>
      <c r="D725" s="698">
        <f t="shared" si="278"/>
        <v>9.0909090909090912E-2</v>
      </c>
      <c r="E725" s="1272">
        <v>4</v>
      </c>
      <c r="F725" s="698">
        <f t="shared" si="279"/>
        <v>0.36363636363636365</v>
      </c>
      <c r="G725" s="1272">
        <v>3</v>
      </c>
      <c r="H725" s="698">
        <f t="shared" si="280"/>
        <v>0.27272727272727271</v>
      </c>
      <c r="I725" s="1273">
        <v>3</v>
      </c>
      <c r="J725" s="698">
        <f t="shared" si="281"/>
        <v>0.27272727272727271</v>
      </c>
      <c r="K725" s="1274">
        <f t="shared" si="282"/>
        <v>11</v>
      </c>
      <c r="L725" s="717">
        <f t="shared" si="276"/>
        <v>7.5601374570446736E-3</v>
      </c>
      <c r="M725" s="1275">
        <v>2</v>
      </c>
      <c r="N725" s="836">
        <f t="shared" si="283"/>
        <v>0.4</v>
      </c>
      <c r="O725" s="725"/>
      <c r="P725" s="1276">
        <v>2</v>
      </c>
      <c r="Q725" s="836">
        <f t="shared" si="284"/>
        <v>0.4</v>
      </c>
      <c r="R725" s="1275">
        <v>1</v>
      </c>
      <c r="S725" s="836">
        <f t="shared" si="285"/>
        <v>0.2</v>
      </c>
      <c r="T725" s="1277">
        <v>1</v>
      </c>
      <c r="U725" s="836">
        <f t="shared" si="286"/>
        <v>0.1</v>
      </c>
      <c r="V725" s="1277">
        <v>9</v>
      </c>
      <c r="W725" s="1278">
        <f t="shared" si="277"/>
        <v>5</v>
      </c>
      <c r="X725" s="1279">
        <f t="shared" si="287"/>
        <v>10</v>
      </c>
      <c r="Y725" s="1210">
        <f t="shared" si="288"/>
        <v>15</v>
      </c>
      <c r="Z725" s="656"/>
      <c r="AA725" s="105"/>
      <c r="AC725" s="950"/>
    </row>
    <row r="726" spans="1:29" ht="12.95" customHeight="1" x14ac:dyDescent="0.25">
      <c r="A726" s="660"/>
      <c r="B726" s="713" t="s">
        <v>645</v>
      </c>
      <c r="C726" s="1272">
        <v>0</v>
      </c>
      <c r="D726" s="698">
        <f t="shared" si="278"/>
        <v>0</v>
      </c>
      <c r="E726" s="1272">
        <v>0</v>
      </c>
      <c r="F726" s="698">
        <f t="shared" si="279"/>
        <v>0</v>
      </c>
      <c r="G726" s="1272">
        <v>1</v>
      </c>
      <c r="H726" s="835">
        <f t="shared" si="280"/>
        <v>1</v>
      </c>
      <c r="I726" s="1273">
        <v>0</v>
      </c>
      <c r="J726" s="698">
        <f t="shared" si="281"/>
        <v>0</v>
      </c>
      <c r="K726" s="1274">
        <f t="shared" si="282"/>
        <v>1</v>
      </c>
      <c r="L726" s="717">
        <f t="shared" si="276"/>
        <v>6.8728522336769765E-4</v>
      </c>
      <c r="M726" s="1275">
        <v>0</v>
      </c>
      <c r="N726" s="836" t="e">
        <f t="shared" si="283"/>
        <v>#DIV/0!</v>
      </c>
      <c r="O726" s="725"/>
      <c r="P726" s="1276">
        <v>0</v>
      </c>
      <c r="Q726" s="836" t="e">
        <f t="shared" si="284"/>
        <v>#DIV/0!</v>
      </c>
      <c r="R726" s="1275">
        <v>0</v>
      </c>
      <c r="S726" s="836" t="e">
        <f t="shared" si="285"/>
        <v>#DIV/0!</v>
      </c>
      <c r="T726" s="1277">
        <v>0</v>
      </c>
      <c r="U726" s="836">
        <f t="shared" si="286"/>
        <v>0</v>
      </c>
      <c r="V726" s="1277">
        <v>1</v>
      </c>
      <c r="W726" s="1278">
        <f t="shared" si="277"/>
        <v>0</v>
      </c>
      <c r="X726" s="1279">
        <f t="shared" si="287"/>
        <v>1</v>
      </c>
      <c r="Y726" s="1210">
        <f t="shared" si="288"/>
        <v>1</v>
      </c>
      <c r="Z726" s="656"/>
      <c r="AA726" s="105"/>
      <c r="AC726" s="950"/>
    </row>
    <row r="727" spans="1:29" ht="12.95" customHeight="1" x14ac:dyDescent="0.25">
      <c r="A727" s="660"/>
      <c r="B727" s="713" t="s">
        <v>646</v>
      </c>
      <c r="C727" s="1272">
        <v>0</v>
      </c>
      <c r="D727" s="698">
        <f t="shared" si="278"/>
        <v>0</v>
      </c>
      <c r="E727" s="1272">
        <v>1</v>
      </c>
      <c r="F727" s="835">
        <f t="shared" si="279"/>
        <v>1</v>
      </c>
      <c r="G727" s="1272">
        <v>0</v>
      </c>
      <c r="H727" s="698">
        <f t="shared" si="280"/>
        <v>0</v>
      </c>
      <c r="I727" s="1273">
        <v>0</v>
      </c>
      <c r="J727" s="698">
        <f t="shared" si="281"/>
        <v>0</v>
      </c>
      <c r="K727" s="1274">
        <f t="shared" si="282"/>
        <v>1</v>
      </c>
      <c r="L727" s="717">
        <f t="shared" si="276"/>
        <v>6.8728522336769765E-4</v>
      </c>
      <c r="M727" s="1275">
        <v>0</v>
      </c>
      <c r="N727" s="836" t="e">
        <f t="shared" si="283"/>
        <v>#DIV/0!</v>
      </c>
      <c r="O727" s="725"/>
      <c r="P727" s="1276">
        <v>0</v>
      </c>
      <c r="Q727" s="836" t="e">
        <f t="shared" si="284"/>
        <v>#DIV/0!</v>
      </c>
      <c r="R727" s="1275">
        <v>0</v>
      </c>
      <c r="S727" s="836" t="e">
        <f t="shared" si="285"/>
        <v>#DIV/0!</v>
      </c>
      <c r="T727" s="1277">
        <v>1</v>
      </c>
      <c r="U727" s="836">
        <f t="shared" si="286"/>
        <v>1</v>
      </c>
      <c r="V727" s="1277">
        <v>0</v>
      </c>
      <c r="W727" s="1278">
        <f t="shared" si="277"/>
        <v>0</v>
      </c>
      <c r="X727" s="1279">
        <f t="shared" si="287"/>
        <v>1</v>
      </c>
      <c r="Y727" s="1210">
        <f t="shared" si="288"/>
        <v>1</v>
      </c>
      <c r="Z727" s="656"/>
      <c r="AA727" s="105"/>
      <c r="AC727" s="950"/>
    </row>
    <row r="728" spans="1:29" ht="12.95" customHeight="1" x14ac:dyDescent="0.25">
      <c r="A728" s="660"/>
      <c r="B728" s="713" t="s">
        <v>647</v>
      </c>
      <c r="C728" s="1272">
        <v>1</v>
      </c>
      <c r="D728" s="698">
        <f t="shared" si="278"/>
        <v>0.33333333333333331</v>
      </c>
      <c r="E728" s="1272">
        <v>1</v>
      </c>
      <c r="F728" s="698">
        <f t="shared" si="279"/>
        <v>0.33333333333333331</v>
      </c>
      <c r="G728" s="1272">
        <v>0</v>
      </c>
      <c r="H728" s="698">
        <f t="shared" si="280"/>
        <v>0</v>
      </c>
      <c r="I728" s="1273">
        <v>1</v>
      </c>
      <c r="J728" s="698">
        <f t="shared" si="281"/>
        <v>0.33333333333333331</v>
      </c>
      <c r="K728" s="1274">
        <f t="shared" si="282"/>
        <v>3</v>
      </c>
      <c r="L728" s="717">
        <f t="shared" si="276"/>
        <v>2.0618556701030928E-3</v>
      </c>
      <c r="M728" s="1275">
        <v>0</v>
      </c>
      <c r="N728" s="836" t="e">
        <f t="shared" si="283"/>
        <v>#DIV/0!</v>
      </c>
      <c r="O728" s="725"/>
      <c r="P728" s="1276">
        <v>0</v>
      </c>
      <c r="Q728" s="836" t="e">
        <f t="shared" si="284"/>
        <v>#DIV/0!</v>
      </c>
      <c r="R728" s="1275">
        <v>0</v>
      </c>
      <c r="S728" s="836" t="e">
        <f t="shared" si="285"/>
        <v>#DIV/0!</v>
      </c>
      <c r="T728" s="1277">
        <v>2</v>
      </c>
      <c r="U728" s="836">
        <f t="shared" si="286"/>
        <v>0.66666666666666663</v>
      </c>
      <c r="V728" s="1277">
        <v>1</v>
      </c>
      <c r="W728" s="1278">
        <f t="shared" si="277"/>
        <v>0</v>
      </c>
      <c r="X728" s="1279">
        <f t="shared" si="287"/>
        <v>3</v>
      </c>
      <c r="Y728" s="1210">
        <f t="shared" si="288"/>
        <v>3</v>
      </c>
      <c r="Z728" s="656"/>
      <c r="AA728" s="105"/>
      <c r="AC728" s="950"/>
    </row>
    <row r="729" spans="1:29" ht="12.95" customHeight="1" x14ac:dyDescent="0.25">
      <c r="A729" s="660"/>
      <c r="B729" s="713" t="s">
        <v>648</v>
      </c>
      <c r="C729" s="1272">
        <v>1</v>
      </c>
      <c r="D729" s="698">
        <f t="shared" si="278"/>
        <v>1</v>
      </c>
      <c r="E729" s="1272">
        <v>0</v>
      </c>
      <c r="F729" s="698">
        <f t="shared" si="279"/>
        <v>0</v>
      </c>
      <c r="G729" s="1272">
        <v>0</v>
      </c>
      <c r="H729" s="836">
        <f t="shared" si="280"/>
        <v>0</v>
      </c>
      <c r="I729" s="1273">
        <v>0</v>
      </c>
      <c r="J729" s="698">
        <f t="shared" si="281"/>
        <v>0</v>
      </c>
      <c r="K729" s="1274">
        <f t="shared" si="282"/>
        <v>1</v>
      </c>
      <c r="L729" s="717">
        <f t="shared" si="276"/>
        <v>6.8728522336769765E-4</v>
      </c>
      <c r="M729" s="1275">
        <v>0</v>
      </c>
      <c r="N729" s="836" t="e">
        <f t="shared" si="283"/>
        <v>#DIV/0!</v>
      </c>
      <c r="O729" s="725"/>
      <c r="P729" s="1276">
        <v>0</v>
      </c>
      <c r="Q729" s="836" t="e">
        <f t="shared" si="284"/>
        <v>#DIV/0!</v>
      </c>
      <c r="R729" s="1275">
        <v>0</v>
      </c>
      <c r="S729" s="836" t="e">
        <f t="shared" si="285"/>
        <v>#DIV/0!</v>
      </c>
      <c r="T729" s="1277">
        <v>1</v>
      </c>
      <c r="U729" s="836">
        <f t="shared" si="286"/>
        <v>1</v>
      </c>
      <c r="V729" s="1277">
        <v>0</v>
      </c>
      <c r="W729" s="1278">
        <f t="shared" si="277"/>
        <v>0</v>
      </c>
      <c r="X729" s="1279">
        <f t="shared" si="287"/>
        <v>1</v>
      </c>
      <c r="Y729" s="1210">
        <f t="shared" si="288"/>
        <v>1</v>
      </c>
      <c r="Z729" s="656"/>
      <c r="AA729" s="105"/>
      <c r="AC729" s="950"/>
    </row>
    <row r="730" spans="1:29" ht="12.95" customHeight="1" x14ac:dyDescent="0.25">
      <c r="A730" s="660"/>
      <c r="B730" s="713" t="s">
        <v>649</v>
      </c>
      <c r="C730" s="1272">
        <v>0</v>
      </c>
      <c r="D730" s="698" t="e">
        <f t="shared" si="278"/>
        <v>#DIV/0!</v>
      </c>
      <c r="E730" s="1272">
        <v>0</v>
      </c>
      <c r="F730" s="698" t="e">
        <f t="shared" si="279"/>
        <v>#DIV/0!</v>
      </c>
      <c r="G730" s="1272">
        <v>0</v>
      </c>
      <c r="H730" s="836" t="e">
        <f t="shared" si="280"/>
        <v>#DIV/0!</v>
      </c>
      <c r="I730" s="1273">
        <v>0</v>
      </c>
      <c r="J730" s="698" t="e">
        <f t="shared" si="281"/>
        <v>#DIV/0!</v>
      </c>
      <c r="K730" s="1274">
        <f t="shared" si="282"/>
        <v>0</v>
      </c>
      <c r="L730" s="717">
        <f t="shared" si="276"/>
        <v>0</v>
      </c>
      <c r="M730" s="1275">
        <v>0</v>
      </c>
      <c r="N730" s="836">
        <f t="shared" si="283"/>
        <v>0</v>
      </c>
      <c r="O730" s="725"/>
      <c r="P730" s="1276">
        <v>1</v>
      </c>
      <c r="Q730" s="836">
        <f t="shared" si="284"/>
        <v>1</v>
      </c>
      <c r="R730" s="1275">
        <v>0</v>
      </c>
      <c r="S730" s="836">
        <f t="shared" si="285"/>
        <v>0</v>
      </c>
      <c r="T730" s="1277">
        <v>0</v>
      </c>
      <c r="U730" s="836">
        <f t="shared" si="286"/>
        <v>0</v>
      </c>
      <c r="V730" s="1277">
        <v>4</v>
      </c>
      <c r="W730" s="1278">
        <f t="shared" si="277"/>
        <v>1</v>
      </c>
      <c r="X730" s="1279">
        <f t="shared" si="287"/>
        <v>4</v>
      </c>
      <c r="Y730" s="1210">
        <f t="shared" si="288"/>
        <v>5</v>
      </c>
      <c r="Z730" s="656"/>
      <c r="AA730" s="105"/>
      <c r="AC730" s="950"/>
    </row>
    <row r="731" spans="1:29" ht="12.95" customHeight="1" x14ac:dyDescent="0.25">
      <c r="A731" s="660"/>
      <c r="B731" s="974" t="s">
        <v>735</v>
      </c>
      <c r="C731" s="1281">
        <f>SUM(C711:C730)</f>
        <v>100</v>
      </c>
      <c r="D731" s="717">
        <f t="shared" si="278"/>
        <v>6.8728522336769765E-2</v>
      </c>
      <c r="E731" s="1281">
        <f>SUM(E711:E730)</f>
        <v>531</v>
      </c>
      <c r="F731" s="717">
        <f t="shared" si="279"/>
        <v>0.3649484536082474</v>
      </c>
      <c r="G731" s="1281">
        <f>SUM(G711:G730)</f>
        <v>326</v>
      </c>
      <c r="H731" s="717">
        <f t="shared" si="280"/>
        <v>0.22405498281786942</v>
      </c>
      <c r="I731" s="1281">
        <f>SUM(I711:I730)</f>
        <v>498</v>
      </c>
      <c r="J731" s="717">
        <f t="shared" si="281"/>
        <v>0.34226804123711341</v>
      </c>
      <c r="K731" s="1257">
        <f t="shared" si="282"/>
        <v>1455</v>
      </c>
      <c r="L731" s="836">
        <f t="shared" si="276"/>
        <v>1</v>
      </c>
      <c r="M731" s="795">
        <f>SUM(M711:M730)</f>
        <v>30</v>
      </c>
      <c r="N731" s="836">
        <f t="shared" si="283"/>
        <v>0.19736842105263158</v>
      </c>
      <c r="O731" s="725"/>
      <c r="P731" s="795">
        <f>SUM(P711:P730)</f>
        <v>51</v>
      </c>
      <c r="Q731" s="836">
        <f t="shared" si="284"/>
        <v>0.33552631578947367</v>
      </c>
      <c r="R731" s="795">
        <f>SUM(R711:R730)</f>
        <v>71</v>
      </c>
      <c r="S731" s="836">
        <f t="shared" si="285"/>
        <v>0.46710526315789475</v>
      </c>
      <c r="T731" s="795">
        <f>SUM(T711:T730)</f>
        <v>292</v>
      </c>
      <c r="U731" s="836">
        <f t="shared" si="286"/>
        <v>0.37244897959183676</v>
      </c>
      <c r="V731" s="795">
        <f>SUM(V711:V730)</f>
        <v>492</v>
      </c>
      <c r="W731" s="1282">
        <f t="shared" si="277"/>
        <v>152</v>
      </c>
      <c r="X731" s="1209">
        <f>SUM(T731,V731)</f>
        <v>784</v>
      </c>
      <c r="Y731" s="1210">
        <f t="shared" si="288"/>
        <v>936</v>
      </c>
      <c r="Z731" s="372"/>
      <c r="AA731" s="723"/>
      <c r="AC731" s="950"/>
    </row>
    <row r="732" spans="1:29" ht="12.95" customHeight="1" x14ac:dyDescent="0.25">
      <c r="A732" s="660"/>
      <c r="B732" s="812" t="s">
        <v>797</v>
      </c>
      <c r="C732" s="1220">
        <f>C731/$X$576</f>
        <v>4.9210176664534226E-3</v>
      </c>
      <c r="D732" s="988"/>
      <c r="E732" s="1220">
        <f>E731/$X$576</f>
        <v>2.6130603808867673E-2</v>
      </c>
      <c r="F732" s="988"/>
      <c r="G732" s="1220">
        <f>G731/$X$576</f>
        <v>1.6042517592638156E-2</v>
      </c>
      <c r="H732" s="988"/>
      <c r="I732" s="1220">
        <f>I731/$X$576</f>
        <v>2.4506667978938045E-2</v>
      </c>
      <c r="K732" s="1221">
        <f>K731/$X$576</f>
        <v>7.1600807046897294E-2</v>
      </c>
      <c r="L732" s="997"/>
      <c r="M732" s="1220">
        <f>M731/SUM($Q$577,$U$577)</f>
        <v>2.6338893766461809E-2</v>
      </c>
      <c r="N732" s="836"/>
      <c r="P732" s="1220">
        <f>P731/SUM($Q$577,$U$577)</f>
        <v>4.4776119402985072E-2</v>
      </c>
      <c r="R732" s="1220">
        <f>R731/SUM($Q$577,$U$577)</f>
        <v>6.2335381913959612E-2</v>
      </c>
      <c r="T732" s="1222">
        <f>T731/$L$577</f>
        <v>0.18948734587929916</v>
      </c>
      <c r="U732" s="1024"/>
      <c r="V732" s="1222">
        <f>V731/$L$577</f>
        <v>0.31927319922128489</v>
      </c>
      <c r="W732" s="1221">
        <f>W731/SUM($Q$577,$U$577)</f>
        <v>0.1334503950834065</v>
      </c>
      <c r="X732" s="1222">
        <f>X731/$L$577</f>
        <v>0.50876054510058399</v>
      </c>
      <c r="Y732" s="1023"/>
      <c r="Z732" s="372"/>
      <c r="AA732" s="105"/>
      <c r="AC732" s="950"/>
    </row>
    <row r="733" spans="1:29" ht="12.95" customHeight="1" x14ac:dyDescent="0.25">
      <c r="A733" s="660"/>
      <c r="B733" s="812" t="s">
        <v>751</v>
      </c>
      <c r="C733" s="779"/>
      <c r="D733" s="988"/>
      <c r="E733" s="779"/>
      <c r="F733" s="988"/>
      <c r="G733" s="779"/>
      <c r="H733" s="988"/>
      <c r="I733" s="779"/>
      <c r="J733" s="988"/>
      <c r="K733" s="996"/>
      <c r="L733" s="1022"/>
      <c r="M733" s="1094">
        <f>M731/$W$731</f>
        <v>0.19736842105263158</v>
      </c>
      <c r="N733" s="990"/>
      <c r="O733" s="786"/>
      <c r="P733" s="1094">
        <f>P731/$W$731</f>
        <v>0.33552631578947367</v>
      </c>
      <c r="Q733" s="990"/>
      <c r="R733" s="1094">
        <f>R731/$W$731</f>
        <v>0.46710526315789475</v>
      </c>
      <c r="S733" s="990"/>
      <c r="T733" s="723"/>
      <c r="U733" s="990"/>
      <c r="V733" s="723"/>
      <c r="W733" s="1024"/>
      <c r="X733" s="996"/>
      <c r="Y733" s="993"/>
      <c r="Z733" s="372"/>
    </row>
    <row r="734" spans="1:29" ht="12.95" customHeight="1" x14ac:dyDescent="0.25">
      <c r="A734" s="660"/>
      <c r="B734" s="862"/>
      <c r="C734" s="973" t="s">
        <v>693</v>
      </c>
      <c r="D734" s="864" t="s">
        <v>719</v>
      </c>
      <c r="E734" s="973" t="s">
        <v>694</v>
      </c>
      <c r="F734" s="864" t="s">
        <v>720</v>
      </c>
      <c r="G734" s="973" t="s">
        <v>695</v>
      </c>
      <c r="H734" s="864" t="s">
        <v>721</v>
      </c>
      <c r="I734" s="973" t="s">
        <v>696</v>
      </c>
      <c r="J734" s="864" t="s">
        <v>722</v>
      </c>
      <c r="K734" s="664"/>
      <c r="L734" s="864"/>
      <c r="M734" s="1250" t="s">
        <v>724</v>
      </c>
      <c r="N734" s="864" t="s">
        <v>791</v>
      </c>
      <c r="O734" s="774"/>
      <c r="P734" s="1250" t="s">
        <v>726</v>
      </c>
      <c r="Q734" s="864" t="s">
        <v>792</v>
      </c>
      <c r="R734" s="1250" t="s">
        <v>728</v>
      </c>
      <c r="S734" s="864" t="s">
        <v>793</v>
      </c>
      <c r="T734" s="541" t="s">
        <v>730</v>
      </c>
      <c r="U734" s="864" t="s">
        <v>794</v>
      </c>
      <c r="V734" s="1251" t="s">
        <v>732</v>
      </c>
      <c r="W734" s="864" t="s">
        <v>733</v>
      </c>
      <c r="X734" s="1029" t="s">
        <v>796</v>
      </c>
      <c r="Y734" s="129" t="s">
        <v>609</v>
      </c>
      <c r="Z734" s="656"/>
    </row>
    <row r="735" spans="1:29" ht="12.95" customHeight="1" x14ac:dyDescent="0.25">
      <c r="A735" s="660"/>
      <c r="B735" s="1063" t="s">
        <v>613</v>
      </c>
      <c r="C735" s="1268" t="s">
        <v>749</v>
      </c>
      <c r="D735" s="1270"/>
      <c r="E735" s="1268" t="s">
        <v>749</v>
      </c>
      <c r="F735" s="1268"/>
      <c r="G735" s="1268" t="s">
        <v>749</v>
      </c>
      <c r="H735" s="1268"/>
      <c r="I735" s="1268" t="s">
        <v>749</v>
      </c>
      <c r="J735" s="1268"/>
      <c r="K735" s="1268" t="s">
        <v>718</v>
      </c>
      <c r="L735" s="1268"/>
      <c r="M735" s="1268" t="s">
        <v>749</v>
      </c>
      <c r="N735" s="1271"/>
      <c r="O735" s="1268" t="s">
        <v>715</v>
      </c>
      <c r="P735" s="1268" t="s">
        <v>749</v>
      </c>
      <c r="Q735" s="1271"/>
      <c r="R735" s="1268" t="s">
        <v>749</v>
      </c>
      <c r="S735" s="1271"/>
      <c r="T735" s="1268" t="s">
        <v>749</v>
      </c>
      <c r="U735" s="1271"/>
      <c r="V735" s="1268" t="s">
        <v>749</v>
      </c>
      <c r="W735" s="1271"/>
      <c r="X735" s="1268" t="s">
        <v>718</v>
      </c>
      <c r="Y735" s="1271"/>
      <c r="Z735" s="656"/>
    </row>
    <row r="736" spans="1:29" ht="12.95" customHeight="1" x14ac:dyDescent="0.25">
      <c r="A736" s="766"/>
      <c r="B736" s="1260" t="s">
        <v>671</v>
      </c>
      <c r="C736" s="1266" t="s">
        <v>673</v>
      </c>
      <c r="D736" s="1267" t="s">
        <v>4</v>
      </c>
      <c r="E736" s="1266" t="s">
        <v>673</v>
      </c>
      <c r="F736" s="1267" t="s">
        <v>4</v>
      </c>
      <c r="G736" s="1266" t="s">
        <v>673</v>
      </c>
      <c r="H736" s="1267" t="s">
        <v>4</v>
      </c>
      <c r="I736" s="1266" t="s">
        <v>673</v>
      </c>
      <c r="J736" s="1267" t="s">
        <v>4</v>
      </c>
      <c r="K736" s="1268" t="s">
        <v>716</v>
      </c>
      <c r="L736" s="1267" t="s">
        <v>4</v>
      </c>
      <c r="M736" s="1266" t="s">
        <v>673</v>
      </c>
      <c r="N736" s="1267" t="s">
        <v>4</v>
      </c>
      <c r="O736" s="1269" t="s">
        <v>656</v>
      </c>
      <c r="P736" s="1266" t="s">
        <v>673</v>
      </c>
      <c r="Q736" s="1267" t="s">
        <v>4</v>
      </c>
      <c r="R736" s="1266" t="s">
        <v>673</v>
      </c>
      <c r="S736" s="1267" t="s">
        <v>4</v>
      </c>
      <c r="T736" s="1266" t="s">
        <v>673</v>
      </c>
      <c r="U736" s="1267" t="s">
        <v>4</v>
      </c>
      <c r="V736" s="1266" t="s">
        <v>673</v>
      </c>
      <c r="W736" s="1267" t="s">
        <v>4</v>
      </c>
      <c r="X736" s="1268" t="s">
        <v>716</v>
      </c>
      <c r="Y736" s="1267" t="s">
        <v>4</v>
      </c>
      <c r="Z736" s="656"/>
    </row>
    <row r="737" spans="1:29" ht="12.95" customHeight="1" x14ac:dyDescent="0.25">
      <c r="A737" s="1244"/>
      <c r="B737" s="1260" t="s">
        <v>597</v>
      </c>
      <c r="C737" s="1261"/>
      <c r="D737" s="1262" t="s">
        <v>601</v>
      </c>
      <c r="E737" s="1262" t="s">
        <v>786</v>
      </c>
      <c r="F737" s="1262" t="s">
        <v>603</v>
      </c>
      <c r="G737" s="1262" t="s">
        <v>604</v>
      </c>
      <c r="H737" s="1262" t="s">
        <v>605</v>
      </c>
      <c r="I737" s="1262" t="s">
        <v>670</v>
      </c>
      <c r="J737" s="1262"/>
      <c r="K737" s="1262" t="s">
        <v>668</v>
      </c>
      <c r="L737" s="1262" t="s">
        <v>669</v>
      </c>
      <c r="M737" s="1262" t="s">
        <v>670</v>
      </c>
      <c r="N737" s="1262" t="s">
        <v>680</v>
      </c>
      <c r="O737" s="1263"/>
      <c r="P737" s="1262" t="s">
        <v>691</v>
      </c>
      <c r="Q737" s="1262" t="s">
        <v>692</v>
      </c>
      <c r="R737" s="1262"/>
      <c r="S737" s="1262" t="s">
        <v>5</v>
      </c>
      <c r="T737" s="1262" t="s">
        <v>745</v>
      </c>
      <c r="U737" s="1262" t="s">
        <v>604</v>
      </c>
      <c r="V737" s="1262" t="s">
        <v>746</v>
      </c>
      <c r="W737" s="1262" t="s">
        <v>790</v>
      </c>
      <c r="X737" s="1283"/>
      <c r="Y737" s="1265"/>
      <c r="Z737" s="656"/>
    </row>
    <row r="738" spans="1:29" ht="12.95" customHeight="1" x14ac:dyDescent="0.25">
      <c r="A738" s="660"/>
      <c r="B738" s="664"/>
      <c r="C738" s="839">
        <v>1</v>
      </c>
      <c r="D738" s="839">
        <v>2</v>
      </c>
      <c r="E738" s="839">
        <v>3</v>
      </c>
      <c r="F738" s="839">
        <v>4</v>
      </c>
      <c r="G738" s="839">
        <v>5</v>
      </c>
      <c r="H738" s="839">
        <v>6</v>
      </c>
      <c r="I738" s="839">
        <v>7</v>
      </c>
      <c r="J738" s="839">
        <v>8</v>
      </c>
      <c r="K738" s="839">
        <v>9</v>
      </c>
      <c r="L738" s="839">
        <v>10</v>
      </c>
      <c r="M738" s="839">
        <v>11</v>
      </c>
      <c r="N738" s="839">
        <v>12</v>
      </c>
      <c r="O738" s="731"/>
      <c r="P738" s="839">
        <v>13</v>
      </c>
      <c r="Q738" s="839">
        <v>14</v>
      </c>
      <c r="R738" s="839">
        <v>15</v>
      </c>
      <c r="S738" s="839">
        <v>16</v>
      </c>
      <c r="T738" s="839">
        <v>17</v>
      </c>
      <c r="U738" s="839">
        <v>18</v>
      </c>
      <c r="V738" s="839">
        <v>19</v>
      </c>
      <c r="W738" s="839">
        <v>20</v>
      </c>
      <c r="X738" s="839">
        <v>21</v>
      </c>
      <c r="Y738" s="839">
        <v>22</v>
      </c>
      <c r="Z738" s="656"/>
    </row>
    <row r="739" spans="1:29" ht="12" customHeight="1" x14ac:dyDescent="0.25">
      <c r="A739" s="189"/>
      <c r="B739" s="660"/>
      <c r="C739" s="826"/>
      <c r="D739" s="826"/>
      <c r="E739" s="826"/>
      <c r="F739" s="826"/>
      <c r="G739" s="826"/>
      <c r="H739" s="826"/>
      <c r="I739" s="826"/>
      <c r="J739" s="826"/>
      <c r="K739" s="826"/>
      <c r="L739" s="826"/>
      <c r="M739" s="826"/>
      <c r="N739" s="826"/>
      <c r="O739" s="660"/>
      <c r="P739" s="660"/>
      <c r="Q739" s="660"/>
      <c r="R739" s="826"/>
      <c r="S739" s="826"/>
      <c r="T739" s="826"/>
      <c r="U739" s="826"/>
      <c r="V739" s="826"/>
      <c r="W739" s="829"/>
      <c r="X739" s="829"/>
      <c r="Y739" s="189"/>
      <c r="Z739" s="656"/>
    </row>
    <row r="740" spans="1:29" ht="12" customHeight="1" x14ac:dyDescent="0.25"/>
    <row r="741" spans="1:29" hidden="1" x14ac:dyDescent="0.25"/>
    <row r="742" spans="1:29" hidden="1" x14ac:dyDescent="0.25"/>
    <row r="743" spans="1:29" s="733" customFormat="1" ht="12.95" customHeight="1" x14ac:dyDescent="0.25">
      <c r="A743" s="1097"/>
      <c r="B743" s="1284"/>
      <c r="C743" s="1014"/>
      <c r="D743" s="1285"/>
      <c r="E743" s="1014"/>
      <c r="F743" s="1285"/>
      <c r="G743" s="1014"/>
      <c r="H743" s="1285"/>
      <c r="I743" s="1014"/>
      <c r="J743" s="1014"/>
      <c r="K743" s="1285"/>
      <c r="L743" s="1014"/>
      <c r="M743" s="1286"/>
      <c r="N743" s="1014"/>
      <c r="O743" s="1097"/>
      <c r="P743" s="1286"/>
      <c r="Q743" s="1014"/>
      <c r="R743" s="1014"/>
      <c r="S743" s="1285"/>
      <c r="T743" s="1287"/>
      <c r="U743" s="1285"/>
      <c r="V743" s="1287"/>
      <c r="W743" s="1285"/>
      <c r="X743" s="1288"/>
      <c r="Y743" s="1289"/>
      <c r="Z743" s="1104"/>
      <c r="AB743" s="908"/>
      <c r="AC743" s="59"/>
    </row>
    <row r="744" spans="1:29" x14ac:dyDescent="0.25">
      <c r="A744" s="1100"/>
      <c r="B744" s="1102"/>
      <c r="C744" s="1103">
        <v>1</v>
      </c>
      <c r="D744" s="1103">
        <v>2</v>
      </c>
      <c r="E744" s="1103">
        <v>3</v>
      </c>
      <c r="F744" s="1103">
        <v>4</v>
      </c>
      <c r="G744" s="1103">
        <v>5</v>
      </c>
      <c r="H744" s="1103">
        <v>6</v>
      </c>
      <c r="I744" s="1103">
        <v>7</v>
      </c>
      <c r="J744" s="1103">
        <v>8</v>
      </c>
      <c r="K744" s="1103">
        <v>9</v>
      </c>
      <c r="L744" s="1103">
        <v>10</v>
      </c>
      <c r="M744" s="1103">
        <v>11</v>
      </c>
      <c r="N744" s="1103">
        <v>12</v>
      </c>
      <c r="O744" s="1102"/>
      <c r="P744" s="1103">
        <v>13</v>
      </c>
      <c r="Q744" s="1103">
        <v>14</v>
      </c>
      <c r="R744" s="1103">
        <v>15</v>
      </c>
      <c r="S744" s="1103">
        <v>16</v>
      </c>
      <c r="T744" s="1103">
        <v>17</v>
      </c>
      <c r="U744" s="1103">
        <v>18</v>
      </c>
      <c r="V744" s="1103">
        <v>19</v>
      </c>
      <c r="W744" s="1103">
        <v>20</v>
      </c>
      <c r="X744" s="1103">
        <v>21</v>
      </c>
      <c r="Y744" s="1103">
        <v>22</v>
      </c>
      <c r="Z744" s="1290"/>
    </row>
    <row r="745" spans="1:29" ht="15.75" x14ac:dyDescent="0.25">
      <c r="A745" s="1100"/>
      <c r="B745" s="1105" t="s">
        <v>597</v>
      </c>
      <c r="C745" s="1005"/>
      <c r="D745" s="848" t="s">
        <v>752</v>
      </c>
      <c r="E745" s="848" t="s">
        <v>753</v>
      </c>
      <c r="F745" s="848" t="s">
        <v>110</v>
      </c>
      <c r="G745" s="848" t="s">
        <v>754</v>
      </c>
      <c r="H745" s="848" t="s">
        <v>753</v>
      </c>
      <c r="I745" s="848" t="s">
        <v>755</v>
      </c>
      <c r="J745" s="848" t="s">
        <v>756</v>
      </c>
      <c r="K745" s="848" t="s">
        <v>757</v>
      </c>
      <c r="L745" s="848" t="s">
        <v>756</v>
      </c>
      <c r="M745" s="813"/>
      <c r="N745" s="849"/>
      <c r="O745" s="936" t="s">
        <v>758</v>
      </c>
      <c r="P745" s="848" t="s">
        <v>0</v>
      </c>
      <c r="Q745" s="848" t="s">
        <v>759</v>
      </c>
      <c r="R745" s="831" t="s">
        <v>760</v>
      </c>
      <c r="S745" s="831" t="s">
        <v>755</v>
      </c>
      <c r="T745" s="831" t="s">
        <v>761</v>
      </c>
      <c r="U745" s="831" t="s">
        <v>110</v>
      </c>
      <c r="V745" s="831"/>
      <c r="W745" s="831"/>
      <c r="X745" s="847"/>
      <c r="Y745" s="1106">
        <v>2015</v>
      </c>
      <c r="Z745" s="1290"/>
    </row>
    <row r="746" spans="1:29" x14ac:dyDescent="0.25">
      <c r="A746" s="1100"/>
      <c r="B746" s="1105" t="s">
        <v>610</v>
      </c>
      <c r="C746" s="1167" t="s">
        <v>715</v>
      </c>
      <c r="D746" s="1291" t="s">
        <v>4</v>
      </c>
      <c r="E746" s="1167" t="s">
        <v>742</v>
      </c>
      <c r="F746" s="1291" t="s">
        <v>4</v>
      </c>
      <c r="G746" s="1167" t="s">
        <v>762</v>
      </c>
      <c r="H746" s="1291" t="s">
        <v>4</v>
      </c>
      <c r="I746" s="1167" t="s">
        <v>665</v>
      </c>
      <c r="J746" s="1291" t="s">
        <v>4</v>
      </c>
      <c r="K746" s="1167" t="s">
        <v>749</v>
      </c>
      <c r="L746" s="1291" t="s">
        <v>4</v>
      </c>
      <c r="M746" s="868" t="s">
        <v>609</v>
      </c>
      <c r="N746" s="863" t="s">
        <v>715</v>
      </c>
      <c r="O746" s="1110" t="s">
        <v>4</v>
      </c>
      <c r="P746" s="1110" t="s">
        <v>4</v>
      </c>
      <c r="Q746" s="1110" t="s">
        <v>742</v>
      </c>
      <c r="R746" s="1110" t="s">
        <v>4</v>
      </c>
      <c r="S746" s="1110" t="s">
        <v>762</v>
      </c>
      <c r="T746" s="1110" t="s">
        <v>4</v>
      </c>
      <c r="U746" s="1110" t="s">
        <v>665</v>
      </c>
      <c r="V746" s="1110" t="s">
        <v>4</v>
      </c>
      <c r="W746" s="1110" t="s">
        <v>749</v>
      </c>
      <c r="X746" s="1110" t="s">
        <v>4</v>
      </c>
      <c r="Y746" s="1085" t="s">
        <v>609</v>
      </c>
      <c r="Z746" s="1104"/>
    </row>
    <row r="747" spans="1:29" x14ac:dyDescent="0.25">
      <c r="A747" s="1100"/>
      <c r="B747" s="1111" t="s">
        <v>613</v>
      </c>
      <c r="C747" s="1105" t="s">
        <v>112</v>
      </c>
      <c r="D747" s="1105" t="s">
        <v>110</v>
      </c>
      <c r="E747" s="1105" t="s">
        <v>763</v>
      </c>
      <c r="F747" s="1105" t="s">
        <v>763</v>
      </c>
      <c r="G747" s="1105" t="s">
        <v>753</v>
      </c>
      <c r="H747" s="1105" t="s">
        <v>785</v>
      </c>
      <c r="I747" s="1105" t="s">
        <v>110</v>
      </c>
      <c r="J747" s="1105" t="s">
        <v>766</v>
      </c>
      <c r="K747" s="1105">
        <v>50</v>
      </c>
      <c r="L747" s="1112"/>
      <c r="M747" s="1113"/>
      <c r="N747" s="1105" t="s">
        <v>112</v>
      </c>
      <c r="O747" s="1105" t="s">
        <v>110</v>
      </c>
      <c r="P747" s="1105" t="s">
        <v>763</v>
      </c>
      <c r="Q747" s="1105" t="s">
        <v>763</v>
      </c>
      <c r="R747" s="1105" t="s">
        <v>753</v>
      </c>
      <c r="S747" s="1105" t="s">
        <v>785</v>
      </c>
      <c r="T747" s="1105" t="s">
        <v>110</v>
      </c>
      <c r="U747" s="1105" t="s">
        <v>767</v>
      </c>
      <c r="V747" s="1105">
        <v>50</v>
      </c>
      <c r="W747" s="1114"/>
      <c r="X747" s="1114"/>
      <c r="Y747" s="1113"/>
      <c r="Z747" s="1047"/>
    </row>
    <row r="748" spans="1:29" x14ac:dyDescent="0.25">
      <c r="A748" s="1292"/>
      <c r="B748" s="733"/>
      <c r="C748" s="664"/>
      <c r="D748" s="949" t="s">
        <v>768</v>
      </c>
      <c r="E748" s="1293"/>
      <c r="F748" s="949" t="s">
        <v>769</v>
      </c>
      <c r="G748" s="949"/>
      <c r="H748" s="949" t="s">
        <v>770</v>
      </c>
      <c r="I748" s="949"/>
      <c r="J748" s="949" t="s">
        <v>771</v>
      </c>
      <c r="K748" s="949"/>
      <c r="L748" s="949" t="s">
        <v>772</v>
      </c>
      <c r="M748" s="864"/>
      <c r="N748" s="664"/>
      <c r="O748" s="864"/>
      <c r="P748" s="1117" t="s">
        <v>773</v>
      </c>
      <c r="Q748" s="1117"/>
      <c r="R748" s="864" t="s">
        <v>774</v>
      </c>
      <c r="S748" s="1294"/>
      <c r="T748" s="1118" t="s">
        <v>775</v>
      </c>
      <c r="U748" s="1118"/>
      <c r="V748" s="1118" t="s">
        <v>776</v>
      </c>
      <c r="W748" s="1294"/>
      <c r="X748" s="1118" t="s">
        <v>777</v>
      </c>
      <c r="Y748" s="664"/>
      <c r="Z748" s="1047"/>
    </row>
    <row r="749" spans="1:29" x14ac:dyDescent="0.25">
      <c r="A749" s="1100"/>
      <c r="B749" s="713" t="s">
        <v>630</v>
      </c>
      <c r="C749" s="1295">
        <f t="shared" ref="C749:C767" si="289">SUM(C593,E593)</f>
        <v>1006</v>
      </c>
      <c r="D749" s="698">
        <f>C749/M749</f>
        <v>0.55888888888888888</v>
      </c>
      <c r="E749" s="1295">
        <f t="shared" ref="E749:E768" si="290">SUM(C633,E633)</f>
        <v>442</v>
      </c>
      <c r="F749" s="698">
        <f>E749/M749</f>
        <v>0.24555555555555555</v>
      </c>
      <c r="G749" s="1295">
        <v>31</v>
      </c>
      <c r="H749" s="698">
        <f>G749/M749</f>
        <v>1.7222222222222222E-2</v>
      </c>
      <c r="I749" s="1295">
        <f t="shared" ref="I749:I768" si="291">SUM(C673,E673)</f>
        <v>92</v>
      </c>
      <c r="J749" s="698">
        <f>I749/M749</f>
        <v>5.1111111111111114E-2</v>
      </c>
      <c r="K749" s="1295">
        <f t="shared" ref="K749:K768" si="292">SUM(C711,E711)</f>
        <v>229</v>
      </c>
      <c r="L749" s="698">
        <f t="shared" ref="L749:L768" si="293">K749/M749</f>
        <v>0.12722222222222221</v>
      </c>
      <c r="M749" s="1296">
        <f>SUM(C749,E749,G749,I749,K749)</f>
        <v>1800</v>
      </c>
      <c r="N749" s="364">
        <f t="shared" ref="N749:N767" si="294">SUM(G593,I593)</f>
        <v>2681</v>
      </c>
      <c r="P749" s="698">
        <f t="shared" ref="P749:P768" si="295">N749/Y749</f>
        <v>0.73877101129787826</v>
      </c>
      <c r="Q749" s="364">
        <f t="shared" ref="Q749:Q768" si="296">SUM(G633,I633)</f>
        <v>521</v>
      </c>
      <c r="R749" s="698">
        <f>Q749/Y749</f>
        <v>0.14356572058418296</v>
      </c>
      <c r="S749" s="1297">
        <v>75</v>
      </c>
      <c r="T749" s="698">
        <f>S749/Y749</f>
        <v>2.0666850372003307E-2</v>
      </c>
      <c r="U749" s="1297">
        <f t="shared" ref="U749:U759" si="297">SUM(G673,I673)</f>
        <v>74</v>
      </c>
      <c r="V749" s="698">
        <f>U749/Y749</f>
        <v>2.0391292367043262E-2</v>
      </c>
      <c r="W749" s="1297">
        <f t="shared" ref="W749:W768" si="298">SUM(G711,I711)</f>
        <v>278</v>
      </c>
      <c r="X749" s="698">
        <f>W749/Y749</f>
        <v>7.6605125378892261E-2</v>
      </c>
      <c r="Y749" s="1298">
        <f t="shared" ref="Y749:Y768" si="299">SUM(N749,Q749,S749,U749,W749)</f>
        <v>3629</v>
      </c>
      <c r="Z749" s="1104"/>
    </row>
    <row r="750" spans="1:29" ht="12" customHeight="1" x14ac:dyDescent="0.25">
      <c r="A750" s="1100"/>
      <c r="B750" s="713" t="s">
        <v>631</v>
      </c>
      <c r="C750" s="1295">
        <f t="shared" si="289"/>
        <v>650</v>
      </c>
      <c r="D750" s="698">
        <f t="shared" ref="D750:D768" si="300">C750/M750</f>
        <v>0.62923523717328167</v>
      </c>
      <c r="E750" s="1295">
        <f t="shared" si="290"/>
        <v>223</v>
      </c>
      <c r="F750" s="698">
        <f t="shared" ref="F750:F769" si="301">E750/M750</f>
        <v>0.2158760890609874</v>
      </c>
      <c r="G750" s="1295">
        <v>31</v>
      </c>
      <c r="H750" s="698">
        <f t="shared" ref="H750:H769" si="302">G750/M750</f>
        <v>3.0009680542110357E-2</v>
      </c>
      <c r="I750" s="1295">
        <f t="shared" si="291"/>
        <v>23</v>
      </c>
      <c r="J750" s="698">
        <f t="shared" ref="J750:J769" si="303">I750/M750</f>
        <v>2.2265246853823813E-2</v>
      </c>
      <c r="K750" s="1295">
        <f t="shared" si="292"/>
        <v>106</v>
      </c>
      <c r="L750" s="698">
        <f t="shared" si="293"/>
        <v>0.10261374636979671</v>
      </c>
      <c r="M750" s="1296">
        <f t="shared" ref="M750:M768" si="304">SUM(C750,E750,G750,I750,K750)</f>
        <v>1033</v>
      </c>
      <c r="N750" s="364">
        <f t="shared" si="294"/>
        <v>1950</v>
      </c>
      <c r="P750" s="698">
        <f t="shared" si="295"/>
        <v>0.79429735234215881</v>
      </c>
      <c r="Q750" s="364">
        <f t="shared" si="296"/>
        <v>306</v>
      </c>
      <c r="R750" s="698">
        <f t="shared" ref="R750:R768" si="305">Q750/Y750</f>
        <v>0.12464358452138492</v>
      </c>
      <c r="S750" s="1297">
        <v>43</v>
      </c>
      <c r="T750" s="698">
        <f t="shared" ref="T750:T768" si="306">S750/Y750</f>
        <v>1.7515274949083504E-2</v>
      </c>
      <c r="U750" s="1297">
        <f t="shared" si="297"/>
        <v>36</v>
      </c>
      <c r="V750" s="698">
        <f t="shared" ref="V750:V768" si="307">U750/Y750</f>
        <v>1.4663951120162933E-2</v>
      </c>
      <c r="W750" s="1297">
        <f t="shared" si="298"/>
        <v>120</v>
      </c>
      <c r="X750" s="698">
        <f t="shared" ref="X750:X768" si="308">W750/Y750</f>
        <v>4.8879837067209775E-2</v>
      </c>
      <c r="Y750" s="1298">
        <f t="shared" si="299"/>
        <v>2455</v>
      </c>
      <c r="Z750" s="1104"/>
    </row>
    <row r="751" spans="1:29" ht="12" customHeight="1" x14ac:dyDescent="0.25">
      <c r="A751" s="1100"/>
      <c r="B751" s="713" t="s">
        <v>632</v>
      </c>
      <c r="C751" s="1295">
        <f t="shared" si="289"/>
        <v>429</v>
      </c>
      <c r="D751" s="698">
        <f t="shared" si="300"/>
        <v>0.56447368421052635</v>
      </c>
      <c r="E751" s="1295">
        <f t="shared" si="290"/>
        <v>210</v>
      </c>
      <c r="F751" s="698">
        <f t="shared" si="301"/>
        <v>0.27631578947368424</v>
      </c>
      <c r="G751" s="1295">
        <v>14</v>
      </c>
      <c r="H751" s="698">
        <f t="shared" si="302"/>
        <v>1.8421052631578946E-2</v>
      </c>
      <c r="I751" s="1295">
        <f t="shared" si="291"/>
        <v>41</v>
      </c>
      <c r="J751" s="698">
        <f t="shared" si="303"/>
        <v>5.3947368421052633E-2</v>
      </c>
      <c r="K751" s="1295">
        <f t="shared" si="292"/>
        <v>66</v>
      </c>
      <c r="L751" s="698">
        <f t="shared" si="293"/>
        <v>8.6842105263157901E-2</v>
      </c>
      <c r="M751" s="1296">
        <f t="shared" si="304"/>
        <v>760</v>
      </c>
      <c r="N751" s="364">
        <f t="shared" si="294"/>
        <v>984</v>
      </c>
      <c r="P751" s="698">
        <f t="shared" si="295"/>
        <v>0.70944484498918525</v>
      </c>
      <c r="Q751" s="364">
        <f t="shared" si="296"/>
        <v>265</v>
      </c>
      <c r="R751" s="698">
        <f t="shared" si="305"/>
        <v>0.19105984138428261</v>
      </c>
      <c r="S751" s="1297">
        <v>25</v>
      </c>
      <c r="T751" s="698">
        <f t="shared" si="306"/>
        <v>1.8024513338139869E-2</v>
      </c>
      <c r="U751" s="1297">
        <f t="shared" si="297"/>
        <v>25</v>
      </c>
      <c r="V751" s="698">
        <f t="shared" si="307"/>
        <v>1.8024513338139869E-2</v>
      </c>
      <c r="W751" s="1297">
        <f t="shared" si="298"/>
        <v>88</v>
      </c>
      <c r="X751" s="698">
        <f t="shared" si="308"/>
        <v>6.344628695025234E-2</v>
      </c>
      <c r="Y751" s="1298">
        <f t="shared" si="299"/>
        <v>1387</v>
      </c>
      <c r="Z751" s="1104"/>
    </row>
    <row r="752" spans="1:29" ht="12.95" customHeight="1" x14ac:dyDescent="0.25">
      <c r="A752" s="1100"/>
      <c r="B752" s="713" t="s">
        <v>633</v>
      </c>
      <c r="C752" s="1295">
        <f t="shared" si="289"/>
        <v>378</v>
      </c>
      <c r="D752" s="698">
        <f t="shared" si="300"/>
        <v>0.56756756756756754</v>
      </c>
      <c r="E752" s="1295">
        <f t="shared" si="290"/>
        <v>189</v>
      </c>
      <c r="F752" s="698">
        <f t="shared" si="301"/>
        <v>0.28378378378378377</v>
      </c>
      <c r="G752" s="1299">
        <v>25</v>
      </c>
      <c r="H752" s="698">
        <f t="shared" si="302"/>
        <v>3.7537537537537538E-2</v>
      </c>
      <c r="I752" s="1295">
        <f t="shared" si="291"/>
        <v>22</v>
      </c>
      <c r="J752" s="698">
        <f t="shared" si="303"/>
        <v>3.3033033033033031E-2</v>
      </c>
      <c r="K752" s="1295">
        <f t="shared" si="292"/>
        <v>52</v>
      </c>
      <c r="L752" s="698">
        <f t="shared" si="293"/>
        <v>7.8078078078078081E-2</v>
      </c>
      <c r="M752" s="1296">
        <f t="shared" si="304"/>
        <v>666</v>
      </c>
      <c r="N752" s="364">
        <f t="shared" si="294"/>
        <v>1178</v>
      </c>
      <c r="P752" s="698">
        <f t="shared" si="295"/>
        <v>0.76792698826597128</v>
      </c>
      <c r="Q752" s="364">
        <f t="shared" si="296"/>
        <v>216</v>
      </c>
      <c r="R752" s="698">
        <f t="shared" si="305"/>
        <v>0.1408083441981747</v>
      </c>
      <c r="S752" s="1297">
        <v>38</v>
      </c>
      <c r="T752" s="698">
        <f t="shared" si="306"/>
        <v>2.4771838331160364E-2</v>
      </c>
      <c r="U752" s="1297">
        <f t="shared" si="297"/>
        <v>23</v>
      </c>
      <c r="V752" s="698">
        <f t="shared" si="307"/>
        <v>1.4993481095176011E-2</v>
      </c>
      <c r="W752" s="1297">
        <f t="shared" si="298"/>
        <v>79</v>
      </c>
      <c r="X752" s="698">
        <f t="shared" si="308"/>
        <v>5.1499348109517604E-2</v>
      </c>
      <c r="Y752" s="1298">
        <f t="shared" si="299"/>
        <v>1534</v>
      </c>
      <c r="Z752" s="1104"/>
    </row>
    <row r="753" spans="1:26" ht="12.95" customHeight="1" x14ac:dyDescent="0.25">
      <c r="A753" s="1100"/>
      <c r="B753" s="713" t="s">
        <v>634</v>
      </c>
      <c r="C753" s="1295">
        <f t="shared" si="289"/>
        <v>314</v>
      </c>
      <c r="D753" s="698">
        <f t="shared" si="300"/>
        <v>0.66808510638297869</v>
      </c>
      <c r="E753" s="1295">
        <f t="shared" si="290"/>
        <v>97</v>
      </c>
      <c r="F753" s="698">
        <f t="shared" si="301"/>
        <v>0.20638297872340425</v>
      </c>
      <c r="G753" s="1295">
        <v>19</v>
      </c>
      <c r="H753" s="698">
        <f t="shared" si="302"/>
        <v>4.042553191489362E-2</v>
      </c>
      <c r="I753" s="1295">
        <f t="shared" si="291"/>
        <v>7</v>
      </c>
      <c r="J753" s="698">
        <f t="shared" si="303"/>
        <v>1.4893617021276596E-2</v>
      </c>
      <c r="K753" s="1295">
        <f t="shared" si="292"/>
        <v>33</v>
      </c>
      <c r="L753" s="698">
        <f t="shared" si="293"/>
        <v>7.0212765957446813E-2</v>
      </c>
      <c r="M753" s="1296">
        <f t="shared" si="304"/>
        <v>470</v>
      </c>
      <c r="N753" s="364">
        <f t="shared" si="294"/>
        <v>1105</v>
      </c>
      <c r="P753" s="698">
        <f t="shared" si="295"/>
        <v>0.7831325301204819</v>
      </c>
      <c r="Q753" s="364">
        <f t="shared" si="296"/>
        <v>179</v>
      </c>
      <c r="R753" s="698">
        <f t="shared" si="305"/>
        <v>0.1268603827072998</v>
      </c>
      <c r="S753" s="1297">
        <v>44</v>
      </c>
      <c r="T753" s="698">
        <f t="shared" si="306"/>
        <v>3.1183557760453579E-2</v>
      </c>
      <c r="U753" s="1297">
        <f t="shared" si="297"/>
        <v>13</v>
      </c>
      <c r="V753" s="698">
        <f t="shared" si="307"/>
        <v>9.2133238837703753E-3</v>
      </c>
      <c r="W753" s="1297">
        <f t="shared" si="298"/>
        <v>70</v>
      </c>
      <c r="X753" s="698">
        <f t="shared" si="308"/>
        <v>4.9610205527994333E-2</v>
      </c>
      <c r="Y753" s="1298">
        <f t="shared" si="299"/>
        <v>1411</v>
      </c>
      <c r="Z753" s="1104"/>
    </row>
    <row r="754" spans="1:26" ht="12.95" customHeight="1" x14ac:dyDescent="0.25">
      <c r="A754" s="1100"/>
      <c r="B754" s="713" t="s">
        <v>635</v>
      </c>
      <c r="C754" s="1295">
        <f t="shared" si="289"/>
        <v>196</v>
      </c>
      <c r="D754" s="698">
        <f t="shared" si="300"/>
        <v>0.50777202072538863</v>
      </c>
      <c r="E754" s="1295">
        <f t="shared" si="290"/>
        <v>103</v>
      </c>
      <c r="F754" s="698">
        <f t="shared" si="301"/>
        <v>0.26683937823834197</v>
      </c>
      <c r="G754" s="1295">
        <v>6</v>
      </c>
      <c r="H754" s="698">
        <f t="shared" si="302"/>
        <v>1.5544041450777202E-2</v>
      </c>
      <c r="I754" s="1295">
        <f t="shared" si="291"/>
        <v>26</v>
      </c>
      <c r="J754" s="698">
        <f t="shared" si="303"/>
        <v>6.7357512953367879E-2</v>
      </c>
      <c r="K754" s="1295">
        <f t="shared" si="292"/>
        <v>55</v>
      </c>
      <c r="L754" s="698">
        <f t="shared" si="293"/>
        <v>0.14248704663212436</v>
      </c>
      <c r="M754" s="1296">
        <f t="shared" si="304"/>
        <v>386</v>
      </c>
      <c r="N754" s="364">
        <f t="shared" si="294"/>
        <v>630</v>
      </c>
      <c r="P754" s="698">
        <f t="shared" si="295"/>
        <v>0.66950053134962806</v>
      </c>
      <c r="Q754" s="364">
        <f t="shared" si="296"/>
        <v>187</v>
      </c>
      <c r="R754" s="698">
        <f t="shared" si="305"/>
        <v>0.19872476089266738</v>
      </c>
      <c r="S754" s="1297">
        <v>16</v>
      </c>
      <c r="T754" s="698">
        <f t="shared" si="306"/>
        <v>1.7003188097768331E-2</v>
      </c>
      <c r="U754" s="1297">
        <f t="shared" si="297"/>
        <v>29</v>
      </c>
      <c r="V754" s="698">
        <f t="shared" si="307"/>
        <v>3.0818278427205102E-2</v>
      </c>
      <c r="W754" s="1297">
        <f t="shared" si="298"/>
        <v>79</v>
      </c>
      <c r="X754" s="698">
        <f t="shared" si="308"/>
        <v>8.3953241232731138E-2</v>
      </c>
      <c r="Y754" s="1298">
        <f t="shared" si="299"/>
        <v>941</v>
      </c>
      <c r="Z754" s="1104"/>
    </row>
    <row r="755" spans="1:26" ht="12.95" customHeight="1" x14ac:dyDescent="0.25">
      <c r="A755" s="1100"/>
      <c r="B755" s="713" t="s">
        <v>636</v>
      </c>
      <c r="C755" s="1295">
        <f t="shared" si="289"/>
        <v>177</v>
      </c>
      <c r="D755" s="698">
        <f t="shared" si="300"/>
        <v>0.58609271523178808</v>
      </c>
      <c r="E755" s="1295">
        <f t="shared" si="290"/>
        <v>74</v>
      </c>
      <c r="F755" s="698">
        <f t="shared" si="301"/>
        <v>0.24503311258278146</v>
      </c>
      <c r="G755" s="1295">
        <v>3</v>
      </c>
      <c r="H755" s="698">
        <f t="shared" si="302"/>
        <v>9.9337748344370865E-3</v>
      </c>
      <c r="I755" s="1295">
        <f t="shared" si="291"/>
        <v>17</v>
      </c>
      <c r="J755" s="698">
        <f t="shared" si="303"/>
        <v>5.6291390728476824E-2</v>
      </c>
      <c r="K755" s="1295">
        <f t="shared" si="292"/>
        <v>31</v>
      </c>
      <c r="L755" s="698">
        <f t="shared" si="293"/>
        <v>0.10264900662251655</v>
      </c>
      <c r="M755" s="1296">
        <f t="shared" si="304"/>
        <v>302</v>
      </c>
      <c r="N755" s="364">
        <f t="shared" si="294"/>
        <v>545</v>
      </c>
      <c r="P755" s="698">
        <f t="shared" si="295"/>
        <v>0.76437587657784012</v>
      </c>
      <c r="Q755" s="364">
        <f t="shared" si="296"/>
        <v>87</v>
      </c>
      <c r="R755" s="698">
        <f t="shared" si="305"/>
        <v>0.12201963534361851</v>
      </c>
      <c r="S755" s="1297">
        <v>13</v>
      </c>
      <c r="T755" s="698">
        <f t="shared" si="306"/>
        <v>1.82328190743338E-2</v>
      </c>
      <c r="U755" s="1297">
        <f t="shared" si="297"/>
        <v>24</v>
      </c>
      <c r="V755" s="698">
        <f t="shared" si="307"/>
        <v>3.3660589060308554E-2</v>
      </c>
      <c r="W755" s="1297">
        <f t="shared" si="298"/>
        <v>44</v>
      </c>
      <c r="X755" s="698">
        <f t="shared" si="308"/>
        <v>6.1711079943899017E-2</v>
      </c>
      <c r="Y755" s="1298">
        <f t="shared" si="299"/>
        <v>713</v>
      </c>
      <c r="Z755" s="1104"/>
    </row>
    <row r="756" spans="1:26" ht="12.95" customHeight="1" x14ac:dyDescent="0.25">
      <c r="A756" s="1100"/>
      <c r="B756" s="713" t="s">
        <v>637</v>
      </c>
      <c r="C756" s="1295">
        <f t="shared" si="289"/>
        <v>150</v>
      </c>
      <c r="D756" s="698">
        <f t="shared" si="300"/>
        <v>0.45454545454545453</v>
      </c>
      <c r="E756" s="1295">
        <f t="shared" si="290"/>
        <v>100</v>
      </c>
      <c r="F756" s="698">
        <f t="shared" si="301"/>
        <v>0.30303030303030304</v>
      </c>
      <c r="G756" s="1295">
        <v>8</v>
      </c>
      <c r="H756" s="698">
        <f t="shared" si="302"/>
        <v>2.4242424242424242E-2</v>
      </c>
      <c r="I756" s="1295">
        <f t="shared" si="291"/>
        <v>47</v>
      </c>
      <c r="J756" s="698">
        <f t="shared" si="303"/>
        <v>0.14242424242424243</v>
      </c>
      <c r="K756" s="1295">
        <f t="shared" si="292"/>
        <v>25</v>
      </c>
      <c r="L756" s="698">
        <f t="shared" si="293"/>
        <v>7.575757575757576E-2</v>
      </c>
      <c r="M756" s="1296">
        <f t="shared" si="304"/>
        <v>330</v>
      </c>
      <c r="N756" s="364">
        <f t="shared" si="294"/>
        <v>356</v>
      </c>
      <c r="P756" s="698">
        <f t="shared" si="295"/>
        <v>0.64609800362976411</v>
      </c>
      <c r="Q756" s="364">
        <f t="shared" si="296"/>
        <v>103</v>
      </c>
      <c r="R756" s="698">
        <f t="shared" si="305"/>
        <v>0.18693284936479129</v>
      </c>
      <c r="S756" s="1297">
        <v>15</v>
      </c>
      <c r="T756" s="698">
        <f t="shared" si="306"/>
        <v>2.7223230490018149E-2</v>
      </c>
      <c r="U756" s="1297">
        <f t="shared" si="297"/>
        <v>61</v>
      </c>
      <c r="V756" s="698">
        <f t="shared" si="307"/>
        <v>0.11070780399274047</v>
      </c>
      <c r="W756" s="1297">
        <f t="shared" si="298"/>
        <v>16</v>
      </c>
      <c r="X756" s="698">
        <f t="shared" si="308"/>
        <v>2.9038112522686024E-2</v>
      </c>
      <c r="Y756" s="1298">
        <f t="shared" si="299"/>
        <v>551</v>
      </c>
      <c r="Z756" s="1104"/>
    </row>
    <row r="757" spans="1:26" ht="12.95" customHeight="1" x14ac:dyDescent="0.25">
      <c r="A757" s="1100"/>
      <c r="B757" s="713" t="s">
        <v>638</v>
      </c>
      <c r="C757" s="1295">
        <f t="shared" si="289"/>
        <v>100</v>
      </c>
      <c r="D757" s="698">
        <f t="shared" si="300"/>
        <v>0.62893081761006286</v>
      </c>
      <c r="E757" s="1295">
        <f t="shared" si="290"/>
        <v>42</v>
      </c>
      <c r="F757" s="698">
        <f t="shared" si="301"/>
        <v>0.26415094339622641</v>
      </c>
      <c r="G757" s="1295">
        <v>4</v>
      </c>
      <c r="H757" s="698">
        <f t="shared" si="302"/>
        <v>2.5157232704402517E-2</v>
      </c>
      <c r="I757" s="1295">
        <f t="shared" si="291"/>
        <v>8</v>
      </c>
      <c r="J757" s="698">
        <f t="shared" si="303"/>
        <v>5.0314465408805034E-2</v>
      </c>
      <c r="K757" s="1295">
        <f t="shared" si="292"/>
        <v>5</v>
      </c>
      <c r="L757" s="698">
        <f t="shared" si="293"/>
        <v>3.1446540880503145E-2</v>
      </c>
      <c r="M757" s="1296">
        <f t="shared" si="304"/>
        <v>159</v>
      </c>
      <c r="N757" s="364">
        <f t="shared" si="294"/>
        <v>281</v>
      </c>
      <c r="P757" s="698">
        <f t="shared" si="295"/>
        <v>0.73560209424083767</v>
      </c>
      <c r="Q757" s="364">
        <f t="shared" si="296"/>
        <v>66</v>
      </c>
      <c r="R757" s="698">
        <f t="shared" si="305"/>
        <v>0.17277486910994763</v>
      </c>
      <c r="S757" s="1297">
        <v>23</v>
      </c>
      <c r="T757" s="698">
        <f t="shared" si="306"/>
        <v>6.0209424083769635E-2</v>
      </c>
      <c r="U757" s="1297">
        <f t="shared" si="297"/>
        <v>5</v>
      </c>
      <c r="V757" s="698">
        <f t="shared" si="307"/>
        <v>1.3089005235602094E-2</v>
      </c>
      <c r="W757" s="1297">
        <f t="shared" si="298"/>
        <v>7</v>
      </c>
      <c r="X757" s="698">
        <f t="shared" si="308"/>
        <v>1.832460732984293E-2</v>
      </c>
      <c r="Y757" s="1298">
        <f t="shared" si="299"/>
        <v>382</v>
      </c>
      <c r="Z757" s="1104"/>
    </row>
    <row r="758" spans="1:26" ht="12.95" customHeight="1" x14ac:dyDescent="0.25">
      <c r="A758" s="1100"/>
      <c r="B758" s="713" t="s">
        <v>639</v>
      </c>
      <c r="C758" s="1295">
        <f t="shared" si="289"/>
        <v>89</v>
      </c>
      <c r="D758" s="698">
        <f t="shared" si="300"/>
        <v>0.63120567375886527</v>
      </c>
      <c r="E758" s="1295">
        <f t="shared" si="290"/>
        <v>33</v>
      </c>
      <c r="F758" s="698">
        <f t="shared" si="301"/>
        <v>0.23404255319148937</v>
      </c>
      <c r="G758" s="1295">
        <v>2</v>
      </c>
      <c r="H758" s="698">
        <f t="shared" si="302"/>
        <v>1.4184397163120567E-2</v>
      </c>
      <c r="I758" s="1295">
        <f t="shared" si="291"/>
        <v>9</v>
      </c>
      <c r="J758" s="698">
        <f t="shared" si="303"/>
        <v>6.3829787234042548E-2</v>
      </c>
      <c r="K758" s="1295">
        <f t="shared" si="292"/>
        <v>8</v>
      </c>
      <c r="L758" s="698">
        <f t="shared" si="293"/>
        <v>5.6737588652482268E-2</v>
      </c>
      <c r="M758" s="1296">
        <f t="shared" si="304"/>
        <v>141</v>
      </c>
      <c r="N758" s="364">
        <f t="shared" si="294"/>
        <v>221</v>
      </c>
      <c r="P758" s="698">
        <f t="shared" si="295"/>
        <v>0.72697368421052633</v>
      </c>
      <c r="Q758" s="364">
        <f t="shared" si="296"/>
        <v>50</v>
      </c>
      <c r="R758" s="698">
        <f t="shared" si="305"/>
        <v>0.16447368421052633</v>
      </c>
      <c r="S758" s="1297">
        <v>6</v>
      </c>
      <c r="T758" s="698">
        <f t="shared" si="306"/>
        <v>1.9736842105263157E-2</v>
      </c>
      <c r="U758" s="1297">
        <f t="shared" si="297"/>
        <v>12</v>
      </c>
      <c r="V758" s="698">
        <f t="shared" si="307"/>
        <v>3.9473684210526314E-2</v>
      </c>
      <c r="W758" s="1297">
        <f t="shared" si="298"/>
        <v>15</v>
      </c>
      <c r="X758" s="698">
        <f t="shared" si="308"/>
        <v>4.9342105263157895E-2</v>
      </c>
      <c r="Y758" s="1298">
        <f t="shared" si="299"/>
        <v>304</v>
      </c>
      <c r="Z758" s="1104"/>
    </row>
    <row r="759" spans="1:26" ht="12.95" customHeight="1" x14ac:dyDescent="0.25">
      <c r="A759" s="1100"/>
      <c r="B759" s="713" t="s">
        <v>640</v>
      </c>
      <c r="C759" s="1295">
        <f t="shared" si="289"/>
        <v>40</v>
      </c>
      <c r="D759" s="698">
        <f t="shared" si="300"/>
        <v>0.65573770491803274</v>
      </c>
      <c r="E759" s="1295">
        <f t="shared" si="290"/>
        <v>13</v>
      </c>
      <c r="F759" s="698">
        <f t="shared" si="301"/>
        <v>0.21311475409836064</v>
      </c>
      <c r="G759" s="1295">
        <v>4</v>
      </c>
      <c r="H759" s="698">
        <f t="shared" si="302"/>
        <v>6.5573770491803282E-2</v>
      </c>
      <c r="I759" s="1295">
        <f t="shared" si="291"/>
        <v>0</v>
      </c>
      <c r="J759" s="698">
        <f t="shared" si="303"/>
        <v>0</v>
      </c>
      <c r="K759" s="1295">
        <f t="shared" si="292"/>
        <v>4</v>
      </c>
      <c r="L759" s="698">
        <f t="shared" si="293"/>
        <v>6.5573770491803282E-2</v>
      </c>
      <c r="M759" s="1296">
        <f t="shared" si="304"/>
        <v>61</v>
      </c>
      <c r="N759" s="364">
        <f t="shared" si="294"/>
        <v>146</v>
      </c>
      <c r="P759" s="698">
        <f t="shared" si="295"/>
        <v>0.79781420765027322</v>
      </c>
      <c r="Q759" s="364">
        <f t="shared" si="296"/>
        <v>22</v>
      </c>
      <c r="R759" s="698">
        <f t="shared" si="305"/>
        <v>0.12021857923497267</v>
      </c>
      <c r="S759" s="1297">
        <v>6</v>
      </c>
      <c r="T759" s="698">
        <f t="shared" si="306"/>
        <v>3.2786885245901641E-2</v>
      </c>
      <c r="U759" s="1297">
        <f t="shared" si="297"/>
        <v>4</v>
      </c>
      <c r="V759" s="698">
        <f t="shared" si="307"/>
        <v>2.185792349726776E-2</v>
      </c>
      <c r="W759" s="1297">
        <f t="shared" si="298"/>
        <v>5</v>
      </c>
      <c r="X759" s="698">
        <f t="shared" si="308"/>
        <v>2.7322404371584699E-2</v>
      </c>
      <c r="Y759" s="1298">
        <f t="shared" si="299"/>
        <v>183</v>
      </c>
      <c r="Z759" s="1104"/>
    </row>
    <row r="760" spans="1:26" ht="12.95" customHeight="1" x14ac:dyDescent="0.25">
      <c r="A760" s="1100"/>
      <c r="B760" s="713" t="s">
        <v>641</v>
      </c>
      <c r="C760" s="1295">
        <f t="shared" si="289"/>
        <v>45</v>
      </c>
      <c r="D760" s="698">
        <f t="shared" si="300"/>
        <v>0.6428571428571429</v>
      </c>
      <c r="E760" s="1295">
        <f t="shared" si="290"/>
        <v>16</v>
      </c>
      <c r="F760" s="698">
        <f t="shared" si="301"/>
        <v>0.22857142857142856</v>
      </c>
      <c r="G760" s="1295">
        <v>4</v>
      </c>
      <c r="H760" s="698">
        <f t="shared" si="302"/>
        <v>5.7142857142857141E-2</v>
      </c>
      <c r="I760" s="1295">
        <f t="shared" si="291"/>
        <v>2</v>
      </c>
      <c r="J760" s="698">
        <f t="shared" si="303"/>
        <v>2.8571428571428571E-2</v>
      </c>
      <c r="K760" s="1295">
        <f t="shared" si="292"/>
        <v>3</v>
      </c>
      <c r="L760" s="698">
        <f t="shared" si="293"/>
        <v>4.2857142857142858E-2</v>
      </c>
      <c r="M760" s="1296">
        <f t="shared" si="304"/>
        <v>70</v>
      </c>
      <c r="N760" s="364">
        <f t="shared" si="294"/>
        <v>102</v>
      </c>
      <c r="P760" s="698">
        <f t="shared" si="295"/>
        <v>0.80952380952380953</v>
      </c>
      <c r="Q760" s="364">
        <f t="shared" si="296"/>
        <v>14</v>
      </c>
      <c r="R760" s="698">
        <f t="shared" si="305"/>
        <v>0.1111111111111111</v>
      </c>
      <c r="S760" s="1297">
        <v>2</v>
      </c>
      <c r="T760" s="698">
        <f t="shared" si="306"/>
        <v>1.5873015873015872E-2</v>
      </c>
      <c r="U760" s="1297">
        <v>2</v>
      </c>
      <c r="V760" s="698">
        <f t="shared" si="307"/>
        <v>1.5873015873015872E-2</v>
      </c>
      <c r="W760" s="1297">
        <f t="shared" si="298"/>
        <v>6</v>
      </c>
      <c r="X760" s="698">
        <f t="shared" si="308"/>
        <v>4.7619047619047616E-2</v>
      </c>
      <c r="Y760" s="1298">
        <f t="shared" si="299"/>
        <v>126</v>
      </c>
      <c r="Z760" s="1104"/>
    </row>
    <row r="761" spans="1:26" ht="12.95" customHeight="1" x14ac:dyDescent="0.25">
      <c r="A761" s="1100"/>
      <c r="B761" s="713" t="s">
        <v>642</v>
      </c>
      <c r="C761" s="1295">
        <f t="shared" si="289"/>
        <v>21</v>
      </c>
      <c r="D761" s="698">
        <f t="shared" si="300"/>
        <v>0.67741935483870963</v>
      </c>
      <c r="E761" s="1295">
        <f t="shared" si="290"/>
        <v>4</v>
      </c>
      <c r="F761" s="698">
        <f t="shared" si="301"/>
        <v>0.12903225806451613</v>
      </c>
      <c r="G761" s="1295">
        <v>1</v>
      </c>
      <c r="H761" s="698">
        <f t="shared" si="302"/>
        <v>3.2258064516129031E-2</v>
      </c>
      <c r="I761" s="1295">
        <f t="shared" si="291"/>
        <v>1</v>
      </c>
      <c r="J761" s="698">
        <f t="shared" si="303"/>
        <v>3.2258064516129031E-2</v>
      </c>
      <c r="K761" s="1295">
        <f t="shared" si="292"/>
        <v>4</v>
      </c>
      <c r="L761" s="698">
        <f t="shared" si="293"/>
        <v>0.12903225806451613</v>
      </c>
      <c r="M761" s="1296">
        <f t="shared" si="304"/>
        <v>31</v>
      </c>
      <c r="N761" s="364">
        <f t="shared" si="294"/>
        <v>41</v>
      </c>
      <c r="P761" s="698">
        <f t="shared" si="295"/>
        <v>0.7192982456140351</v>
      </c>
      <c r="Q761" s="364">
        <f t="shared" si="296"/>
        <v>6</v>
      </c>
      <c r="R761" s="698">
        <f t="shared" si="305"/>
        <v>0.10526315789473684</v>
      </c>
      <c r="S761" s="1297">
        <v>5</v>
      </c>
      <c r="T761" s="698">
        <f t="shared" si="306"/>
        <v>8.771929824561403E-2</v>
      </c>
      <c r="U761" s="1297">
        <f t="shared" ref="U761:U768" si="309">SUM(G685,I685)</f>
        <v>1</v>
      </c>
      <c r="V761" s="698">
        <f t="shared" si="307"/>
        <v>1.7543859649122806E-2</v>
      </c>
      <c r="W761" s="1297">
        <f t="shared" si="298"/>
        <v>4</v>
      </c>
      <c r="X761" s="698">
        <f t="shared" si="308"/>
        <v>7.0175438596491224E-2</v>
      </c>
      <c r="Y761" s="1298">
        <f t="shared" si="299"/>
        <v>57</v>
      </c>
      <c r="Z761" s="1104"/>
    </row>
    <row r="762" spans="1:26" ht="12.95" customHeight="1" x14ac:dyDescent="0.25">
      <c r="A762" s="1100"/>
      <c r="B762" s="713" t="s">
        <v>643</v>
      </c>
      <c r="C762" s="1295">
        <f t="shared" si="289"/>
        <v>32</v>
      </c>
      <c r="D762" s="698">
        <f t="shared" si="300"/>
        <v>0.7441860465116279</v>
      </c>
      <c r="E762" s="1295">
        <f t="shared" si="290"/>
        <v>9</v>
      </c>
      <c r="F762" s="698">
        <f t="shared" si="301"/>
        <v>0.20930232558139536</v>
      </c>
      <c r="G762" s="1295">
        <v>0</v>
      </c>
      <c r="H762" s="698">
        <f t="shared" si="302"/>
        <v>0</v>
      </c>
      <c r="I762" s="1295">
        <f t="shared" si="291"/>
        <v>1</v>
      </c>
      <c r="J762" s="698">
        <f t="shared" si="303"/>
        <v>2.3255813953488372E-2</v>
      </c>
      <c r="K762" s="1295">
        <f t="shared" si="292"/>
        <v>1</v>
      </c>
      <c r="L762" s="698">
        <f t="shared" si="293"/>
        <v>2.3255813953488372E-2</v>
      </c>
      <c r="M762" s="1296">
        <f t="shared" si="304"/>
        <v>43</v>
      </c>
      <c r="N762" s="364">
        <f t="shared" si="294"/>
        <v>49</v>
      </c>
      <c r="P762" s="698">
        <f t="shared" si="295"/>
        <v>0.72058823529411764</v>
      </c>
      <c r="Q762" s="364">
        <f t="shared" si="296"/>
        <v>8</v>
      </c>
      <c r="R762" s="698">
        <f t="shared" si="305"/>
        <v>0.11764705882352941</v>
      </c>
      <c r="S762" s="1297">
        <v>2</v>
      </c>
      <c r="T762" s="698">
        <f t="shared" si="306"/>
        <v>2.9411764705882353E-2</v>
      </c>
      <c r="U762" s="1297">
        <f t="shared" si="309"/>
        <v>4</v>
      </c>
      <c r="V762" s="698">
        <f t="shared" si="307"/>
        <v>5.8823529411764705E-2</v>
      </c>
      <c r="W762" s="1297">
        <f t="shared" si="298"/>
        <v>5</v>
      </c>
      <c r="X762" s="698">
        <f t="shared" si="308"/>
        <v>7.3529411764705885E-2</v>
      </c>
      <c r="Y762" s="1298">
        <f t="shared" si="299"/>
        <v>68</v>
      </c>
      <c r="Z762" s="1104"/>
    </row>
    <row r="763" spans="1:26" ht="12.95" customHeight="1" x14ac:dyDescent="0.25">
      <c r="A763" s="1100"/>
      <c r="B763" s="713" t="s">
        <v>644</v>
      </c>
      <c r="C763" s="1295">
        <f t="shared" si="289"/>
        <v>25</v>
      </c>
      <c r="D763" s="698">
        <f t="shared" si="300"/>
        <v>0.47169811320754718</v>
      </c>
      <c r="E763" s="1295">
        <f t="shared" si="290"/>
        <v>17</v>
      </c>
      <c r="F763" s="698">
        <f t="shared" si="301"/>
        <v>0.32075471698113206</v>
      </c>
      <c r="G763" s="1295">
        <v>1</v>
      </c>
      <c r="H763" s="698">
        <f t="shared" si="302"/>
        <v>1.8867924528301886E-2</v>
      </c>
      <c r="I763" s="1295">
        <f t="shared" si="291"/>
        <v>5</v>
      </c>
      <c r="J763" s="698">
        <f t="shared" si="303"/>
        <v>9.4339622641509441E-2</v>
      </c>
      <c r="K763" s="1295">
        <f t="shared" si="292"/>
        <v>5</v>
      </c>
      <c r="L763" s="698">
        <f t="shared" si="293"/>
        <v>9.4339622641509441E-2</v>
      </c>
      <c r="M763" s="1296">
        <f t="shared" si="304"/>
        <v>53</v>
      </c>
      <c r="N763" s="364">
        <f t="shared" si="294"/>
        <v>58</v>
      </c>
      <c r="P763" s="698">
        <f t="shared" si="295"/>
        <v>0.76315789473684215</v>
      </c>
      <c r="Q763" s="364">
        <f t="shared" si="296"/>
        <v>7</v>
      </c>
      <c r="R763" s="698">
        <f t="shared" si="305"/>
        <v>9.2105263157894732E-2</v>
      </c>
      <c r="S763" s="1297">
        <v>4</v>
      </c>
      <c r="T763" s="698">
        <f t="shared" si="306"/>
        <v>5.2631578947368418E-2</v>
      </c>
      <c r="U763" s="1297">
        <f t="shared" si="309"/>
        <v>1</v>
      </c>
      <c r="V763" s="698">
        <f t="shared" si="307"/>
        <v>1.3157894736842105E-2</v>
      </c>
      <c r="W763" s="1297">
        <f t="shared" si="298"/>
        <v>6</v>
      </c>
      <c r="X763" s="698">
        <f t="shared" si="308"/>
        <v>7.8947368421052627E-2</v>
      </c>
      <c r="Y763" s="1298">
        <f t="shared" si="299"/>
        <v>76</v>
      </c>
      <c r="Z763" s="1104"/>
    </row>
    <row r="764" spans="1:26" ht="12.95" customHeight="1" x14ac:dyDescent="0.25">
      <c r="A764" s="1100"/>
      <c r="B764" s="713" t="s">
        <v>645</v>
      </c>
      <c r="C764" s="1295">
        <f t="shared" si="289"/>
        <v>9</v>
      </c>
      <c r="D764" s="698">
        <f t="shared" si="300"/>
        <v>0.75</v>
      </c>
      <c r="E764" s="1295">
        <f t="shared" si="290"/>
        <v>2</v>
      </c>
      <c r="F764" s="698">
        <f t="shared" si="301"/>
        <v>0.16666666666666666</v>
      </c>
      <c r="G764" s="1295">
        <v>1</v>
      </c>
      <c r="H764" s="698">
        <f t="shared" si="302"/>
        <v>8.3333333333333329E-2</v>
      </c>
      <c r="I764" s="1295">
        <f t="shared" si="291"/>
        <v>0</v>
      </c>
      <c r="J764" s="698">
        <f t="shared" si="303"/>
        <v>0</v>
      </c>
      <c r="K764" s="1295">
        <f t="shared" si="292"/>
        <v>0</v>
      </c>
      <c r="L764" s="698">
        <f t="shared" si="293"/>
        <v>0</v>
      </c>
      <c r="M764" s="1296">
        <f t="shared" si="304"/>
        <v>12</v>
      </c>
      <c r="N764" s="364">
        <f t="shared" si="294"/>
        <v>42</v>
      </c>
      <c r="P764" s="698">
        <f t="shared" si="295"/>
        <v>0.8936170212765957</v>
      </c>
      <c r="Q764" s="364">
        <f t="shared" si="296"/>
        <v>3</v>
      </c>
      <c r="R764" s="698">
        <f t="shared" si="305"/>
        <v>6.3829787234042548E-2</v>
      </c>
      <c r="S764" s="1297">
        <v>1</v>
      </c>
      <c r="T764" s="698">
        <f t="shared" si="306"/>
        <v>2.1276595744680851E-2</v>
      </c>
      <c r="U764" s="1297">
        <f t="shared" si="309"/>
        <v>0</v>
      </c>
      <c r="V764" s="698">
        <f t="shared" si="307"/>
        <v>0</v>
      </c>
      <c r="W764" s="1297">
        <f t="shared" si="298"/>
        <v>1</v>
      </c>
      <c r="X764" s="698">
        <f t="shared" si="308"/>
        <v>2.1276595744680851E-2</v>
      </c>
      <c r="Y764" s="1298">
        <f t="shared" si="299"/>
        <v>47</v>
      </c>
      <c r="Z764" s="1104"/>
    </row>
    <row r="765" spans="1:26" ht="12.95" customHeight="1" x14ac:dyDescent="0.25">
      <c r="A765" s="1100"/>
      <c r="B765" s="713" t="s">
        <v>646</v>
      </c>
      <c r="C765" s="1295">
        <f t="shared" si="289"/>
        <v>16</v>
      </c>
      <c r="D765" s="698">
        <f t="shared" si="300"/>
        <v>0.43243243243243246</v>
      </c>
      <c r="E765" s="1295">
        <f t="shared" si="290"/>
        <v>19</v>
      </c>
      <c r="F765" s="698">
        <f t="shared" si="301"/>
        <v>0.51351351351351349</v>
      </c>
      <c r="G765" s="1295">
        <v>1</v>
      </c>
      <c r="H765" s="698">
        <f t="shared" si="302"/>
        <v>2.7027027027027029E-2</v>
      </c>
      <c r="I765" s="1295">
        <f t="shared" si="291"/>
        <v>0</v>
      </c>
      <c r="J765" s="698">
        <f t="shared" si="303"/>
        <v>0</v>
      </c>
      <c r="K765" s="1295">
        <f t="shared" si="292"/>
        <v>1</v>
      </c>
      <c r="L765" s="698">
        <f t="shared" si="293"/>
        <v>2.7027027027027029E-2</v>
      </c>
      <c r="M765" s="1296">
        <f t="shared" si="304"/>
        <v>37</v>
      </c>
      <c r="N765" s="364">
        <f t="shared" si="294"/>
        <v>25</v>
      </c>
      <c r="P765" s="698">
        <f t="shared" si="295"/>
        <v>0.49019607843137253</v>
      </c>
      <c r="Q765" s="364">
        <f t="shared" si="296"/>
        <v>23</v>
      </c>
      <c r="R765" s="698">
        <f t="shared" si="305"/>
        <v>0.45098039215686275</v>
      </c>
      <c r="S765" s="1297">
        <v>1</v>
      </c>
      <c r="T765" s="698">
        <f t="shared" si="306"/>
        <v>1.9607843137254902E-2</v>
      </c>
      <c r="U765" s="1297">
        <f t="shared" si="309"/>
        <v>2</v>
      </c>
      <c r="V765" s="698">
        <f t="shared" si="307"/>
        <v>3.9215686274509803E-2</v>
      </c>
      <c r="W765" s="1297">
        <f t="shared" si="298"/>
        <v>0</v>
      </c>
      <c r="X765" s="698">
        <f t="shared" si="308"/>
        <v>0</v>
      </c>
      <c r="Y765" s="1298">
        <f t="shared" si="299"/>
        <v>51</v>
      </c>
      <c r="Z765" s="1104"/>
    </row>
    <row r="766" spans="1:26" ht="12.95" customHeight="1" x14ac:dyDescent="0.25">
      <c r="A766" s="1100"/>
      <c r="B766" s="713" t="s">
        <v>647</v>
      </c>
      <c r="C766" s="1295">
        <f t="shared" si="289"/>
        <v>8</v>
      </c>
      <c r="D766" s="698">
        <f t="shared" si="300"/>
        <v>0.5714285714285714</v>
      </c>
      <c r="E766" s="1295">
        <f t="shared" si="290"/>
        <v>3</v>
      </c>
      <c r="F766" s="698">
        <f t="shared" si="301"/>
        <v>0.21428571428571427</v>
      </c>
      <c r="G766" s="1295">
        <v>0</v>
      </c>
      <c r="H766" s="698">
        <f t="shared" si="302"/>
        <v>0</v>
      </c>
      <c r="I766" s="1295">
        <f t="shared" si="291"/>
        <v>1</v>
      </c>
      <c r="J766" s="698">
        <f t="shared" si="303"/>
        <v>7.1428571428571425E-2</v>
      </c>
      <c r="K766" s="1295">
        <f t="shared" si="292"/>
        <v>2</v>
      </c>
      <c r="L766" s="698">
        <f t="shared" si="293"/>
        <v>0.14285714285714285</v>
      </c>
      <c r="M766" s="1296">
        <f t="shared" si="304"/>
        <v>14</v>
      </c>
      <c r="N766" s="364">
        <f t="shared" si="294"/>
        <v>8</v>
      </c>
      <c r="P766" s="698">
        <f t="shared" si="295"/>
        <v>0.66666666666666663</v>
      </c>
      <c r="Q766" s="364">
        <f t="shared" si="296"/>
        <v>3</v>
      </c>
      <c r="R766" s="698">
        <f t="shared" si="305"/>
        <v>0.25</v>
      </c>
      <c r="S766" s="1297">
        <v>0</v>
      </c>
      <c r="T766" s="698">
        <f t="shared" si="306"/>
        <v>0</v>
      </c>
      <c r="U766" s="1297">
        <f t="shared" si="309"/>
        <v>0</v>
      </c>
      <c r="V766" s="698">
        <f t="shared" si="307"/>
        <v>0</v>
      </c>
      <c r="W766" s="1297">
        <f t="shared" si="298"/>
        <v>1</v>
      </c>
      <c r="X766" s="698">
        <f t="shared" si="308"/>
        <v>8.3333333333333329E-2</v>
      </c>
      <c r="Y766" s="1298">
        <f t="shared" si="299"/>
        <v>12</v>
      </c>
      <c r="Z766" s="1104"/>
    </row>
    <row r="767" spans="1:26" ht="12.95" customHeight="1" x14ac:dyDescent="0.25">
      <c r="A767" s="1100"/>
      <c r="B767" s="713" t="s">
        <v>648</v>
      </c>
      <c r="C767" s="1295">
        <f t="shared" si="289"/>
        <v>2</v>
      </c>
      <c r="D767" s="698">
        <f t="shared" si="300"/>
        <v>0.33333333333333331</v>
      </c>
      <c r="E767" s="1295">
        <f t="shared" si="290"/>
        <v>3</v>
      </c>
      <c r="F767" s="698">
        <f t="shared" si="301"/>
        <v>0.5</v>
      </c>
      <c r="G767" s="1295">
        <v>0</v>
      </c>
      <c r="H767" s="698">
        <f t="shared" si="302"/>
        <v>0</v>
      </c>
      <c r="I767" s="1295">
        <f t="shared" si="291"/>
        <v>0</v>
      </c>
      <c r="J767" s="698">
        <f t="shared" si="303"/>
        <v>0</v>
      </c>
      <c r="K767" s="1295">
        <f t="shared" si="292"/>
        <v>1</v>
      </c>
      <c r="L767" s="698">
        <f t="shared" si="293"/>
        <v>0.16666666666666666</v>
      </c>
      <c r="M767" s="1296">
        <f t="shared" si="304"/>
        <v>6</v>
      </c>
      <c r="N767" s="364">
        <f t="shared" si="294"/>
        <v>2</v>
      </c>
      <c r="P767" s="698">
        <f t="shared" si="295"/>
        <v>0.5</v>
      </c>
      <c r="Q767" s="364">
        <f t="shared" si="296"/>
        <v>2</v>
      </c>
      <c r="R767" s="698">
        <f t="shared" si="305"/>
        <v>0.5</v>
      </c>
      <c r="S767" s="1297">
        <v>0</v>
      </c>
      <c r="T767" s="698">
        <f t="shared" si="306"/>
        <v>0</v>
      </c>
      <c r="U767" s="1297">
        <f t="shared" si="309"/>
        <v>0</v>
      </c>
      <c r="V767" s="698">
        <f t="shared" si="307"/>
        <v>0</v>
      </c>
      <c r="W767" s="1297">
        <f t="shared" si="298"/>
        <v>0</v>
      </c>
      <c r="X767" s="698">
        <f t="shared" si="308"/>
        <v>0</v>
      </c>
      <c r="Y767" s="1298">
        <f t="shared" si="299"/>
        <v>4</v>
      </c>
      <c r="Z767" s="1104"/>
    </row>
    <row r="768" spans="1:26" ht="12.95" customHeight="1" x14ac:dyDescent="0.25">
      <c r="A768" s="1100"/>
      <c r="B768" s="713" t="s">
        <v>798</v>
      </c>
      <c r="C768" s="1295">
        <f>SUM(C613,E613)</f>
        <v>2</v>
      </c>
      <c r="D768" s="698">
        <f t="shared" si="300"/>
        <v>0.4</v>
      </c>
      <c r="E768" s="1295">
        <f t="shared" si="290"/>
        <v>3</v>
      </c>
      <c r="F768" s="835">
        <f t="shared" si="301"/>
        <v>0.6</v>
      </c>
      <c r="G768" s="1300">
        <v>0</v>
      </c>
      <c r="H768" s="698">
        <f t="shared" si="302"/>
        <v>0</v>
      </c>
      <c r="I768" s="1300">
        <f t="shared" si="291"/>
        <v>0</v>
      </c>
      <c r="J768" s="698">
        <f t="shared" si="303"/>
        <v>0</v>
      </c>
      <c r="K768" s="1300">
        <f t="shared" si="292"/>
        <v>0</v>
      </c>
      <c r="L768" s="698">
        <f t="shared" si="293"/>
        <v>0</v>
      </c>
      <c r="M768" s="1296">
        <f t="shared" si="304"/>
        <v>5</v>
      </c>
      <c r="N768" s="364">
        <f>SUM(G613,I613)</f>
        <v>8</v>
      </c>
      <c r="P768" s="698">
        <f t="shared" si="295"/>
        <v>0.88888888888888884</v>
      </c>
      <c r="Q768" s="364">
        <f t="shared" si="296"/>
        <v>1</v>
      </c>
      <c r="R768" s="698">
        <f t="shared" si="305"/>
        <v>0.1111111111111111</v>
      </c>
      <c r="S768" s="1297">
        <v>0</v>
      </c>
      <c r="T768" s="698">
        <f t="shared" si="306"/>
        <v>0</v>
      </c>
      <c r="U768" s="1297">
        <f t="shared" si="309"/>
        <v>0</v>
      </c>
      <c r="V768" s="698">
        <f t="shared" si="307"/>
        <v>0</v>
      </c>
      <c r="W768" s="1297">
        <f t="shared" si="298"/>
        <v>0</v>
      </c>
      <c r="X768" s="698">
        <f t="shared" si="308"/>
        <v>0</v>
      </c>
      <c r="Y768" s="1298">
        <f t="shared" si="299"/>
        <v>9</v>
      </c>
      <c r="Z768" s="1104"/>
    </row>
    <row r="769" spans="1:26" ht="12.95" customHeight="1" x14ac:dyDescent="0.25">
      <c r="A769" s="1100"/>
      <c r="B769" s="974" t="s">
        <v>735</v>
      </c>
      <c r="C769" s="502">
        <f>SUM(C749:C768)</f>
        <v>3689</v>
      </c>
      <c r="D769" s="698">
        <f>C769/$M$769</f>
        <v>0.57830380937451009</v>
      </c>
      <c r="E769" s="502">
        <f>SUM(E749:E768)</f>
        <v>1602</v>
      </c>
      <c r="F769" s="698">
        <f t="shared" si="301"/>
        <v>0.25113654177770811</v>
      </c>
      <c r="G769" s="502">
        <f>SUM(G749:G768)</f>
        <v>155</v>
      </c>
      <c r="H769" s="698">
        <f t="shared" si="302"/>
        <v>2.4298479385483619E-2</v>
      </c>
      <c r="I769" s="502">
        <f>SUM(I749:I768)</f>
        <v>302</v>
      </c>
      <c r="J769" s="698">
        <f t="shared" si="303"/>
        <v>4.734284370591002E-2</v>
      </c>
      <c r="K769" s="502">
        <f>SUM(K749:K768)</f>
        <v>631</v>
      </c>
      <c r="L769" s="698">
        <f>K769/M769</f>
        <v>9.8918325756388148E-2</v>
      </c>
      <c r="M769" s="1301">
        <f>SUM(M749:M768)</f>
        <v>6379</v>
      </c>
      <c r="N769" s="23">
        <f>SUM(N749:N768)</f>
        <v>10412</v>
      </c>
      <c r="P769" s="698">
        <f>N769/$Y$769</f>
        <v>0.74691535150645627</v>
      </c>
      <c r="Q769" s="23">
        <f>SUM(Q749:Q768)</f>
        <v>2069</v>
      </c>
      <c r="R769" s="698">
        <f>Q769/$Y$769</f>
        <v>0.14842180774748923</v>
      </c>
      <c r="S769" s="23">
        <f>SUM(S749:S768)</f>
        <v>319</v>
      </c>
      <c r="T769" s="698">
        <f>S769/$Y$769</f>
        <v>2.2883787661406026E-2</v>
      </c>
      <c r="U769" s="23">
        <f>SUM(U749:U768)</f>
        <v>316</v>
      </c>
      <c r="V769" s="698">
        <f>U769/$Y$769</f>
        <v>2.2668579626972739E-2</v>
      </c>
      <c r="W769" s="23">
        <f>SUM(W749:W768)</f>
        <v>824</v>
      </c>
      <c r="X769" s="698">
        <f>W769/$Y$769</f>
        <v>5.9110473457675755E-2</v>
      </c>
      <c r="Y769" s="1297">
        <f>SUM(Y749:Y768)</f>
        <v>13940</v>
      </c>
      <c r="Z769" s="1104"/>
    </row>
    <row r="770" spans="1:26" ht="12.95" customHeight="1" x14ac:dyDescent="0.25">
      <c r="A770" s="1100"/>
      <c r="B770" s="714" t="s">
        <v>799</v>
      </c>
      <c r="C770" s="1302">
        <f>C769/$X$576</f>
        <v>0.18153634171546676</v>
      </c>
      <c r="E770" s="1302">
        <f>E769/$X$576</f>
        <v>7.8834703016583824E-2</v>
      </c>
      <c r="G770" s="1302">
        <f>G769/$X$576</f>
        <v>7.6275773830028048E-3</v>
      </c>
      <c r="I770" s="1302">
        <f>I769/$X$576</f>
        <v>1.4861473352689336E-2</v>
      </c>
      <c r="K770" s="1302">
        <f>K769/$X$576</f>
        <v>3.1051621475321096E-2</v>
      </c>
      <c r="L770" s="1303"/>
      <c r="M770" s="1304">
        <f>M769/$X$576</f>
        <v>0.3139117169430638</v>
      </c>
      <c r="N770" s="1302">
        <f>N769/$X$576</f>
        <v>0.51237635943113036</v>
      </c>
      <c r="Q770" s="1302">
        <f>Q769/$X$576</f>
        <v>0.10181585551892132</v>
      </c>
      <c r="S770" s="1302">
        <f>S769/$X$576</f>
        <v>1.5698046355986418E-2</v>
      </c>
      <c r="T770" s="1303"/>
      <c r="U770" s="1302">
        <f>U769/$X$576</f>
        <v>1.5550415825992816E-2</v>
      </c>
      <c r="W770" s="1302">
        <f>W769/$X$576</f>
        <v>4.0549185571576205E-2</v>
      </c>
      <c r="Y770" s="1304">
        <f>Y769/$X$576</f>
        <v>0.68598986270360707</v>
      </c>
      <c r="Z770" s="1104"/>
    </row>
    <row r="771" spans="1:26" ht="12.95" customHeight="1" x14ac:dyDescent="0.25">
      <c r="A771" s="1100"/>
      <c r="B771" s="1138" t="s">
        <v>779</v>
      </c>
      <c r="C771" s="1305">
        <f>C772/C769</f>
        <v>4.4998644619137974E-2</v>
      </c>
      <c r="D771" s="596"/>
      <c r="E771" s="1305">
        <f>E772/E769</f>
        <v>0.25530586766541824</v>
      </c>
      <c r="F771" s="596"/>
      <c r="G771" s="1305">
        <f>G772/G769</f>
        <v>0.20645161290322581</v>
      </c>
      <c r="H771" s="596"/>
      <c r="I771" s="1305">
        <f>I772/I769</f>
        <v>0.45364238410596025</v>
      </c>
      <c r="J771" s="596"/>
      <c r="K771" s="1305">
        <f>K772/K769</f>
        <v>0.27575277337559428</v>
      </c>
      <c r="L771" s="1306"/>
      <c r="M771" s="1307">
        <f>M772/M769</f>
        <v>0.14390970371531589</v>
      </c>
      <c r="N771" s="1305">
        <f>N772/N769</f>
        <v>9.6043027276219751E-3</v>
      </c>
      <c r="O771" s="596"/>
      <c r="P771" s="596"/>
      <c r="Q771" s="1305">
        <f>Q772/Q769</f>
        <v>0.1304978250362494</v>
      </c>
      <c r="R771" s="596"/>
      <c r="S771" s="1305">
        <f>S772/S769</f>
        <v>0.12852664576802508</v>
      </c>
      <c r="T771" s="1306"/>
      <c r="U771" s="1305">
        <f>U772/U769</f>
        <v>0.22151898734177214</v>
      </c>
      <c r="V771" s="596"/>
      <c r="W771" s="1305">
        <f>W772/W769</f>
        <v>0.14684466019417475</v>
      </c>
      <c r="X771" s="596"/>
      <c r="Y771" s="1307">
        <f>Y772/Y769</f>
        <v>4.3113342898134864E-2</v>
      </c>
      <c r="Z771" s="1104"/>
    </row>
    <row r="772" spans="1:26" ht="12.95" customHeight="1" x14ac:dyDescent="0.25">
      <c r="A772" s="1100"/>
      <c r="B772" s="1138" t="s">
        <v>800</v>
      </c>
      <c r="C772" s="1308">
        <v>166</v>
      </c>
      <c r="D772" s="698">
        <f>C772/$M$769</f>
        <v>2.6022887599937296E-2</v>
      </c>
      <c r="E772" s="1308">
        <v>409</v>
      </c>
      <c r="F772" s="698">
        <f>E772/$M$769</f>
        <v>6.4116632701050322E-2</v>
      </c>
      <c r="G772" s="1308">
        <v>32</v>
      </c>
      <c r="H772" s="698">
        <f>G772/$M$769</f>
        <v>5.0164602602288761E-3</v>
      </c>
      <c r="I772" s="1308">
        <v>137</v>
      </c>
      <c r="J772" s="698">
        <f>I772/$M$769</f>
        <v>2.1476720489104876E-2</v>
      </c>
      <c r="K772" s="1308">
        <v>174</v>
      </c>
      <c r="L772" s="698">
        <f>K772/$M$769</f>
        <v>2.7277002664994512E-2</v>
      </c>
      <c r="M772" s="1309">
        <f t="shared" ref="M772" si="310">SUM(C772,E772,G772,I772,K772)</f>
        <v>918</v>
      </c>
      <c r="N772" s="1308">
        <v>100</v>
      </c>
      <c r="O772" s="1310"/>
      <c r="P772" s="698">
        <f>N772/$Y$769</f>
        <v>7.1736011477761836E-3</v>
      </c>
      <c r="Q772" s="1308">
        <v>270</v>
      </c>
      <c r="R772" s="698">
        <f>Q772/$Y$769</f>
        <v>1.9368723098995694E-2</v>
      </c>
      <c r="S772" s="1308">
        <v>41</v>
      </c>
      <c r="T772" s="698">
        <f>S772/$Y$769</f>
        <v>2.9411764705882353E-3</v>
      </c>
      <c r="U772" s="1308">
        <v>70</v>
      </c>
      <c r="V772" s="698">
        <f>U772/$Y$769</f>
        <v>5.0215208034433282E-3</v>
      </c>
      <c r="W772" s="1308">
        <v>121</v>
      </c>
      <c r="X772" s="698">
        <f>W772/$Y$769</f>
        <v>8.6800573888091825E-3</v>
      </c>
      <c r="Y772" s="1311">
        <v>601</v>
      </c>
      <c r="Z772" s="1104"/>
    </row>
    <row r="773" spans="1:26" ht="12.95" customHeight="1" x14ac:dyDescent="0.25">
      <c r="A773" s="1292"/>
      <c r="B773" s="812" t="s">
        <v>801</v>
      </c>
      <c r="C773" s="664"/>
      <c r="D773" s="949" t="s">
        <v>768</v>
      </c>
      <c r="E773" s="1293"/>
      <c r="F773" s="949" t="s">
        <v>769</v>
      </c>
      <c r="G773" s="949"/>
      <c r="H773" s="949" t="s">
        <v>770</v>
      </c>
      <c r="I773" s="949"/>
      <c r="J773" s="949" t="s">
        <v>771</v>
      </c>
      <c r="K773" s="949"/>
      <c r="L773" s="949" t="s">
        <v>772</v>
      </c>
      <c r="M773" s="864"/>
      <c r="N773" s="664"/>
      <c r="O773" s="864"/>
      <c r="P773" s="1117" t="s">
        <v>773</v>
      </c>
      <c r="Q773" s="1117"/>
      <c r="R773" s="864" t="s">
        <v>774</v>
      </c>
      <c r="S773" s="1294"/>
      <c r="T773" s="1118" t="s">
        <v>775</v>
      </c>
      <c r="U773" s="1118"/>
      <c r="V773" s="1118" t="s">
        <v>776</v>
      </c>
      <c r="W773" s="1294"/>
      <c r="X773" s="1118" t="s">
        <v>777</v>
      </c>
      <c r="Y773" s="664"/>
      <c r="Z773" s="1104"/>
    </row>
    <row r="774" spans="1:26" ht="12.95" customHeight="1" x14ac:dyDescent="0.25">
      <c r="A774" s="1097"/>
      <c r="B774" s="1111" t="s">
        <v>613</v>
      </c>
      <c r="C774" s="1105" t="s">
        <v>112</v>
      </c>
      <c r="D774" s="1105" t="s">
        <v>110</v>
      </c>
      <c r="E774" s="1105" t="s">
        <v>763</v>
      </c>
      <c r="F774" s="1105" t="s">
        <v>763</v>
      </c>
      <c r="G774" s="1105" t="s">
        <v>753</v>
      </c>
      <c r="H774" s="1105" t="s">
        <v>785</v>
      </c>
      <c r="I774" s="1105" t="s">
        <v>110</v>
      </c>
      <c r="J774" s="1105" t="s">
        <v>766</v>
      </c>
      <c r="K774" s="1105">
        <v>50</v>
      </c>
      <c r="L774" s="1112"/>
      <c r="M774" s="1113"/>
      <c r="N774" s="1105" t="s">
        <v>112</v>
      </c>
      <c r="O774" s="1105" t="s">
        <v>110</v>
      </c>
      <c r="P774" s="1105" t="s">
        <v>763</v>
      </c>
      <c r="Q774" s="1105" t="s">
        <v>763</v>
      </c>
      <c r="R774" s="1105" t="s">
        <v>753</v>
      </c>
      <c r="S774" s="1105" t="s">
        <v>785</v>
      </c>
      <c r="T774" s="1105" t="s">
        <v>110</v>
      </c>
      <c r="U774" s="1105" t="s">
        <v>767</v>
      </c>
      <c r="V774" s="1105">
        <v>50</v>
      </c>
      <c r="W774" s="1114"/>
      <c r="X774" s="1114"/>
      <c r="Y774" s="1113"/>
      <c r="Z774" s="1104"/>
    </row>
    <row r="775" spans="1:26" ht="12.95" customHeight="1" x14ac:dyDescent="0.25">
      <c r="A775" s="1097"/>
      <c r="B775" s="1105" t="s">
        <v>610</v>
      </c>
      <c r="C775" s="1167" t="s">
        <v>715</v>
      </c>
      <c r="D775" s="1291" t="s">
        <v>4</v>
      </c>
      <c r="E775" s="1167" t="s">
        <v>742</v>
      </c>
      <c r="F775" s="1291" t="s">
        <v>4</v>
      </c>
      <c r="G775" s="1167" t="s">
        <v>762</v>
      </c>
      <c r="H775" s="1291" t="s">
        <v>4</v>
      </c>
      <c r="I775" s="1167" t="s">
        <v>665</v>
      </c>
      <c r="J775" s="1291" t="s">
        <v>4</v>
      </c>
      <c r="K775" s="1167" t="s">
        <v>749</v>
      </c>
      <c r="L775" s="1291" t="s">
        <v>4</v>
      </c>
      <c r="M775" s="868" t="s">
        <v>609</v>
      </c>
      <c r="N775" s="863" t="s">
        <v>715</v>
      </c>
      <c r="O775" s="1110" t="s">
        <v>4</v>
      </c>
      <c r="P775" s="1110" t="s">
        <v>4</v>
      </c>
      <c r="Q775" s="1110" t="s">
        <v>742</v>
      </c>
      <c r="R775" s="1110" t="s">
        <v>4</v>
      </c>
      <c r="S775" s="1110" t="s">
        <v>762</v>
      </c>
      <c r="T775" s="1110" t="s">
        <v>4</v>
      </c>
      <c r="U775" s="1110" t="s">
        <v>665</v>
      </c>
      <c r="V775" s="1110" t="s">
        <v>4</v>
      </c>
      <c r="W775" s="1110" t="s">
        <v>749</v>
      </c>
      <c r="X775" s="1110" t="s">
        <v>4</v>
      </c>
      <c r="Y775" s="1085" t="s">
        <v>609</v>
      </c>
      <c r="Z775" s="1104"/>
    </row>
    <row r="776" spans="1:26" ht="12.95" customHeight="1" x14ac:dyDescent="0.25">
      <c r="A776" s="1097"/>
      <c r="B776" s="1105" t="s">
        <v>597</v>
      </c>
      <c r="C776" s="1005"/>
      <c r="D776" s="848" t="s">
        <v>752</v>
      </c>
      <c r="E776" s="848" t="s">
        <v>753</v>
      </c>
      <c r="F776" s="848" t="s">
        <v>110</v>
      </c>
      <c r="G776" s="848" t="s">
        <v>754</v>
      </c>
      <c r="H776" s="848" t="s">
        <v>753</v>
      </c>
      <c r="I776" s="848" t="s">
        <v>755</v>
      </c>
      <c r="J776" s="848" t="s">
        <v>756</v>
      </c>
      <c r="K776" s="848" t="s">
        <v>757</v>
      </c>
      <c r="L776" s="848" t="s">
        <v>756</v>
      </c>
      <c r="M776" s="813"/>
      <c r="N776" s="849"/>
      <c r="O776" s="936" t="s">
        <v>758</v>
      </c>
      <c r="P776" s="848" t="s">
        <v>0</v>
      </c>
      <c r="Q776" s="848" t="s">
        <v>759</v>
      </c>
      <c r="R776" s="831" t="s">
        <v>760</v>
      </c>
      <c r="S776" s="831" t="s">
        <v>755</v>
      </c>
      <c r="T776" s="831" t="s">
        <v>761</v>
      </c>
      <c r="U776" s="831" t="s">
        <v>110</v>
      </c>
      <c r="V776" s="831"/>
      <c r="W776" s="831"/>
      <c r="X776" s="847"/>
      <c r="Y776" s="1106">
        <v>2015</v>
      </c>
      <c r="Z776" s="1104"/>
    </row>
    <row r="777" spans="1:26" ht="12.95" customHeight="1" x14ac:dyDescent="0.25">
      <c r="A777" s="1097"/>
      <c r="B777" s="1102"/>
      <c r="C777" s="1103">
        <v>1</v>
      </c>
      <c r="D777" s="1103">
        <v>2</v>
      </c>
      <c r="E777" s="1103">
        <v>3</v>
      </c>
      <c r="F777" s="1103">
        <v>4</v>
      </c>
      <c r="G777" s="1103">
        <v>5</v>
      </c>
      <c r="H777" s="1103">
        <v>6</v>
      </c>
      <c r="I777" s="1103">
        <v>7</v>
      </c>
      <c r="J777" s="1103">
        <v>8</v>
      </c>
      <c r="K777" s="1103">
        <v>9</v>
      </c>
      <c r="L777" s="1103">
        <v>10</v>
      </c>
      <c r="M777" s="1103">
        <v>11</v>
      </c>
      <c r="N777" s="1103">
        <v>12</v>
      </c>
      <c r="O777" s="1102"/>
      <c r="P777" s="1103">
        <v>13</v>
      </c>
      <c r="Q777" s="1103">
        <v>14</v>
      </c>
      <c r="R777" s="1103">
        <v>15</v>
      </c>
      <c r="S777" s="1103">
        <v>16</v>
      </c>
      <c r="T777" s="1103">
        <v>17</v>
      </c>
      <c r="U777" s="1103">
        <v>18</v>
      </c>
      <c r="V777" s="1103">
        <v>19</v>
      </c>
      <c r="W777" s="1103">
        <v>20</v>
      </c>
      <c r="X777" s="1103">
        <v>21</v>
      </c>
      <c r="Y777" s="1103">
        <v>22</v>
      </c>
      <c r="Z777" s="1104"/>
    </row>
    <row r="778" spans="1:26" ht="12.95" customHeight="1" x14ac:dyDescent="0.25">
      <c r="A778" s="1097"/>
      <c r="B778" s="1287">
        <v>2014</v>
      </c>
      <c r="C778" s="1014">
        <v>3989</v>
      </c>
      <c r="D778" s="1312">
        <f>SUM(C769,-C778)/C778</f>
        <v>-7.5206818751566804E-2</v>
      </c>
      <c r="E778" s="1014">
        <v>1820</v>
      </c>
      <c r="F778" s="1312">
        <f>SUM(E769,-E778)/E778</f>
        <v>-0.11978021978021978</v>
      </c>
      <c r="G778" s="1014">
        <v>166</v>
      </c>
      <c r="H778" s="1312">
        <f>SUM(G769,-G778)/G778</f>
        <v>-6.6265060240963861E-2</v>
      </c>
      <c r="I778" s="1014">
        <v>337</v>
      </c>
      <c r="J778" s="1312">
        <f>SUM(I769,-I778)/I778</f>
        <v>-0.10385756676557864</v>
      </c>
      <c r="K778" s="1014">
        <v>750</v>
      </c>
      <c r="L778" s="1312">
        <f>SUM(K769,-K778)/K778</f>
        <v>-0.15866666666666668</v>
      </c>
      <c r="M778" s="1014">
        <v>7012</v>
      </c>
      <c r="N778" s="1014">
        <v>10311</v>
      </c>
      <c r="O778" s="1097"/>
      <c r="P778" s="1312">
        <f>SUM(N769,-N778)/N778</f>
        <v>9.795364174182912E-3</v>
      </c>
      <c r="Q778" s="1014">
        <v>2057</v>
      </c>
      <c r="R778" s="1312">
        <f>SUM(Q769,-Q778)/Q778</f>
        <v>5.8337384540593099E-3</v>
      </c>
      <c r="S778" s="1014">
        <v>299</v>
      </c>
      <c r="T778" s="1312">
        <f>SUM(S769,-S778)/S778</f>
        <v>6.6889632107023408E-2</v>
      </c>
      <c r="U778" s="1014">
        <v>308</v>
      </c>
      <c r="V778" s="1312">
        <f>SUM(U769,-U778)/U778</f>
        <v>2.5974025974025976E-2</v>
      </c>
      <c r="W778" s="1014">
        <v>804</v>
      </c>
      <c r="X778" s="1312">
        <f>SUM(W769,-W778)/W778</f>
        <v>2.4875621890547265E-2</v>
      </c>
      <c r="Y778" s="1014">
        <v>13859</v>
      </c>
      <c r="Z778" s="1104"/>
    </row>
    <row r="779" spans="1:26" ht="12.95" customHeight="1" x14ac:dyDescent="0.25"/>
    <row r="780" spans="1:26" ht="12.95" customHeight="1" x14ac:dyDescent="0.25"/>
    <row r="781" spans="1:26" ht="12.95" customHeight="1" x14ac:dyDescent="0.25">
      <c r="A781" s="1097"/>
      <c r="B781" s="1284"/>
      <c r="C781" s="1014"/>
      <c r="D781" s="1285"/>
      <c r="E781" s="1014"/>
      <c r="F781" s="1285"/>
      <c r="G781" s="1014"/>
      <c r="H781" s="1285"/>
      <c r="I781" s="1014"/>
      <c r="J781" s="1014"/>
      <c r="K781" s="1285"/>
      <c r="L781" s="1014"/>
      <c r="M781" s="1286"/>
      <c r="N781" s="1014"/>
      <c r="O781" s="1097"/>
      <c r="P781" s="1286"/>
      <c r="Q781" s="1014"/>
      <c r="R781" s="1014"/>
      <c r="S781" s="1285"/>
      <c r="T781" s="1287"/>
      <c r="U781" s="1285"/>
      <c r="V781" s="1287"/>
      <c r="W781" s="1285"/>
      <c r="X781" s="1288"/>
      <c r="Y781" s="1289"/>
      <c r="Z781" s="1104"/>
    </row>
    <row r="782" spans="1:26" ht="12.95" customHeight="1" x14ac:dyDescent="0.25">
      <c r="A782" s="1100"/>
      <c r="B782" s="1102"/>
      <c r="C782" s="1103">
        <v>1</v>
      </c>
      <c r="D782" s="1103">
        <v>2</v>
      </c>
      <c r="E782" s="1103">
        <v>3</v>
      </c>
      <c r="F782" s="1103">
        <v>4</v>
      </c>
      <c r="G782" s="1103">
        <v>5</v>
      </c>
      <c r="H782" s="1103">
        <v>6</v>
      </c>
      <c r="I782" s="1103">
        <v>7</v>
      </c>
      <c r="J782" s="1103">
        <v>8</v>
      </c>
      <c r="K782" s="1103">
        <v>9</v>
      </c>
      <c r="L782" s="1103">
        <v>10</v>
      </c>
      <c r="M782" s="1103">
        <v>11</v>
      </c>
      <c r="N782" s="1103">
        <v>12</v>
      </c>
      <c r="O782" s="1102"/>
      <c r="P782" s="1103">
        <v>13</v>
      </c>
      <c r="Q782" s="1103">
        <v>14</v>
      </c>
      <c r="R782" s="1103">
        <v>15</v>
      </c>
      <c r="S782" s="1103">
        <v>16</v>
      </c>
      <c r="T782" s="1103">
        <v>17</v>
      </c>
      <c r="U782" s="1103">
        <v>18</v>
      </c>
      <c r="V782" s="1103">
        <v>19</v>
      </c>
      <c r="W782" s="1103">
        <v>20</v>
      </c>
      <c r="X782" s="1103">
        <v>21</v>
      </c>
      <c r="Y782" s="1103">
        <v>22</v>
      </c>
      <c r="Z782" s="1290"/>
    </row>
    <row r="783" spans="1:26" ht="12" customHeight="1" x14ac:dyDescent="0.25">
      <c r="A783" s="1100"/>
      <c r="B783" s="1114" t="s">
        <v>597</v>
      </c>
      <c r="C783" s="1005"/>
      <c r="D783" s="848" t="s">
        <v>752</v>
      </c>
      <c r="E783" s="848" t="s">
        <v>753</v>
      </c>
      <c r="F783" s="848" t="s">
        <v>110</v>
      </c>
      <c r="G783" s="848" t="s">
        <v>754</v>
      </c>
      <c r="H783" s="848" t="s">
        <v>753</v>
      </c>
      <c r="I783" s="848" t="s">
        <v>755</v>
      </c>
      <c r="J783" s="848" t="s">
        <v>756</v>
      </c>
      <c r="K783" s="848" t="s">
        <v>757</v>
      </c>
      <c r="L783" s="848" t="s">
        <v>756</v>
      </c>
      <c r="M783" s="813"/>
      <c r="N783" s="849"/>
      <c r="O783" s="936" t="s">
        <v>758</v>
      </c>
      <c r="P783" s="848" t="s">
        <v>784</v>
      </c>
      <c r="Q783" s="848" t="s">
        <v>760</v>
      </c>
      <c r="R783" s="831" t="s">
        <v>785</v>
      </c>
      <c r="S783" s="831" t="s">
        <v>753</v>
      </c>
      <c r="T783" s="831" t="s">
        <v>756</v>
      </c>
      <c r="U783" s="831" t="s">
        <v>752</v>
      </c>
      <c r="V783" s="831"/>
      <c r="W783" s="831"/>
      <c r="X783" s="847"/>
      <c r="Y783" s="1106">
        <v>2015</v>
      </c>
      <c r="Z783" s="1290"/>
    </row>
    <row r="784" spans="1:26" ht="12" customHeight="1" x14ac:dyDescent="0.25">
      <c r="A784" s="1100"/>
      <c r="B784" s="1114" t="s">
        <v>610</v>
      </c>
      <c r="C784" s="863" t="s">
        <v>715</v>
      </c>
      <c r="D784" s="1110" t="s">
        <v>4</v>
      </c>
      <c r="E784" s="863" t="s">
        <v>742</v>
      </c>
      <c r="F784" s="1110" t="s">
        <v>4</v>
      </c>
      <c r="G784" s="863" t="s">
        <v>762</v>
      </c>
      <c r="H784" s="1110" t="s">
        <v>4</v>
      </c>
      <c r="I784" s="863" t="s">
        <v>665</v>
      </c>
      <c r="J784" s="1110" t="s">
        <v>4</v>
      </c>
      <c r="K784" s="863" t="s">
        <v>749</v>
      </c>
      <c r="L784" s="1110" t="s">
        <v>4</v>
      </c>
      <c r="M784" s="1085" t="s">
        <v>609</v>
      </c>
      <c r="N784" s="1167" t="s">
        <v>715</v>
      </c>
      <c r="O784" s="1291" t="s">
        <v>4</v>
      </c>
      <c r="P784" s="1291" t="s">
        <v>4</v>
      </c>
      <c r="Q784" s="1291" t="s">
        <v>742</v>
      </c>
      <c r="R784" s="1291" t="s">
        <v>4</v>
      </c>
      <c r="S784" s="1291" t="s">
        <v>762</v>
      </c>
      <c r="T784" s="1291" t="s">
        <v>4</v>
      </c>
      <c r="U784" s="1167" t="s">
        <v>665</v>
      </c>
      <c r="V784" s="1291" t="s">
        <v>4</v>
      </c>
      <c r="W784" s="1291" t="s">
        <v>749</v>
      </c>
      <c r="X784" s="1291" t="s">
        <v>4</v>
      </c>
      <c r="Y784" s="1167" t="s">
        <v>609</v>
      </c>
      <c r="Z784" s="1104"/>
    </row>
    <row r="785" spans="1:28" x14ac:dyDescent="0.25">
      <c r="A785" s="1100"/>
      <c r="B785" s="1313" t="s">
        <v>613</v>
      </c>
      <c r="C785" s="1114" t="s">
        <v>112</v>
      </c>
      <c r="D785" s="1114" t="s">
        <v>110</v>
      </c>
      <c r="E785" s="1114" t="s">
        <v>763</v>
      </c>
      <c r="F785" s="1114" t="s">
        <v>763</v>
      </c>
      <c r="G785" s="1114" t="s">
        <v>753</v>
      </c>
      <c r="H785" s="1114" t="s">
        <v>785</v>
      </c>
      <c r="I785" s="1114" t="s">
        <v>110</v>
      </c>
      <c r="J785" s="1114" t="s">
        <v>766</v>
      </c>
      <c r="K785" s="1114">
        <v>12</v>
      </c>
      <c r="L785" s="1112"/>
      <c r="M785" s="1113"/>
      <c r="N785" s="1114" t="s">
        <v>112</v>
      </c>
      <c r="O785" s="1114" t="s">
        <v>110</v>
      </c>
      <c r="P785" s="1114" t="s">
        <v>763</v>
      </c>
      <c r="Q785" s="1114" t="s">
        <v>763</v>
      </c>
      <c r="R785" s="1114" t="s">
        <v>753</v>
      </c>
      <c r="S785" s="1114" t="s">
        <v>785</v>
      </c>
      <c r="T785" s="1114" t="s">
        <v>110</v>
      </c>
      <c r="U785" s="1114" t="s">
        <v>767</v>
      </c>
      <c r="V785" s="1114">
        <v>12</v>
      </c>
      <c r="W785" s="1114"/>
      <c r="X785" s="1114"/>
      <c r="Y785" s="1113"/>
      <c r="Z785" s="1047"/>
    </row>
    <row r="786" spans="1:28" x14ac:dyDescent="0.25">
      <c r="A786" s="1292"/>
      <c r="B786" s="733"/>
      <c r="C786" s="664"/>
      <c r="D786" s="949" t="s">
        <v>768</v>
      </c>
      <c r="E786" s="1293"/>
      <c r="F786" s="949" t="s">
        <v>769</v>
      </c>
      <c r="G786" s="949"/>
      <c r="H786" s="949" t="s">
        <v>770</v>
      </c>
      <c r="I786" s="949"/>
      <c r="J786" s="949" t="s">
        <v>771</v>
      </c>
      <c r="K786" s="949"/>
      <c r="L786" s="949" t="s">
        <v>772</v>
      </c>
      <c r="M786" s="864"/>
      <c r="N786" s="664"/>
      <c r="O786" s="864"/>
      <c r="P786" s="1117" t="s">
        <v>773</v>
      </c>
      <c r="Q786" s="1117"/>
      <c r="R786" s="864" t="s">
        <v>774</v>
      </c>
      <c r="S786" s="1294"/>
      <c r="T786" s="1118" t="s">
        <v>775</v>
      </c>
      <c r="U786" s="1118"/>
      <c r="V786" s="1118" t="s">
        <v>776</v>
      </c>
      <c r="W786" s="1294"/>
      <c r="X786" s="1118" t="s">
        <v>777</v>
      </c>
      <c r="Y786" s="664"/>
      <c r="Z786" s="1047"/>
    </row>
    <row r="787" spans="1:28" x14ac:dyDescent="0.25">
      <c r="A787" s="1100"/>
      <c r="B787" s="713" t="s">
        <v>630</v>
      </c>
      <c r="C787" s="96">
        <v>49</v>
      </c>
      <c r="D787" s="698">
        <f>C787/M787</f>
        <v>0.11342592592592593</v>
      </c>
      <c r="E787" s="96">
        <v>78</v>
      </c>
      <c r="F787" s="698">
        <f>E787/M787</f>
        <v>0.18055555555555555</v>
      </c>
      <c r="G787" s="96">
        <v>0</v>
      </c>
      <c r="H787" s="698">
        <f>G787/M787</f>
        <v>0</v>
      </c>
      <c r="I787" s="96">
        <v>52</v>
      </c>
      <c r="J787" s="698">
        <f>I787/M787</f>
        <v>0.12037037037037036</v>
      </c>
      <c r="K787" s="96">
        <v>253</v>
      </c>
      <c r="L787" s="698">
        <f t="shared" ref="L787:L806" si="311">K787/M787</f>
        <v>0.58564814814814814</v>
      </c>
      <c r="M787" s="1298">
        <f>SUM(C787,E787,G787,I787,K787)</f>
        <v>432</v>
      </c>
      <c r="N787" s="1300">
        <v>159</v>
      </c>
      <c r="P787" s="698">
        <f t="shared" ref="P787:P806" si="312">N787/Y787</f>
        <v>0.54081632653061229</v>
      </c>
      <c r="Q787" s="1300">
        <v>64</v>
      </c>
      <c r="R787" s="698">
        <f>Q787/Y787</f>
        <v>0.21768707482993196</v>
      </c>
      <c r="S787" s="1314">
        <v>1</v>
      </c>
      <c r="T787" s="698">
        <f>S787/Y787</f>
        <v>3.4013605442176869E-3</v>
      </c>
      <c r="U787" s="1314">
        <v>20</v>
      </c>
      <c r="V787" s="698">
        <f>U787/Y787</f>
        <v>6.8027210884353748E-2</v>
      </c>
      <c r="W787" s="1314">
        <v>50</v>
      </c>
      <c r="X787" s="698">
        <f>W787/Y787</f>
        <v>0.17006802721088435</v>
      </c>
      <c r="Y787" s="1315">
        <f t="shared" ref="Y787:Y806" si="313">SUM(N787,Q787,S787,U787,W787)</f>
        <v>294</v>
      </c>
      <c r="Z787" s="1104"/>
    </row>
    <row r="788" spans="1:28" x14ac:dyDescent="0.25">
      <c r="A788" s="1100"/>
      <c r="B788" s="713" t="s">
        <v>631</v>
      </c>
      <c r="C788" s="96">
        <v>54</v>
      </c>
      <c r="D788" s="698">
        <f t="shared" ref="D788:D806" si="314">C788/M788</f>
        <v>0.19636363636363635</v>
      </c>
      <c r="E788" s="96">
        <v>82</v>
      </c>
      <c r="F788" s="698">
        <f t="shared" ref="F788:F807" si="315">E788/M788</f>
        <v>0.29818181818181816</v>
      </c>
      <c r="G788" s="96">
        <v>0</v>
      </c>
      <c r="H788" s="698">
        <f t="shared" ref="H788:H807" si="316">G788/M788</f>
        <v>0</v>
      </c>
      <c r="I788" s="96">
        <v>30</v>
      </c>
      <c r="J788" s="698">
        <f t="shared" ref="J788:J807" si="317">I788/M788</f>
        <v>0.10909090909090909</v>
      </c>
      <c r="K788" s="96">
        <v>109</v>
      </c>
      <c r="L788" s="698">
        <f t="shared" si="311"/>
        <v>0.39636363636363636</v>
      </c>
      <c r="M788" s="1298">
        <f t="shared" ref="M788:M806" si="318">SUM(C788,E788,G788,I788,K788)</f>
        <v>275</v>
      </c>
      <c r="N788" s="1300">
        <v>129</v>
      </c>
      <c r="P788" s="698">
        <f t="shared" si="312"/>
        <v>0.63235294117647056</v>
      </c>
      <c r="Q788" s="1300">
        <v>43</v>
      </c>
      <c r="R788" s="698">
        <f t="shared" ref="R788:R806" si="319">Q788/Y788</f>
        <v>0.2107843137254902</v>
      </c>
      <c r="S788" s="1314">
        <v>0</v>
      </c>
      <c r="T788" s="698">
        <f t="shared" ref="T788:T806" si="320">S788/Y788</f>
        <v>0</v>
      </c>
      <c r="U788" s="1314">
        <v>8</v>
      </c>
      <c r="V788" s="698">
        <f t="shared" ref="V788:V806" si="321">U788/Y788</f>
        <v>3.9215686274509803E-2</v>
      </c>
      <c r="W788" s="1314">
        <v>24</v>
      </c>
      <c r="X788" s="698">
        <f t="shared" ref="X788:X806" si="322">W788/Y788</f>
        <v>0.11764705882352941</v>
      </c>
      <c r="Y788" s="1315">
        <f t="shared" si="313"/>
        <v>204</v>
      </c>
      <c r="Z788" s="1104"/>
    </row>
    <row r="789" spans="1:28" ht="12.95" customHeight="1" x14ac:dyDescent="0.25">
      <c r="A789" s="1100"/>
      <c r="B789" s="713" t="s">
        <v>632</v>
      </c>
      <c r="C789" s="96">
        <v>8</v>
      </c>
      <c r="D789" s="698">
        <f t="shared" si="314"/>
        <v>6.6115702479338845E-2</v>
      </c>
      <c r="E789" s="96">
        <v>32</v>
      </c>
      <c r="F789" s="698">
        <f t="shared" si="315"/>
        <v>0.26446280991735538</v>
      </c>
      <c r="G789" s="96">
        <v>0</v>
      </c>
      <c r="H789" s="698">
        <f t="shared" si="316"/>
        <v>0</v>
      </c>
      <c r="I789" s="96">
        <v>12</v>
      </c>
      <c r="J789" s="698">
        <f t="shared" si="317"/>
        <v>9.9173553719008267E-2</v>
      </c>
      <c r="K789" s="96">
        <v>69</v>
      </c>
      <c r="L789" s="698">
        <f t="shared" si="311"/>
        <v>0.57024793388429751</v>
      </c>
      <c r="M789" s="1298">
        <f t="shared" si="318"/>
        <v>121</v>
      </c>
      <c r="N789" s="1300">
        <v>50</v>
      </c>
      <c r="P789" s="698">
        <f t="shared" si="312"/>
        <v>0.51546391752577314</v>
      </c>
      <c r="Q789" s="1300">
        <v>27</v>
      </c>
      <c r="R789" s="698">
        <f t="shared" si="319"/>
        <v>0.27835051546391754</v>
      </c>
      <c r="S789" s="1314">
        <v>0</v>
      </c>
      <c r="T789" s="698">
        <f t="shared" si="320"/>
        <v>0</v>
      </c>
      <c r="U789" s="1314">
        <v>7</v>
      </c>
      <c r="V789" s="698">
        <f t="shared" si="321"/>
        <v>7.2164948453608241E-2</v>
      </c>
      <c r="W789" s="1314">
        <v>13</v>
      </c>
      <c r="X789" s="698">
        <f t="shared" si="322"/>
        <v>0.13402061855670103</v>
      </c>
      <c r="Y789" s="1315">
        <f t="shared" si="313"/>
        <v>97</v>
      </c>
      <c r="Z789" s="1104"/>
    </row>
    <row r="790" spans="1:28" x14ac:dyDescent="0.25">
      <c r="A790" s="1100"/>
      <c r="B790" s="713" t="s">
        <v>633</v>
      </c>
      <c r="C790" s="96">
        <v>12</v>
      </c>
      <c r="D790" s="698">
        <f t="shared" si="314"/>
        <v>6.9364161849710976E-2</v>
      </c>
      <c r="E790" s="96">
        <v>59</v>
      </c>
      <c r="F790" s="698">
        <f t="shared" si="315"/>
        <v>0.34104046242774566</v>
      </c>
      <c r="G790" s="96">
        <v>0</v>
      </c>
      <c r="H790" s="698">
        <f t="shared" si="316"/>
        <v>0</v>
      </c>
      <c r="I790" s="96">
        <v>18</v>
      </c>
      <c r="J790" s="698">
        <f t="shared" si="317"/>
        <v>0.10404624277456648</v>
      </c>
      <c r="K790" s="96">
        <v>84</v>
      </c>
      <c r="L790" s="698">
        <f t="shared" si="311"/>
        <v>0.48554913294797686</v>
      </c>
      <c r="M790" s="1298">
        <f t="shared" si="318"/>
        <v>173</v>
      </c>
      <c r="N790" s="1300">
        <v>101</v>
      </c>
      <c r="P790" s="698">
        <f t="shared" si="312"/>
        <v>0.66447368421052633</v>
      </c>
      <c r="Q790" s="1300">
        <v>36</v>
      </c>
      <c r="R790" s="698">
        <f t="shared" si="319"/>
        <v>0.23684210526315788</v>
      </c>
      <c r="S790" s="1314">
        <v>0</v>
      </c>
      <c r="T790" s="698">
        <f t="shared" si="320"/>
        <v>0</v>
      </c>
      <c r="U790" s="1314">
        <v>6</v>
      </c>
      <c r="V790" s="698">
        <f t="shared" si="321"/>
        <v>3.9473684210526314E-2</v>
      </c>
      <c r="W790" s="1314">
        <v>9</v>
      </c>
      <c r="X790" s="698">
        <f t="shared" si="322"/>
        <v>5.921052631578947E-2</v>
      </c>
      <c r="Y790" s="1315">
        <f t="shared" si="313"/>
        <v>152</v>
      </c>
      <c r="Z790" s="1104"/>
    </row>
    <row r="791" spans="1:28" x14ac:dyDescent="0.25">
      <c r="A791" s="1100"/>
      <c r="B791" s="713" t="s">
        <v>634</v>
      </c>
      <c r="C791" s="96">
        <v>35</v>
      </c>
      <c r="D791" s="698">
        <f t="shared" si="314"/>
        <v>0.17326732673267325</v>
      </c>
      <c r="E791" s="96">
        <v>50</v>
      </c>
      <c r="F791" s="698">
        <f t="shared" si="315"/>
        <v>0.24752475247524752</v>
      </c>
      <c r="G791" s="96">
        <v>0</v>
      </c>
      <c r="H791" s="698">
        <f t="shared" si="316"/>
        <v>0</v>
      </c>
      <c r="I791" s="96">
        <v>9</v>
      </c>
      <c r="J791" s="698">
        <f t="shared" si="317"/>
        <v>4.4554455445544552E-2</v>
      </c>
      <c r="K791" s="96">
        <v>108</v>
      </c>
      <c r="L791" s="698">
        <f t="shared" si="311"/>
        <v>0.53465346534653468</v>
      </c>
      <c r="M791" s="1298">
        <f t="shared" si="318"/>
        <v>202</v>
      </c>
      <c r="N791" s="1300">
        <v>68</v>
      </c>
      <c r="P791" s="698">
        <f t="shared" si="312"/>
        <v>0.64150943396226412</v>
      </c>
      <c r="Q791" s="1300">
        <v>20</v>
      </c>
      <c r="R791" s="698">
        <f t="shared" si="319"/>
        <v>0.18867924528301888</v>
      </c>
      <c r="S791" s="1314">
        <v>0</v>
      </c>
      <c r="T791" s="698">
        <f t="shared" si="320"/>
        <v>0</v>
      </c>
      <c r="U791" s="1314">
        <v>1</v>
      </c>
      <c r="V791" s="698">
        <f t="shared" si="321"/>
        <v>9.433962264150943E-3</v>
      </c>
      <c r="W791" s="1314">
        <v>17</v>
      </c>
      <c r="X791" s="698">
        <f t="shared" si="322"/>
        <v>0.16037735849056603</v>
      </c>
      <c r="Y791" s="1315">
        <f t="shared" si="313"/>
        <v>106</v>
      </c>
      <c r="Z791" s="1104"/>
    </row>
    <row r="792" spans="1:28" ht="12.95" customHeight="1" x14ac:dyDescent="0.25">
      <c r="A792" s="1100"/>
      <c r="B792" s="713" t="s">
        <v>635</v>
      </c>
      <c r="C792" s="96">
        <v>6</v>
      </c>
      <c r="D792" s="698">
        <f t="shared" si="314"/>
        <v>8.9552238805970144E-2</v>
      </c>
      <c r="E792" s="96">
        <v>25</v>
      </c>
      <c r="F792" s="698">
        <f t="shared" si="315"/>
        <v>0.37313432835820898</v>
      </c>
      <c r="G792" s="96">
        <v>0</v>
      </c>
      <c r="H792" s="698">
        <f t="shared" si="316"/>
        <v>0</v>
      </c>
      <c r="I792" s="96">
        <v>11</v>
      </c>
      <c r="J792" s="698">
        <f t="shared" si="317"/>
        <v>0.16417910447761194</v>
      </c>
      <c r="K792" s="96">
        <v>25</v>
      </c>
      <c r="L792" s="698">
        <f t="shared" si="311"/>
        <v>0.37313432835820898</v>
      </c>
      <c r="M792" s="1298">
        <f t="shared" si="318"/>
        <v>67</v>
      </c>
      <c r="N792" s="1300">
        <v>31</v>
      </c>
      <c r="P792" s="698">
        <f t="shared" si="312"/>
        <v>0.52542372881355937</v>
      </c>
      <c r="Q792" s="1300">
        <v>12</v>
      </c>
      <c r="R792" s="698">
        <f t="shared" si="319"/>
        <v>0.20338983050847459</v>
      </c>
      <c r="S792" s="1314">
        <v>0</v>
      </c>
      <c r="T792" s="698">
        <f t="shared" si="320"/>
        <v>0</v>
      </c>
      <c r="U792" s="1314">
        <v>9</v>
      </c>
      <c r="V792" s="698">
        <f t="shared" si="321"/>
        <v>0.15254237288135594</v>
      </c>
      <c r="W792" s="1314">
        <v>7</v>
      </c>
      <c r="X792" s="698">
        <f t="shared" si="322"/>
        <v>0.11864406779661017</v>
      </c>
      <c r="Y792" s="1315">
        <f t="shared" si="313"/>
        <v>59</v>
      </c>
      <c r="Z792" s="1104"/>
    </row>
    <row r="793" spans="1:28" x14ac:dyDescent="0.25">
      <c r="A793" s="1100"/>
      <c r="B793" s="713" t="s">
        <v>636</v>
      </c>
      <c r="C793" s="96">
        <v>12</v>
      </c>
      <c r="D793" s="698">
        <f t="shared" si="314"/>
        <v>0.16216216216216217</v>
      </c>
      <c r="E793" s="96">
        <v>19</v>
      </c>
      <c r="F793" s="698">
        <f t="shared" si="315"/>
        <v>0.25675675675675674</v>
      </c>
      <c r="G793" s="96">
        <v>0</v>
      </c>
      <c r="H793" s="698">
        <f t="shared" si="316"/>
        <v>0</v>
      </c>
      <c r="I793" s="96">
        <v>5</v>
      </c>
      <c r="J793" s="698">
        <f t="shared" si="317"/>
        <v>6.7567567567567571E-2</v>
      </c>
      <c r="K793" s="96">
        <v>38</v>
      </c>
      <c r="L793" s="698">
        <f t="shared" si="311"/>
        <v>0.51351351351351349</v>
      </c>
      <c r="M793" s="1298">
        <f t="shared" si="318"/>
        <v>74</v>
      </c>
      <c r="N793" s="1300">
        <v>46</v>
      </c>
      <c r="P793" s="698">
        <f t="shared" si="312"/>
        <v>0.63888888888888884</v>
      </c>
      <c r="Q793" s="1300">
        <v>11</v>
      </c>
      <c r="R793" s="698">
        <f t="shared" si="319"/>
        <v>0.15277777777777779</v>
      </c>
      <c r="S793" s="1314">
        <v>0</v>
      </c>
      <c r="T793" s="698">
        <f t="shared" si="320"/>
        <v>0</v>
      </c>
      <c r="U793" s="1314">
        <v>1</v>
      </c>
      <c r="V793" s="698">
        <f t="shared" si="321"/>
        <v>1.3888888888888888E-2</v>
      </c>
      <c r="W793" s="1314">
        <v>14</v>
      </c>
      <c r="X793" s="698">
        <f t="shared" si="322"/>
        <v>0.19444444444444445</v>
      </c>
      <c r="Y793" s="1315">
        <f t="shared" si="313"/>
        <v>72</v>
      </c>
      <c r="Z793" s="1104"/>
    </row>
    <row r="794" spans="1:28" ht="12" customHeight="1" x14ac:dyDescent="0.25">
      <c r="A794" s="1100"/>
      <c r="B794" s="713" t="s">
        <v>637</v>
      </c>
      <c r="C794" s="96">
        <v>3</v>
      </c>
      <c r="D794" s="698">
        <f t="shared" si="314"/>
        <v>5.0847457627118647E-2</v>
      </c>
      <c r="E794" s="96">
        <v>14</v>
      </c>
      <c r="F794" s="698">
        <f t="shared" si="315"/>
        <v>0.23728813559322035</v>
      </c>
      <c r="G794" s="96">
        <v>0</v>
      </c>
      <c r="H794" s="698">
        <f t="shared" si="316"/>
        <v>0</v>
      </c>
      <c r="I794" s="96">
        <v>11</v>
      </c>
      <c r="J794" s="698">
        <f t="shared" si="317"/>
        <v>0.1864406779661017</v>
      </c>
      <c r="K794" s="96">
        <v>31</v>
      </c>
      <c r="L794" s="698">
        <f t="shared" si="311"/>
        <v>0.52542372881355937</v>
      </c>
      <c r="M794" s="1298">
        <f t="shared" si="318"/>
        <v>59</v>
      </c>
      <c r="N794" s="1300">
        <v>13</v>
      </c>
      <c r="P794" s="698">
        <f t="shared" si="312"/>
        <v>0.30232558139534882</v>
      </c>
      <c r="Q794" s="1300">
        <v>14</v>
      </c>
      <c r="R794" s="698">
        <f t="shared" si="319"/>
        <v>0.32558139534883723</v>
      </c>
      <c r="S794" s="1314">
        <v>0</v>
      </c>
      <c r="T794" s="698">
        <f t="shared" si="320"/>
        <v>0</v>
      </c>
      <c r="U794" s="1314">
        <v>9</v>
      </c>
      <c r="V794" s="698">
        <f t="shared" si="321"/>
        <v>0.20930232558139536</v>
      </c>
      <c r="W794" s="1314">
        <v>7</v>
      </c>
      <c r="X794" s="698">
        <f t="shared" si="322"/>
        <v>0.16279069767441862</v>
      </c>
      <c r="Y794" s="1315">
        <f t="shared" si="313"/>
        <v>43</v>
      </c>
      <c r="Z794" s="1104"/>
    </row>
    <row r="795" spans="1:28" ht="12" customHeight="1" x14ac:dyDescent="0.25">
      <c r="A795" s="1100"/>
      <c r="B795" s="713" t="s">
        <v>638</v>
      </c>
      <c r="C795" s="96">
        <v>3</v>
      </c>
      <c r="D795" s="698">
        <f t="shared" si="314"/>
        <v>0.17647058823529413</v>
      </c>
      <c r="E795" s="96">
        <v>5</v>
      </c>
      <c r="F795" s="698">
        <f t="shared" si="315"/>
        <v>0.29411764705882354</v>
      </c>
      <c r="G795" s="96">
        <v>0</v>
      </c>
      <c r="H795" s="698">
        <f t="shared" si="316"/>
        <v>0</v>
      </c>
      <c r="I795" s="96">
        <v>0</v>
      </c>
      <c r="J795" s="698">
        <f t="shared" si="317"/>
        <v>0</v>
      </c>
      <c r="K795" s="96">
        <v>9</v>
      </c>
      <c r="L795" s="835">
        <f t="shared" si="311"/>
        <v>0.52941176470588236</v>
      </c>
      <c r="M795" s="1298">
        <f t="shared" si="318"/>
        <v>17</v>
      </c>
      <c r="N795" s="1300">
        <v>12</v>
      </c>
      <c r="P795" s="698">
        <f t="shared" si="312"/>
        <v>0.5</v>
      </c>
      <c r="Q795" s="1300">
        <v>12</v>
      </c>
      <c r="R795" s="698">
        <f t="shared" si="319"/>
        <v>0.5</v>
      </c>
      <c r="S795" s="1314">
        <v>0</v>
      </c>
      <c r="T795" s="698">
        <f t="shared" si="320"/>
        <v>0</v>
      </c>
      <c r="U795" s="1314">
        <v>0</v>
      </c>
      <c r="V795" s="698">
        <f t="shared" si="321"/>
        <v>0</v>
      </c>
      <c r="W795" s="1314">
        <v>0</v>
      </c>
      <c r="X795" s="698">
        <f t="shared" si="322"/>
        <v>0</v>
      </c>
      <c r="Y795" s="1315">
        <f t="shared" si="313"/>
        <v>24</v>
      </c>
      <c r="Z795" s="1104"/>
    </row>
    <row r="796" spans="1:28" ht="12.95" customHeight="1" x14ac:dyDescent="0.25">
      <c r="A796" s="1100"/>
      <c r="B796" s="713" t="s">
        <v>639</v>
      </c>
      <c r="C796" s="96">
        <v>5</v>
      </c>
      <c r="D796" s="698">
        <f t="shared" si="314"/>
        <v>0.26315789473684209</v>
      </c>
      <c r="E796" s="96">
        <v>7</v>
      </c>
      <c r="F796" s="698">
        <f t="shared" si="315"/>
        <v>0.36842105263157893</v>
      </c>
      <c r="G796" s="96">
        <v>0</v>
      </c>
      <c r="H796" s="698">
        <f t="shared" si="316"/>
        <v>0</v>
      </c>
      <c r="I796" s="96">
        <v>1</v>
      </c>
      <c r="J796" s="698">
        <f t="shared" si="317"/>
        <v>5.2631578947368418E-2</v>
      </c>
      <c r="K796" s="96">
        <v>6</v>
      </c>
      <c r="L796" s="698">
        <f t="shared" si="311"/>
        <v>0.31578947368421051</v>
      </c>
      <c r="M796" s="1298">
        <f t="shared" si="318"/>
        <v>19</v>
      </c>
      <c r="N796" s="1300">
        <v>25</v>
      </c>
      <c r="P796" s="698">
        <f t="shared" si="312"/>
        <v>0.80645161290322576</v>
      </c>
      <c r="Q796" s="1300">
        <v>4</v>
      </c>
      <c r="R796" s="698">
        <f t="shared" si="319"/>
        <v>0.12903225806451613</v>
      </c>
      <c r="S796" s="1314">
        <v>0</v>
      </c>
      <c r="T796" s="698">
        <f t="shared" si="320"/>
        <v>0</v>
      </c>
      <c r="U796" s="1314">
        <v>2</v>
      </c>
      <c r="V796" s="698">
        <f t="shared" si="321"/>
        <v>6.4516129032258063E-2</v>
      </c>
      <c r="W796" s="1314">
        <v>0</v>
      </c>
      <c r="X796" s="698">
        <f t="shared" si="322"/>
        <v>0</v>
      </c>
      <c r="Y796" s="1315">
        <f t="shared" si="313"/>
        <v>31</v>
      </c>
      <c r="Z796" s="1104"/>
    </row>
    <row r="797" spans="1:28" ht="12.95" customHeight="1" x14ac:dyDescent="0.25">
      <c r="A797" s="1100"/>
      <c r="B797" s="713" t="s">
        <v>640</v>
      </c>
      <c r="C797" s="96">
        <v>1</v>
      </c>
      <c r="D797" s="698">
        <f t="shared" si="314"/>
        <v>0.14285714285714285</v>
      </c>
      <c r="E797" s="96">
        <v>1</v>
      </c>
      <c r="F797" s="698">
        <f t="shared" si="315"/>
        <v>0.14285714285714285</v>
      </c>
      <c r="G797" s="96">
        <v>0</v>
      </c>
      <c r="H797" s="698">
        <f t="shared" si="316"/>
        <v>0</v>
      </c>
      <c r="I797" s="96">
        <v>0</v>
      </c>
      <c r="J797" s="698">
        <f t="shared" si="317"/>
        <v>0</v>
      </c>
      <c r="K797" s="96">
        <v>5</v>
      </c>
      <c r="L797" s="835">
        <f t="shared" si="311"/>
        <v>0.7142857142857143</v>
      </c>
      <c r="M797" s="1298">
        <f t="shared" si="318"/>
        <v>7</v>
      </c>
      <c r="N797" s="1300">
        <v>3</v>
      </c>
      <c r="P797" s="698">
        <f t="shared" si="312"/>
        <v>0.33333333333333331</v>
      </c>
      <c r="Q797" s="1300">
        <v>4</v>
      </c>
      <c r="R797" s="698">
        <f t="shared" si="319"/>
        <v>0.44444444444444442</v>
      </c>
      <c r="S797" s="1314">
        <v>0</v>
      </c>
      <c r="T797" s="698">
        <f t="shared" si="320"/>
        <v>0</v>
      </c>
      <c r="U797" s="1314">
        <v>0</v>
      </c>
      <c r="V797" s="698">
        <f t="shared" si="321"/>
        <v>0</v>
      </c>
      <c r="W797" s="1314">
        <v>2</v>
      </c>
      <c r="X797" s="698">
        <f t="shared" si="322"/>
        <v>0.22222222222222221</v>
      </c>
      <c r="Y797" s="1315">
        <f t="shared" si="313"/>
        <v>9</v>
      </c>
      <c r="Z797" s="1104"/>
    </row>
    <row r="798" spans="1:28" ht="12.95" customHeight="1" x14ac:dyDescent="0.25">
      <c r="A798" s="1100"/>
      <c r="B798" s="713" t="s">
        <v>641</v>
      </c>
      <c r="C798" s="96">
        <v>4</v>
      </c>
      <c r="D798" s="698">
        <f t="shared" si="314"/>
        <v>0.12903225806451613</v>
      </c>
      <c r="E798" s="96">
        <v>7</v>
      </c>
      <c r="F798" s="698">
        <f t="shared" si="315"/>
        <v>0.22580645161290322</v>
      </c>
      <c r="G798" s="96">
        <v>0</v>
      </c>
      <c r="H798" s="698">
        <f t="shared" si="316"/>
        <v>0</v>
      </c>
      <c r="I798" s="96">
        <v>6</v>
      </c>
      <c r="J798" s="698">
        <f t="shared" si="317"/>
        <v>0.19354838709677419</v>
      </c>
      <c r="K798" s="96">
        <v>14</v>
      </c>
      <c r="L798" s="698">
        <f t="shared" si="311"/>
        <v>0.45161290322580644</v>
      </c>
      <c r="M798" s="1298">
        <f t="shared" si="318"/>
        <v>31</v>
      </c>
      <c r="N798" s="1300">
        <v>7</v>
      </c>
      <c r="P798" s="698">
        <f t="shared" si="312"/>
        <v>0.58333333333333337</v>
      </c>
      <c r="Q798" s="1300">
        <v>2</v>
      </c>
      <c r="R798" s="698">
        <f t="shared" si="319"/>
        <v>0.16666666666666666</v>
      </c>
      <c r="S798" s="1314">
        <v>0</v>
      </c>
      <c r="T798" s="698">
        <f t="shared" si="320"/>
        <v>0</v>
      </c>
      <c r="U798" s="1314">
        <v>2</v>
      </c>
      <c r="V798" s="698">
        <f t="shared" si="321"/>
        <v>0.16666666666666666</v>
      </c>
      <c r="W798" s="1314">
        <v>1</v>
      </c>
      <c r="X798" s="698">
        <f t="shared" si="322"/>
        <v>8.3333333333333329E-2</v>
      </c>
      <c r="Y798" s="1315">
        <f t="shared" si="313"/>
        <v>12</v>
      </c>
      <c r="Z798" s="1104"/>
    </row>
    <row r="799" spans="1:28" s="733" customFormat="1" ht="12.95" customHeight="1" x14ac:dyDescent="0.25">
      <c r="A799" s="1100"/>
      <c r="B799" s="713" t="s">
        <v>642</v>
      </c>
      <c r="C799" s="96">
        <v>0</v>
      </c>
      <c r="D799" s="698">
        <f t="shared" si="314"/>
        <v>0</v>
      </c>
      <c r="E799" s="96">
        <v>2</v>
      </c>
      <c r="F799" s="698">
        <f t="shared" si="315"/>
        <v>0.22222222222222221</v>
      </c>
      <c r="G799" s="96">
        <v>0</v>
      </c>
      <c r="H799" s="698">
        <f t="shared" si="316"/>
        <v>0</v>
      </c>
      <c r="I799" s="96">
        <v>1</v>
      </c>
      <c r="J799" s="698">
        <f t="shared" si="317"/>
        <v>0.1111111111111111</v>
      </c>
      <c r="K799" s="96">
        <v>6</v>
      </c>
      <c r="L799" s="698">
        <f t="shared" si="311"/>
        <v>0.66666666666666663</v>
      </c>
      <c r="M799" s="1298">
        <f t="shared" si="318"/>
        <v>9</v>
      </c>
      <c r="N799" s="1300">
        <v>1</v>
      </c>
      <c r="O799"/>
      <c r="P799" s="698">
        <f t="shared" si="312"/>
        <v>0.5</v>
      </c>
      <c r="Q799" s="1300">
        <v>0</v>
      </c>
      <c r="R799" s="698">
        <f t="shared" si="319"/>
        <v>0</v>
      </c>
      <c r="S799" s="1314">
        <v>0</v>
      </c>
      <c r="T799" s="698">
        <f t="shared" si="320"/>
        <v>0</v>
      </c>
      <c r="U799" s="1314">
        <v>0</v>
      </c>
      <c r="V799" s="698">
        <f t="shared" si="321"/>
        <v>0</v>
      </c>
      <c r="W799" s="1314">
        <v>1</v>
      </c>
      <c r="X799" s="698">
        <f t="shared" si="322"/>
        <v>0.5</v>
      </c>
      <c r="Y799" s="1315">
        <f t="shared" si="313"/>
        <v>2</v>
      </c>
      <c r="Z799" s="1104"/>
      <c r="AB799" s="908"/>
    </row>
    <row r="800" spans="1:28" ht="12.95" customHeight="1" x14ac:dyDescent="0.25">
      <c r="A800" s="1100"/>
      <c r="B800" s="713" t="s">
        <v>643</v>
      </c>
      <c r="C800" s="96">
        <v>4</v>
      </c>
      <c r="D800" s="698">
        <f t="shared" si="314"/>
        <v>0.16</v>
      </c>
      <c r="E800" s="96">
        <v>13</v>
      </c>
      <c r="F800" s="698">
        <f t="shared" si="315"/>
        <v>0.52</v>
      </c>
      <c r="G800" s="96">
        <v>0</v>
      </c>
      <c r="H800" s="698">
        <f t="shared" si="316"/>
        <v>0</v>
      </c>
      <c r="I800" s="96">
        <v>1</v>
      </c>
      <c r="J800" s="698">
        <f t="shared" si="317"/>
        <v>0.04</v>
      </c>
      <c r="K800" s="96">
        <v>7</v>
      </c>
      <c r="L800" s="698">
        <f t="shared" si="311"/>
        <v>0.28000000000000003</v>
      </c>
      <c r="M800" s="1298">
        <f t="shared" si="318"/>
        <v>25</v>
      </c>
      <c r="N800" s="1300">
        <v>12</v>
      </c>
      <c r="P800" s="698">
        <f t="shared" si="312"/>
        <v>0.70588235294117652</v>
      </c>
      <c r="Q800" s="1300">
        <v>4</v>
      </c>
      <c r="R800" s="698">
        <f t="shared" si="319"/>
        <v>0.23529411764705882</v>
      </c>
      <c r="S800" s="1314">
        <v>0</v>
      </c>
      <c r="T800" s="698">
        <f t="shared" si="320"/>
        <v>0</v>
      </c>
      <c r="U800" s="1314">
        <v>1</v>
      </c>
      <c r="V800" s="698">
        <f t="shared" si="321"/>
        <v>5.8823529411764705E-2</v>
      </c>
      <c r="W800" s="1314">
        <v>0</v>
      </c>
      <c r="X800" s="698">
        <f t="shared" si="322"/>
        <v>0</v>
      </c>
      <c r="Y800" s="1315">
        <f t="shared" si="313"/>
        <v>17</v>
      </c>
      <c r="Z800" s="1104"/>
    </row>
    <row r="801" spans="1:26" ht="12.95" customHeight="1" x14ac:dyDescent="0.25">
      <c r="A801" s="1100"/>
      <c r="B801" s="713" t="s">
        <v>644</v>
      </c>
      <c r="C801" s="96">
        <v>1</v>
      </c>
      <c r="D801" s="698">
        <f t="shared" si="314"/>
        <v>9.0909090909090912E-2</v>
      </c>
      <c r="E801" s="96">
        <v>0</v>
      </c>
      <c r="F801" s="698">
        <f t="shared" si="315"/>
        <v>0</v>
      </c>
      <c r="G801" s="96">
        <v>0</v>
      </c>
      <c r="H801" s="698">
        <f t="shared" si="316"/>
        <v>0</v>
      </c>
      <c r="I801" s="96">
        <v>0</v>
      </c>
      <c r="J801" s="698">
        <f t="shared" si="317"/>
        <v>0</v>
      </c>
      <c r="K801" s="96">
        <v>10</v>
      </c>
      <c r="L801" s="835">
        <f t="shared" si="311"/>
        <v>0.90909090909090906</v>
      </c>
      <c r="M801" s="1298">
        <f t="shared" si="318"/>
        <v>11</v>
      </c>
      <c r="N801" s="1300">
        <v>1</v>
      </c>
      <c r="P801" s="698">
        <f t="shared" si="312"/>
        <v>0.14285714285714285</v>
      </c>
      <c r="Q801" s="1300">
        <v>1</v>
      </c>
      <c r="R801" s="698">
        <f t="shared" si="319"/>
        <v>0.14285714285714285</v>
      </c>
      <c r="S801" s="1314">
        <v>0</v>
      </c>
      <c r="T801" s="698">
        <f t="shared" si="320"/>
        <v>0</v>
      </c>
      <c r="U801" s="1314">
        <v>0</v>
      </c>
      <c r="V801" s="698">
        <f t="shared" si="321"/>
        <v>0</v>
      </c>
      <c r="W801" s="1314">
        <v>5</v>
      </c>
      <c r="X801" s="698">
        <f t="shared" si="322"/>
        <v>0.7142857142857143</v>
      </c>
      <c r="Y801" s="1315">
        <f t="shared" si="313"/>
        <v>7</v>
      </c>
      <c r="Z801" s="1104"/>
    </row>
    <row r="802" spans="1:26" ht="12.95" customHeight="1" x14ac:dyDescent="0.25">
      <c r="A802" s="1100"/>
      <c r="B802" s="713" t="s">
        <v>645</v>
      </c>
      <c r="C802" s="96">
        <v>1</v>
      </c>
      <c r="D802" s="698">
        <f t="shared" si="314"/>
        <v>0.33333333333333331</v>
      </c>
      <c r="E802" s="96">
        <v>1</v>
      </c>
      <c r="F802" s="698">
        <f t="shared" si="315"/>
        <v>0.33333333333333331</v>
      </c>
      <c r="G802" s="96">
        <v>0</v>
      </c>
      <c r="H802" s="698">
        <f t="shared" si="316"/>
        <v>0</v>
      </c>
      <c r="I802" s="96">
        <v>0</v>
      </c>
      <c r="J802" s="698">
        <f t="shared" si="317"/>
        <v>0</v>
      </c>
      <c r="K802" s="96">
        <v>1</v>
      </c>
      <c r="L802" s="835">
        <f t="shared" si="311"/>
        <v>0.33333333333333331</v>
      </c>
      <c r="M802" s="1298">
        <f t="shared" si="318"/>
        <v>3</v>
      </c>
      <c r="N802" s="1300">
        <v>0</v>
      </c>
      <c r="P802" s="698">
        <f t="shared" si="312"/>
        <v>0</v>
      </c>
      <c r="Q802" s="1300">
        <v>3</v>
      </c>
      <c r="R802" s="698">
        <f t="shared" si="319"/>
        <v>0.75</v>
      </c>
      <c r="S802" s="1314">
        <v>0</v>
      </c>
      <c r="T802" s="698">
        <f t="shared" si="320"/>
        <v>0</v>
      </c>
      <c r="U802" s="1314">
        <v>1</v>
      </c>
      <c r="V802" s="698">
        <f t="shared" si="321"/>
        <v>0.25</v>
      </c>
      <c r="W802" s="1314">
        <v>0</v>
      </c>
      <c r="X802" s="698">
        <f t="shared" si="322"/>
        <v>0</v>
      </c>
      <c r="Y802" s="1315">
        <f t="shared" si="313"/>
        <v>4</v>
      </c>
      <c r="Z802" s="1104"/>
    </row>
    <row r="803" spans="1:26" ht="12.95" customHeight="1" x14ac:dyDescent="0.25">
      <c r="A803" s="1100"/>
      <c r="B803" s="713" t="s">
        <v>646</v>
      </c>
      <c r="C803" s="96">
        <v>2</v>
      </c>
      <c r="D803" s="698">
        <f t="shared" si="314"/>
        <v>0.33333333333333331</v>
      </c>
      <c r="E803" s="96">
        <v>3</v>
      </c>
      <c r="F803" s="698">
        <f t="shared" si="315"/>
        <v>0.5</v>
      </c>
      <c r="G803" s="96">
        <v>0</v>
      </c>
      <c r="H803" s="698">
        <f t="shared" si="316"/>
        <v>0</v>
      </c>
      <c r="I803" s="96">
        <v>0</v>
      </c>
      <c r="J803" s="698">
        <f t="shared" si="317"/>
        <v>0</v>
      </c>
      <c r="K803" s="96">
        <v>1</v>
      </c>
      <c r="L803" s="698">
        <f t="shared" si="311"/>
        <v>0.16666666666666666</v>
      </c>
      <c r="M803" s="1298">
        <f t="shared" si="318"/>
        <v>6</v>
      </c>
      <c r="N803" s="1300">
        <v>2</v>
      </c>
      <c r="P803" s="698">
        <f t="shared" si="312"/>
        <v>0.4</v>
      </c>
      <c r="Q803" s="1300">
        <v>3</v>
      </c>
      <c r="R803" s="698">
        <f t="shared" si="319"/>
        <v>0.6</v>
      </c>
      <c r="S803" s="1314">
        <v>0</v>
      </c>
      <c r="T803" s="698">
        <f t="shared" si="320"/>
        <v>0</v>
      </c>
      <c r="U803" s="1314">
        <v>0</v>
      </c>
      <c r="V803" s="698">
        <f t="shared" si="321"/>
        <v>0</v>
      </c>
      <c r="W803" s="1314">
        <v>0</v>
      </c>
      <c r="X803" s="698">
        <f t="shared" si="322"/>
        <v>0</v>
      </c>
      <c r="Y803" s="1315">
        <f t="shared" si="313"/>
        <v>5</v>
      </c>
      <c r="Z803" s="1104"/>
    </row>
    <row r="804" spans="1:26" ht="12.95" customHeight="1" x14ac:dyDescent="0.25">
      <c r="A804" s="1100"/>
      <c r="B804" s="713" t="s">
        <v>647</v>
      </c>
      <c r="C804" s="96">
        <v>0</v>
      </c>
      <c r="D804" s="698">
        <f t="shared" si="314"/>
        <v>0</v>
      </c>
      <c r="E804" s="96">
        <v>0</v>
      </c>
      <c r="F804" s="698">
        <f t="shared" si="315"/>
        <v>0</v>
      </c>
      <c r="G804" s="96">
        <v>0</v>
      </c>
      <c r="H804" s="698">
        <f t="shared" si="316"/>
        <v>0</v>
      </c>
      <c r="I804" s="96">
        <v>1</v>
      </c>
      <c r="J804" s="698">
        <f t="shared" si="317"/>
        <v>0.25</v>
      </c>
      <c r="K804" s="96">
        <v>3</v>
      </c>
      <c r="L804" s="698">
        <f t="shared" si="311"/>
        <v>0.75</v>
      </c>
      <c r="M804" s="1298">
        <f t="shared" si="318"/>
        <v>4</v>
      </c>
      <c r="N804" s="1300">
        <v>1</v>
      </c>
      <c r="P804" s="835">
        <f t="shared" si="312"/>
        <v>1</v>
      </c>
      <c r="Q804" s="1300">
        <v>0</v>
      </c>
      <c r="R804" s="698">
        <f t="shared" si="319"/>
        <v>0</v>
      </c>
      <c r="S804" s="1314">
        <v>0</v>
      </c>
      <c r="T804" s="698">
        <f t="shared" si="320"/>
        <v>0</v>
      </c>
      <c r="U804" s="1314">
        <v>0</v>
      </c>
      <c r="V804" s="698">
        <f t="shared" si="321"/>
        <v>0</v>
      </c>
      <c r="W804" s="1314">
        <v>0</v>
      </c>
      <c r="X804" s="698">
        <f t="shared" si="322"/>
        <v>0</v>
      </c>
      <c r="Y804" s="1315">
        <f t="shared" si="313"/>
        <v>1</v>
      </c>
      <c r="Z804" s="1104"/>
    </row>
    <row r="805" spans="1:26" ht="12.95" customHeight="1" x14ac:dyDescent="0.25">
      <c r="A805" s="1100"/>
      <c r="B805" s="713" t="s">
        <v>648</v>
      </c>
      <c r="C805" s="96">
        <v>0</v>
      </c>
      <c r="D805" s="698">
        <f t="shared" si="314"/>
        <v>0</v>
      </c>
      <c r="E805" s="96">
        <v>0</v>
      </c>
      <c r="F805" s="698">
        <f t="shared" si="315"/>
        <v>0</v>
      </c>
      <c r="G805" s="96">
        <v>0</v>
      </c>
      <c r="H805" s="698">
        <f t="shared" si="316"/>
        <v>0</v>
      </c>
      <c r="I805" s="96">
        <v>0</v>
      </c>
      <c r="J805" s="698">
        <f t="shared" si="317"/>
        <v>0</v>
      </c>
      <c r="K805" s="96">
        <v>1</v>
      </c>
      <c r="L805" s="835">
        <f t="shared" si="311"/>
        <v>1</v>
      </c>
      <c r="M805" s="1298">
        <f t="shared" si="318"/>
        <v>1</v>
      </c>
      <c r="N805" s="1300">
        <v>0</v>
      </c>
      <c r="P805" s="698" t="e">
        <f t="shared" si="312"/>
        <v>#DIV/0!</v>
      </c>
      <c r="Q805" s="1300">
        <v>0</v>
      </c>
      <c r="R805" s="698" t="e">
        <f t="shared" si="319"/>
        <v>#DIV/0!</v>
      </c>
      <c r="S805" s="1314">
        <v>0</v>
      </c>
      <c r="T805" s="698" t="e">
        <f t="shared" si="320"/>
        <v>#DIV/0!</v>
      </c>
      <c r="U805" s="1314">
        <v>0</v>
      </c>
      <c r="V805" s="698" t="e">
        <f t="shared" si="321"/>
        <v>#DIV/0!</v>
      </c>
      <c r="W805" s="1314">
        <v>0</v>
      </c>
      <c r="X805" s="698" t="e">
        <f t="shared" si="322"/>
        <v>#DIV/0!</v>
      </c>
      <c r="Y805" s="1315">
        <f t="shared" si="313"/>
        <v>0</v>
      </c>
      <c r="Z805" s="1104"/>
    </row>
    <row r="806" spans="1:26" ht="12.95" customHeight="1" x14ac:dyDescent="0.25">
      <c r="A806" s="1100"/>
      <c r="B806" s="713" t="s">
        <v>798</v>
      </c>
      <c r="C806" s="96">
        <v>0</v>
      </c>
      <c r="D806" s="698">
        <f t="shared" si="314"/>
        <v>0</v>
      </c>
      <c r="E806" s="96">
        <v>1</v>
      </c>
      <c r="F806" s="835">
        <f t="shared" si="315"/>
        <v>0.2</v>
      </c>
      <c r="G806" s="96">
        <v>0</v>
      </c>
      <c r="H806" s="698">
        <f t="shared" si="316"/>
        <v>0</v>
      </c>
      <c r="I806" s="96">
        <v>0</v>
      </c>
      <c r="J806" s="698">
        <f t="shared" si="317"/>
        <v>0</v>
      </c>
      <c r="K806" s="96">
        <v>4</v>
      </c>
      <c r="L806" s="698">
        <f t="shared" si="311"/>
        <v>0.8</v>
      </c>
      <c r="M806" s="1296">
        <f t="shared" si="318"/>
        <v>5</v>
      </c>
      <c r="N806" s="1300">
        <v>0</v>
      </c>
      <c r="P806" s="698">
        <f t="shared" si="312"/>
        <v>0</v>
      </c>
      <c r="Q806" s="1300">
        <v>0</v>
      </c>
      <c r="R806" s="698">
        <f t="shared" si="319"/>
        <v>0</v>
      </c>
      <c r="S806" s="1314">
        <v>0</v>
      </c>
      <c r="T806" s="698">
        <f t="shared" si="320"/>
        <v>0</v>
      </c>
      <c r="U806" s="1314">
        <v>0</v>
      </c>
      <c r="V806" s="698">
        <f t="shared" si="321"/>
        <v>0</v>
      </c>
      <c r="W806" s="1314">
        <v>1</v>
      </c>
      <c r="X806" s="835">
        <f t="shared" si="322"/>
        <v>1</v>
      </c>
      <c r="Y806" s="1315">
        <f t="shared" si="313"/>
        <v>1</v>
      </c>
      <c r="Z806" s="1104"/>
    </row>
    <row r="807" spans="1:26" ht="12.95" customHeight="1" x14ac:dyDescent="0.25">
      <c r="A807" s="1100"/>
      <c r="B807" s="974" t="s">
        <v>735</v>
      </c>
      <c r="C807" s="23">
        <f>SUM(C787:C806)</f>
        <v>200</v>
      </c>
      <c r="D807" s="698">
        <f>C807/$M$769</f>
        <v>3.1352876626430472E-2</v>
      </c>
      <c r="E807" s="23">
        <f>SUM(E787:E806)</f>
        <v>399</v>
      </c>
      <c r="F807" s="698">
        <f t="shared" si="315"/>
        <v>0.2589227774172615</v>
      </c>
      <c r="G807" s="23">
        <f>SUM(G787:G806)</f>
        <v>0</v>
      </c>
      <c r="H807" s="698">
        <f t="shared" si="316"/>
        <v>0</v>
      </c>
      <c r="I807" s="23">
        <f>SUM(I787:I806)</f>
        <v>158</v>
      </c>
      <c r="J807" s="698">
        <f t="shared" si="317"/>
        <v>0.10253082414016872</v>
      </c>
      <c r="K807" s="23">
        <f>SUM(K787:K806)</f>
        <v>784</v>
      </c>
      <c r="L807" s="698">
        <f>K807/M807</f>
        <v>0.50876054510058399</v>
      </c>
      <c r="M807" s="1297">
        <f>SUM(M787:M806)</f>
        <v>1541</v>
      </c>
      <c r="N807" s="502">
        <f>SUM(N787:N806)</f>
        <v>661</v>
      </c>
      <c r="P807" s="698">
        <f>N807/$Y$769</f>
        <v>4.7417503586800573E-2</v>
      </c>
      <c r="Q807" s="502">
        <f>SUM(Q787:Q806)</f>
        <v>260</v>
      </c>
      <c r="R807" s="698">
        <f>Q807/$Y$769</f>
        <v>1.8651362984218076E-2</v>
      </c>
      <c r="S807" s="502">
        <f>SUM(S787:S806)</f>
        <v>1</v>
      </c>
      <c r="T807" s="698">
        <f>S807/$Y$769</f>
        <v>7.1736011477761835E-5</v>
      </c>
      <c r="U807" s="502">
        <f>SUM(U787:U806)</f>
        <v>67</v>
      </c>
      <c r="V807" s="698">
        <f>U807/$Y$769</f>
        <v>4.8063127690100432E-3</v>
      </c>
      <c r="W807" s="502">
        <f>SUM(W787:W806)</f>
        <v>151</v>
      </c>
      <c r="X807" s="698">
        <f>W807/$Y$769</f>
        <v>1.0832137733142037E-2</v>
      </c>
      <c r="Y807" s="1301">
        <f>SUM(Y787:Y806)</f>
        <v>1140</v>
      </c>
      <c r="Z807" s="1104"/>
    </row>
    <row r="808" spans="1:26" ht="12.95" customHeight="1" x14ac:dyDescent="0.25">
      <c r="A808" s="1100"/>
      <c r="B808" s="714" t="s">
        <v>799</v>
      </c>
      <c r="C808" s="1302">
        <f>C807/$Y$576</f>
        <v>7.4599030212607234E-2</v>
      </c>
      <c r="E808" s="1302">
        <f>E807/$Y$576</f>
        <v>0.14882506527415143</v>
      </c>
      <c r="G808" s="1302">
        <f>G807/$Y$576</f>
        <v>0</v>
      </c>
      <c r="I808" s="1302">
        <f>I807/$Y$576</f>
        <v>5.893323386795972E-2</v>
      </c>
      <c r="K808" s="1302">
        <f>K807/$Y$576</f>
        <v>0.29242819843342038</v>
      </c>
      <c r="L808" s="1303"/>
      <c r="M808" s="1304">
        <f>M807/$Y$576</f>
        <v>0.57478552778813874</v>
      </c>
      <c r="N808" s="1304">
        <f>N807/$Y$576</f>
        <v>0.24654979485266693</v>
      </c>
      <c r="Q808" s="1304">
        <f>Q807/$Y$576</f>
        <v>9.6978739276389406E-2</v>
      </c>
      <c r="S808" s="1304">
        <f>S807/$Y$576</f>
        <v>3.729951510630362E-4</v>
      </c>
      <c r="T808" s="1303"/>
      <c r="U808" s="1304">
        <f>U807/$Y$576</f>
        <v>2.4990675121223424E-2</v>
      </c>
      <c r="W808" s="1304">
        <f>W807/$Y$576</f>
        <v>5.632226781051846E-2</v>
      </c>
      <c r="Y808" s="1304">
        <f>Y807/$Y$576</f>
        <v>0.42521447221186126</v>
      </c>
      <c r="Z808" s="1104"/>
    </row>
    <row r="809" spans="1:26" ht="12.95" customHeight="1" x14ac:dyDescent="0.25">
      <c r="A809" s="1100"/>
      <c r="B809" s="1138" t="s">
        <v>779</v>
      </c>
      <c r="C809" s="1305">
        <f>C810/C807</f>
        <v>3.5000000000000003E-2</v>
      </c>
      <c r="D809" s="596"/>
      <c r="E809" s="1305">
        <f>E810/E807</f>
        <v>0.12781954887218044</v>
      </c>
      <c r="F809" s="596"/>
      <c r="G809" s="1305" t="e">
        <f>G810/G807</f>
        <v>#DIV/0!</v>
      </c>
      <c r="H809" s="596"/>
      <c r="I809" s="1305">
        <f>I810/I807</f>
        <v>0.17721518987341772</v>
      </c>
      <c r="J809" s="596"/>
      <c r="K809" s="1305">
        <f>K810/K807</f>
        <v>0.32142857142857145</v>
      </c>
      <c r="L809" s="1306"/>
      <c r="M809" s="1307">
        <f>M810/M807</f>
        <v>0.19987021414665801</v>
      </c>
      <c r="N809" s="1305">
        <f>N810/N807</f>
        <v>9.0771558245083209E-3</v>
      </c>
      <c r="O809" s="596"/>
      <c r="P809" s="596"/>
      <c r="Q809" s="1305">
        <f>Q810/Q807</f>
        <v>0.11153846153846154</v>
      </c>
      <c r="R809" s="596"/>
      <c r="S809" s="1305">
        <f>S810/S807</f>
        <v>1</v>
      </c>
      <c r="T809" s="1306"/>
      <c r="U809" s="1305">
        <f>U810/U807</f>
        <v>0.13432835820895522</v>
      </c>
      <c r="V809" s="596"/>
      <c r="W809" s="1305">
        <f>W810/W807</f>
        <v>0.26490066225165565</v>
      </c>
      <c r="X809" s="596"/>
      <c r="Y809" s="1307">
        <f>Y810/Y807</f>
        <v>7.4561403508771926E-2</v>
      </c>
      <c r="Z809" s="1104"/>
    </row>
    <row r="810" spans="1:26" ht="12.95" customHeight="1" x14ac:dyDescent="0.25">
      <c r="A810" s="1100"/>
      <c r="B810" s="1138" t="s">
        <v>800</v>
      </c>
      <c r="C810" s="1308">
        <v>7</v>
      </c>
      <c r="D810" s="698">
        <f>C810/$M$769</f>
        <v>1.0973506819250665E-3</v>
      </c>
      <c r="E810" s="1308">
        <v>51</v>
      </c>
      <c r="F810" s="698">
        <f>E810/$M$769</f>
        <v>7.9949835397397709E-3</v>
      </c>
      <c r="G810" s="1308">
        <v>0</v>
      </c>
      <c r="H810" s="698">
        <f>G810/$M$769</f>
        <v>0</v>
      </c>
      <c r="I810" s="1308">
        <v>28</v>
      </c>
      <c r="J810" s="698">
        <f>I810/$M$769</f>
        <v>4.3894027277002661E-3</v>
      </c>
      <c r="K810" s="1308">
        <v>252</v>
      </c>
      <c r="L810" s="698">
        <f>K810/$M$769</f>
        <v>3.9504624549302397E-2</v>
      </c>
      <c r="M810" s="1309">
        <v>308</v>
      </c>
      <c r="N810" s="1308">
        <v>6</v>
      </c>
      <c r="O810" s="698"/>
      <c r="P810" s="698">
        <f>N810/$Y$769</f>
        <v>4.3041606886657101E-4</v>
      </c>
      <c r="Q810" s="1308">
        <v>29</v>
      </c>
      <c r="R810" s="698">
        <f>Q810/$Y$769</f>
        <v>2.0803443328550933E-3</v>
      </c>
      <c r="S810" s="1308">
        <v>1</v>
      </c>
      <c r="T810" s="698">
        <f>S810/$Y$769</f>
        <v>7.1736011477761835E-5</v>
      </c>
      <c r="U810" s="1308">
        <v>9</v>
      </c>
      <c r="V810" s="698">
        <f>U810/$Y$769</f>
        <v>6.4562410329985654E-4</v>
      </c>
      <c r="W810" s="1308">
        <v>40</v>
      </c>
      <c r="X810" s="698">
        <f>W810/$Y$769</f>
        <v>2.8694404591104736E-3</v>
      </c>
      <c r="Y810" s="1309">
        <v>85</v>
      </c>
      <c r="Z810" s="1104"/>
    </row>
    <row r="811" spans="1:26" ht="12.95" customHeight="1" x14ac:dyDescent="0.25">
      <c r="A811" s="1292"/>
      <c r="B811" s="812" t="s">
        <v>801</v>
      </c>
      <c r="C811" s="664"/>
      <c r="D811" s="949" t="s">
        <v>768</v>
      </c>
      <c r="E811" s="1293"/>
      <c r="F811" s="949" t="s">
        <v>769</v>
      </c>
      <c r="G811" s="949"/>
      <c r="H811" s="949" t="s">
        <v>770</v>
      </c>
      <c r="I811" s="949"/>
      <c r="J811" s="949" t="s">
        <v>771</v>
      </c>
      <c r="K811" s="949"/>
      <c r="L811" s="949" t="s">
        <v>772</v>
      </c>
      <c r="M811" s="864"/>
      <c r="N811" s="664"/>
      <c r="O811" s="864"/>
      <c r="P811" s="1117" t="s">
        <v>773</v>
      </c>
      <c r="Q811" s="1117"/>
      <c r="R811" s="864" t="s">
        <v>774</v>
      </c>
      <c r="S811" s="1294"/>
      <c r="T811" s="1118" t="s">
        <v>775</v>
      </c>
      <c r="U811" s="1118"/>
      <c r="V811" s="1118" t="s">
        <v>776</v>
      </c>
      <c r="W811" s="1294"/>
      <c r="X811" s="1118" t="s">
        <v>777</v>
      </c>
      <c r="Y811" s="664"/>
      <c r="Z811" s="1104"/>
    </row>
    <row r="812" spans="1:26" ht="12.95" customHeight="1" x14ac:dyDescent="0.25">
      <c r="A812" s="1097"/>
      <c r="B812" s="1313" t="s">
        <v>613</v>
      </c>
      <c r="C812" s="1114" t="s">
        <v>112</v>
      </c>
      <c r="D812" s="1114" t="s">
        <v>110</v>
      </c>
      <c r="E812" s="1114" t="s">
        <v>763</v>
      </c>
      <c r="F812" s="1114" t="s">
        <v>763</v>
      </c>
      <c r="G812" s="1114" t="s">
        <v>753</v>
      </c>
      <c r="H812" s="1114" t="s">
        <v>785</v>
      </c>
      <c r="I812" s="1114" t="s">
        <v>110</v>
      </c>
      <c r="J812" s="1114" t="s">
        <v>766</v>
      </c>
      <c r="K812" s="1114">
        <v>12</v>
      </c>
      <c r="L812" s="1112"/>
      <c r="M812" s="1113"/>
      <c r="N812" s="1114" t="s">
        <v>112</v>
      </c>
      <c r="O812" s="1114" t="s">
        <v>110</v>
      </c>
      <c r="P812" s="1114" t="s">
        <v>763</v>
      </c>
      <c r="Q812" s="1114" t="s">
        <v>763</v>
      </c>
      <c r="R812" s="1114" t="s">
        <v>753</v>
      </c>
      <c r="S812" s="1114" t="s">
        <v>785</v>
      </c>
      <c r="T812" s="1114" t="s">
        <v>110</v>
      </c>
      <c r="U812" s="1114" t="s">
        <v>767</v>
      </c>
      <c r="V812" s="1114">
        <v>12</v>
      </c>
      <c r="W812" s="1114"/>
      <c r="X812" s="1114"/>
      <c r="Y812" s="1113"/>
      <c r="Z812" s="1104"/>
    </row>
    <row r="813" spans="1:26" ht="12.95" customHeight="1" x14ac:dyDescent="0.25">
      <c r="A813" s="1097"/>
      <c r="B813" s="1114" t="s">
        <v>610</v>
      </c>
      <c r="C813" s="863" t="s">
        <v>715</v>
      </c>
      <c r="D813" s="1110" t="s">
        <v>4</v>
      </c>
      <c r="E813" s="863" t="s">
        <v>742</v>
      </c>
      <c r="F813" s="1110" t="s">
        <v>4</v>
      </c>
      <c r="G813" s="863" t="s">
        <v>762</v>
      </c>
      <c r="H813" s="1110" t="s">
        <v>4</v>
      </c>
      <c r="I813" s="863" t="s">
        <v>665</v>
      </c>
      <c r="J813" s="1110" t="s">
        <v>4</v>
      </c>
      <c r="K813" s="863" t="s">
        <v>749</v>
      </c>
      <c r="L813" s="1110" t="s">
        <v>4</v>
      </c>
      <c r="M813" s="1085" t="s">
        <v>609</v>
      </c>
      <c r="N813" s="1167" t="s">
        <v>715</v>
      </c>
      <c r="O813" s="1291" t="s">
        <v>4</v>
      </c>
      <c r="P813" s="1291" t="s">
        <v>4</v>
      </c>
      <c r="Q813" s="1291" t="s">
        <v>742</v>
      </c>
      <c r="R813" s="1291" t="s">
        <v>4</v>
      </c>
      <c r="S813" s="1291" t="s">
        <v>762</v>
      </c>
      <c r="T813" s="1291" t="s">
        <v>4</v>
      </c>
      <c r="U813" s="1167" t="s">
        <v>665</v>
      </c>
      <c r="V813" s="1291" t="s">
        <v>4</v>
      </c>
      <c r="W813" s="1291" t="s">
        <v>749</v>
      </c>
      <c r="X813" s="1291" t="s">
        <v>4</v>
      </c>
      <c r="Y813" s="1167" t="s">
        <v>609</v>
      </c>
      <c r="Z813" s="1104"/>
    </row>
    <row r="814" spans="1:26" ht="12.95" customHeight="1" x14ac:dyDescent="0.25">
      <c r="A814" s="1097"/>
      <c r="B814" s="1114" t="s">
        <v>597</v>
      </c>
      <c r="C814" s="1005"/>
      <c r="D814" s="848" t="s">
        <v>752</v>
      </c>
      <c r="E814" s="848" t="s">
        <v>753</v>
      </c>
      <c r="F814" s="848" t="s">
        <v>110</v>
      </c>
      <c r="G814" s="848" t="s">
        <v>754</v>
      </c>
      <c r="H814" s="848" t="s">
        <v>753</v>
      </c>
      <c r="I814" s="848" t="s">
        <v>755</v>
      </c>
      <c r="J814" s="848" t="s">
        <v>756</v>
      </c>
      <c r="K814" s="848" t="s">
        <v>757</v>
      </c>
      <c r="L814" s="848" t="s">
        <v>756</v>
      </c>
      <c r="M814" s="813"/>
      <c r="N814" s="849"/>
      <c r="O814" s="936" t="s">
        <v>758</v>
      </c>
      <c r="P814" s="848" t="s">
        <v>784</v>
      </c>
      <c r="Q814" s="848" t="s">
        <v>760</v>
      </c>
      <c r="R814" s="831" t="s">
        <v>785</v>
      </c>
      <c r="S814" s="831" t="s">
        <v>753</v>
      </c>
      <c r="T814" s="831" t="s">
        <v>756</v>
      </c>
      <c r="U814" s="831" t="s">
        <v>752</v>
      </c>
      <c r="V814" s="831"/>
      <c r="W814" s="831"/>
      <c r="X814" s="847"/>
      <c r="Y814" s="1106">
        <v>2015</v>
      </c>
      <c r="Z814" s="1104"/>
    </row>
    <row r="815" spans="1:26" ht="12.95" customHeight="1" x14ac:dyDescent="0.25">
      <c r="A815" s="1097"/>
      <c r="B815" s="1102"/>
      <c r="C815" s="1103">
        <v>1</v>
      </c>
      <c r="D815" s="1103">
        <v>2</v>
      </c>
      <c r="E815" s="1103">
        <v>3</v>
      </c>
      <c r="F815" s="1103">
        <v>4</v>
      </c>
      <c r="G815" s="1103">
        <v>5</v>
      </c>
      <c r="H815" s="1103">
        <v>6</v>
      </c>
      <c r="I815" s="1103">
        <v>7</v>
      </c>
      <c r="J815" s="1103">
        <v>8</v>
      </c>
      <c r="K815" s="1103">
        <v>9</v>
      </c>
      <c r="L815" s="1103">
        <v>10</v>
      </c>
      <c r="M815" s="1103">
        <v>11</v>
      </c>
      <c r="N815" s="1103">
        <v>12</v>
      </c>
      <c r="O815" s="1102"/>
      <c r="P815" s="1103">
        <v>13</v>
      </c>
      <c r="Q815" s="1103">
        <v>14</v>
      </c>
      <c r="R815" s="1103">
        <v>15</v>
      </c>
      <c r="S815" s="1103">
        <v>16</v>
      </c>
      <c r="T815" s="1103">
        <v>17</v>
      </c>
      <c r="U815" s="1103">
        <v>18</v>
      </c>
      <c r="V815" s="1103">
        <v>19</v>
      </c>
      <c r="W815" s="1103">
        <v>20</v>
      </c>
      <c r="X815" s="1103">
        <v>21</v>
      </c>
      <c r="Y815" s="1103">
        <v>22</v>
      </c>
      <c r="Z815" s="1104"/>
    </row>
    <row r="816" spans="1:26" ht="12.95" customHeight="1" x14ac:dyDescent="0.25">
      <c r="A816" s="1097"/>
      <c r="B816" s="1287">
        <v>2014</v>
      </c>
      <c r="C816" s="1014">
        <v>192</v>
      </c>
      <c r="D816" s="1312">
        <f>SUM(C807,-C816)/C816</f>
        <v>4.1666666666666664E-2</v>
      </c>
      <c r="E816" s="1014">
        <v>420</v>
      </c>
      <c r="F816" s="1312">
        <f>SUM(E807,-E816)/E816</f>
        <v>-0.05</v>
      </c>
      <c r="G816" s="1014">
        <v>0</v>
      </c>
      <c r="H816" s="1312" t="e">
        <f>SUM(G807,-G816)/G816</f>
        <v>#DIV/0!</v>
      </c>
      <c r="I816" s="1014">
        <v>148</v>
      </c>
      <c r="J816" s="1312">
        <f>SUM(I807,-I816)/I816</f>
        <v>6.7567567567567571E-2</v>
      </c>
      <c r="K816" s="1014">
        <v>795</v>
      </c>
      <c r="L816" s="1312">
        <f>SUM(K807,-K816)/K816</f>
        <v>-1.3836477987421384E-2</v>
      </c>
      <c r="M816" s="1014">
        <v>1555</v>
      </c>
      <c r="N816" s="1014">
        <v>682</v>
      </c>
      <c r="O816" s="1097"/>
      <c r="P816" s="1312">
        <f>SUM(N807,-N816)/N816</f>
        <v>-3.0791788856304986E-2</v>
      </c>
      <c r="Q816" s="1014">
        <v>272</v>
      </c>
      <c r="R816" s="1312">
        <f>SUM(Q807,-Q816)/Q816</f>
        <v>-4.4117647058823532E-2</v>
      </c>
      <c r="S816" s="1014">
        <v>4</v>
      </c>
      <c r="T816" s="1312">
        <f>SUM(S807,-S816)/S816</f>
        <v>-0.75</v>
      </c>
      <c r="U816" s="1014">
        <v>86</v>
      </c>
      <c r="V816" s="1312">
        <f>SUM(U807,-U816)/U816</f>
        <v>-0.22093023255813954</v>
      </c>
      <c r="W816" s="1014">
        <v>175</v>
      </c>
      <c r="X816" s="1312">
        <f>SUM(W807,-W816)/W816</f>
        <v>-0.13714285714285715</v>
      </c>
      <c r="Y816" s="1014">
        <v>1219</v>
      </c>
      <c r="Z816" s="1104"/>
    </row>
    <row r="817" spans="1:26" ht="12.95" customHeight="1" x14ac:dyDescent="0.25"/>
    <row r="818" spans="1:26" ht="12.95" customHeight="1" x14ac:dyDescent="0.25">
      <c r="A818" s="1316"/>
      <c r="B818" s="1316"/>
      <c r="C818" s="1317"/>
      <c r="D818" s="1317"/>
      <c r="E818" s="1317"/>
      <c r="F818" s="1317"/>
      <c r="G818" s="1317"/>
      <c r="H818" s="1317"/>
      <c r="I818" s="1317"/>
      <c r="J818" s="1317"/>
      <c r="K818" s="1317"/>
      <c r="L818" s="1317"/>
      <c r="M818" s="1317"/>
      <c r="N818" s="1317"/>
      <c r="O818" s="1316"/>
      <c r="P818" s="1317"/>
      <c r="Q818" s="1316"/>
      <c r="R818" s="1316"/>
      <c r="S818" s="1317"/>
      <c r="T818" s="1317"/>
      <c r="U818" s="1317"/>
      <c r="V818" s="1317"/>
      <c r="W818" s="1318"/>
      <c r="X818" s="1318"/>
      <c r="Y818" s="1319"/>
      <c r="Z818" s="1320"/>
    </row>
    <row r="819" spans="1:26" ht="12.95" customHeight="1" x14ac:dyDescent="0.25">
      <c r="A819" s="1316"/>
      <c r="B819" s="1102"/>
      <c r="C819" s="1103">
        <v>1</v>
      </c>
      <c r="D819" s="1103">
        <v>2</v>
      </c>
      <c r="E819" s="1103">
        <v>3</v>
      </c>
      <c r="F819" s="1103">
        <v>4</v>
      </c>
      <c r="G819" s="1103">
        <v>5</v>
      </c>
      <c r="H819" s="1103">
        <v>6</v>
      </c>
      <c r="I819" s="1103">
        <v>7</v>
      </c>
      <c r="J819" s="1103">
        <v>8</v>
      </c>
      <c r="K819" s="1103">
        <v>9</v>
      </c>
      <c r="L819" s="1103">
        <v>10</v>
      </c>
      <c r="M819" s="1103">
        <v>11</v>
      </c>
      <c r="N819" s="1103">
        <v>12</v>
      </c>
      <c r="O819" s="1102"/>
      <c r="P819" s="1103">
        <v>13</v>
      </c>
      <c r="Q819" s="1103">
        <v>14</v>
      </c>
      <c r="R819" s="1103">
        <v>15</v>
      </c>
      <c r="S819" s="1103">
        <v>16</v>
      </c>
      <c r="T819" s="1103">
        <v>17</v>
      </c>
      <c r="U819" s="1103">
        <v>18</v>
      </c>
      <c r="V819" s="1103">
        <v>19</v>
      </c>
      <c r="W819" s="1103">
        <v>20</v>
      </c>
      <c r="X819" s="1103">
        <v>21</v>
      </c>
      <c r="Y819" s="1103">
        <v>22</v>
      </c>
      <c r="Z819" s="1320"/>
    </row>
    <row r="820" spans="1:26" ht="12.95" customHeight="1" x14ac:dyDescent="0.25">
      <c r="A820" s="1316"/>
      <c r="B820" s="1114" t="s">
        <v>597</v>
      </c>
      <c r="C820" s="1005"/>
      <c r="D820" s="848" t="s">
        <v>765</v>
      </c>
      <c r="E820" s="848" t="s">
        <v>0</v>
      </c>
      <c r="F820" s="848" t="s">
        <v>761</v>
      </c>
      <c r="G820" s="848" t="s">
        <v>110</v>
      </c>
      <c r="H820" s="848" t="s">
        <v>757</v>
      </c>
      <c r="I820" s="848" t="s">
        <v>756</v>
      </c>
      <c r="J820" s="848" t="s">
        <v>752</v>
      </c>
      <c r="K820" s="848" t="s">
        <v>753</v>
      </c>
      <c r="L820" s="848" t="s">
        <v>110</v>
      </c>
      <c r="M820" s="813"/>
      <c r="N820" s="849"/>
      <c r="O820" s="936" t="s">
        <v>758</v>
      </c>
      <c r="P820" s="848" t="s">
        <v>758</v>
      </c>
      <c r="Q820" s="848" t="s">
        <v>0</v>
      </c>
      <c r="R820" s="831" t="s">
        <v>785</v>
      </c>
      <c r="S820" s="831" t="s">
        <v>759</v>
      </c>
      <c r="T820" s="831" t="s">
        <v>753</v>
      </c>
      <c r="U820" s="831" t="s">
        <v>765</v>
      </c>
      <c r="V820" s="831" t="s">
        <v>0</v>
      </c>
      <c r="W820" s="831" t="s">
        <v>754</v>
      </c>
      <c r="X820" s="847"/>
      <c r="Y820" s="1106">
        <v>2015</v>
      </c>
      <c r="Z820" s="1320"/>
    </row>
    <row r="821" spans="1:26" ht="12.95" customHeight="1" x14ac:dyDescent="0.25">
      <c r="A821" s="1316"/>
      <c r="B821" s="1114" t="s">
        <v>610</v>
      </c>
      <c r="C821" s="1321" t="s">
        <v>802</v>
      </c>
      <c r="D821" s="1322" t="s">
        <v>4</v>
      </c>
      <c r="E821" s="1321" t="s">
        <v>803</v>
      </c>
      <c r="F821" s="1322" t="s">
        <v>4</v>
      </c>
      <c r="G821" s="1321" t="s">
        <v>804</v>
      </c>
      <c r="H821" s="1322" t="s">
        <v>4</v>
      </c>
      <c r="I821" s="1321" t="s">
        <v>805</v>
      </c>
      <c r="J821" s="1322" t="s">
        <v>4</v>
      </c>
      <c r="K821" s="1321" t="s">
        <v>806</v>
      </c>
      <c r="L821" s="1322" t="s">
        <v>4</v>
      </c>
      <c r="M821" s="716" t="s">
        <v>609</v>
      </c>
      <c r="N821" s="1323" t="s">
        <v>802</v>
      </c>
      <c r="O821" s="1324" t="s">
        <v>4</v>
      </c>
      <c r="P821" s="1324" t="s">
        <v>4</v>
      </c>
      <c r="Q821" s="1323" t="s">
        <v>803</v>
      </c>
      <c r="R821" s="1324" t="s">
        <v>4</v>
      </c>
      <c r="S821" s="1323" t="s">
        <v>804</v>
      </c>
      <c r="T821" s="1324" t="s">
        <v>4</v>
      </c>
      <c r="U821" s="1323" t="s">
        <v>805</v>
      </c>
      <c r="V821" s="1324" t="s">
        <v>4</v>
      </c>
      <c r="W821" s="1323" t="s">
        <v>806</v>
      </c>
      <c r="X821" s="1324" t="s">
        <v>4</v>
      </c>
      <c r="Y821" s="1325" t="s">
        <v>609</v>
      </c>
      <c r="Z821" s="1320"/>
    </row>
    <row r="822" spans="1:26" ht="12.95" customHeight="1" x14ac:dyDescent="0.25">
      <c r="A822" s="1316"/>
      <c r="B822" s="1313" t="s">
        <v>613</v>
      </c>
      <c r="C822" s="1105" t="s">
        <v>0</v>
      </c>
      <c r="D822" s="1105" t="s">
        <v>759</v>
      </c>
      <c r="E822" s="1105" t="s">
        <v>760</v>
      </c>
      <c r="F822" s="1105" t="s">
        <v>755</v>
      </c>
      <c r="G822" s="1105" t="s">
        <v>761</v>
      </c>
      <c r="H822" s="1105" t="s">
        <v>753</v>
      </c>
      <c r="I822" s="1105"/>
      <c r="J822" s="1105" t="s">
        <v>807</v>
      </c>
      <c r="K822" s="1105" t="s">
        <v>808</v>
      </c>
      <c r="L822" s="1112"/>
      <c r="M822" s="1113"/>
      <c r="N822" s="1112"/>
      <c r="O822" s="1105" t="s">
        <v>784</v>
      </c>
      <c r="P822" s="1105" t="s">
        <v>784</v>
      </c>
      <c r="Q822" s="1105" t="s">
        <v>760</v>
      </c>
      <c r="R822" s="1105" t="s">
        <v>785</v>
      </c>
      <c r="S822" s="1105" t="s">
        <v>753</v>
      </c>
      <c r="T822" s="1105" t="s">
        <v>756</v>
      </c>
      <c r="U822" s="1105" t="s">
        <v>752</v>
      </c>
      <c r="V822" s="1105"/>
      <c r="W822" s="1105" t="s">
        <v>807</v>
      </c>
      <c r="X822" s="1105" t="s">
        <v>808</v>
      </c>
      <c r="Y822" s="1113"/>
      <c r="Z822" s="1320"/>
    </row>
    <row r="823" spans="1:26" ht="12.95" customHeight="1" x14ac:dyDescent="0.25">
      <c r="A823" s="1316"/>
      <c r="B823" s="864"/>
      <c r="C823" s="1115"/>
      <c r="D823" s="864" t="s">
        <v>768</v>
      </c>
      <c r="E823" s="864"/>
      <c r="F823" s="864" t="s">
        <v>769</v>
      </c>
      <c r="G823" s="864"/>
      <c r="H823" s="864" t="s">
        <v>770</v>
      </c>
      <c r="I823" s="864"/>
      <c r="J823" s="864" t="s">
        <v>771</v>
      </c>
      <c r="K823" s="864"/>
      <c r="L823" s="864" t="s">
        <v>772</v>
      </c>
      <c r="M823" s="1116"/>
      <c r="N823" s="864"/>
      <c r="O823" s="1117"/>
      <c r="P823" s="1326" t="s">
        <v>773</v>
      </c>
      <c r="Q823" s="1117"/>
      <c r="R823" s="864" t="s">
        <v>774</v>
      </c>
      <c r="S823" s="1118"/>
      <c r="T823" s="1118" t="s">
        <v>775</v>
      </c>
      <c r="U823" s="1118"/>
      <c r="V823" s="1118" t="s">
        <v>776</v>
      </c>
      <c r="W823" s="1118"/>
      <c r="X823" s="1118" t="s">
        <v>777</v>
      </c>
      <c r="Y823" s="1118"/>
      <c r="Z823" s="1320"/>
    </row>
    <row r="824" spans="1:26" ht="12.95" customHeight="1" x14ac:dyDescent="0.25">
      <c r="A824" s="1316"/>
      <c r="B824" s="713" t="s">
        <v>630</v>
      </c>
      <c r="C824" s="1121">
        <v>292</v>
      </c>
      <c r="D824" s="1120">
        <f>C824/M824</f>
        <v>2.3705146939438222E-2</v>
      </c>
      <c r="E824" s="1159">
        <v>1565</v>
      </c>
      <c r="F824" s="1120">
        <f>E824/M824</f>
        <v>0.12704984575418088</v>
      </c>
      <c r="G824" s="1121">
        <v>3349</v>
      </c>
      <c r="H824" s="1120">
        <f>G824/M824</f>
        <v>0.2718785517129404</v>
      </c>
      <c r="I824" s="1121">
        <v>3563</v>
      </c>
      <c r="J824" s="1120">
        <f>I824/M824</f>
        <v>0.28925150186718623</v>
      </c>
      <c r="K824" s="1121">
        <v>3549</v>
      </c>
      <c r="L824" s="1120">
        <f>K824/M824</f>
        <v>0.28811495372625429</v>
      </c>
      <c r="M824" s="1016">
        <f>SUM(C824,E824,G824,I824,K824)</f>
        <v>12318</v>
      </c>
      <c r="N824" s="1107">
        <v>61</v>
      </c>
      <c r="O824" s="810"/>
      <c r="P824" s="1120">
        <f>N824/Y824</f>
        <v>9.2846270928462704E-2</v>
      </c>
      <c r="Q824" s="1109">
        <v>127</v>
      </c>
      <c r="R824" s="1120">
        <f t="shared" ref="R824:R842" si="323">Q824/Y824</f>
        <v>0.19330289193302891</v>
      </c>
      <c r="S824" s="1158">
        <v>142</v>
      </c>
      <c r="T824" s="1120">
        <f t="shared" ref="T824:T844" si="324">S824/Y824</f>
        <v>0.21613394216133941</v>
      </c>
      <c r="U824" s="1107">
        <v>102</v>
      </c>
      <c r="V824" s="1120">
        <f>U824/Y824</f>
        <v>0.15525114155251141</v>
      </c>
      <c r="W824" s="1107">
        <v>225</v>
      </c>
      <c r="X824" s="1120">
        <f>W824/Y824</f>
        <v>0.34246575342465752</v>
      </c>
      <c r="Y824" s="1327">
        <f>SUM(N824,Q824,S824,U824,W824)</f>
        <v>657</v>
      </c>
      <c r="Z824" s="1320"/>
    </row>
    <row r="825" spans="1:26" ht="12.95" customHeight="1" x14ac:dyDescent="0.25">
      <c r="A825" s="1316"/>
      <c r="B825" s="713" t="s">
        <v>631</v>
      </c>
      <c r="C825" s="1121">
        <v>233</v>
      </c>
      <c r="D825" s="1120">
        <f t="shared" ref="D825:D848" si="325">C825/M825</f>
        <v>3.166621364501223E-2</v>
      </c>
      <c r="E825" s="1159">
        <v>1017</v>
      </c>
      <c r="F825" s="1120">
        <f t="shared" ref="F825:F848" si="326">E825/M825</f>
        <v>0.13821690676814352</v>
      </c>
      <c r="G825" s="1121">
        <v>1953</v>
      </c>
      <c r="H825" s="1120">
        <f t="shared" ref="H825:H848" si="327">G825/M825</f>
        <v>0.26542538733351456</v>
      </c>
      <c r="I825" s="1121">
        <v>2043</v>
      </c>
      <c r="J825" s="1120">
        <f t="shared" ref="J825:J848" si="328">I825/M825</f>
        <v>0.27765697200326178</v>
      </c>
      <c r="K825" s="1121">
        <v>2112</v>
      </c>
      <c r="L825" s="1120">
        <f t="shared" ref="L825:L848" si="329">K825/M825</f>
        <v>0.28703452025006793</v>
      </c>
      <c r="M825" s="1016">
        <f t="shared" ref="M825:M844" si="330">SUM(C825,E825,G825,I825,K825)</f>
        <v>7358</v>
      </c>
      <c r="N825" s="1107">
        <v>50</v>
      </c>
      <c r="O825" s="667"/>
      <c r="P825" s="1120">
        <f t="shared" ref="P825:P844" si="331">N825/Y825</f>
        <v>9.9403578528827044E-2</v>
      </c>
      <c r="Q825" s="1109">
        <v>101</v>
      </c>
      <c r="R825" s="1120">
        <f t="shared" si="323"/>
        <v>0.20079522862823063</v>
      </c>
      <c r="S825" s="1119">
        <v>86</v>
      </c>
      <c r="T825" s="1120">
        <f t="shared" si="324"/>
        <v>0.1709741550695825</v>
      </c>
      <c r="U825" s="1107">
        <v>84</v>
      </c>
      <c r="V825" s="1120">
        <f t="shared" ref="V825:V848" si="332">U825/Y825</f>
        <v>0.16699801192842942</v>
      </c>
      <c r="W825" s="1107">
        <v>182</v>
      </c>
      <c r="X825" s="1120">
        <f t="shared" ref="X825:X848" si="333">W825/Y825</f>
        <v>0.36182902584493043</v>
      </c>
      <c r="Y825" s="1327">
        <f t="shared" ref="Y825:Y844" si="334">SUM(N825,Q825,S825,U825,W825)</f>
        <v>503</v>
      </c>
      <c r="Z825" s="1320"/>
    </row>
    <row r="826" spans="1:26" ht="12.95" customHeight="1" x14ac:dyDescent="0.25">
      <c r="A826" s="1316"/>
      <c r="B826" s="713" t="s">
        <v>632</v>
      </c>
      <c r="C826" s="1121">
        <v>110</v>
      </c>
      <c r="D826" s="1120">
        <f t="shared" si="325"/>
        <v>1.7257609036711641E-2</v>
      </c>
      <c r="E826" s="1159">
        <v>806</v>
      </c>
      <c r="F826" s="1120">
        <f t="shared" si="326"/>
        <v>0.12645120803263257</v>
      </c>
      <c r="G826" s="1121">
        <v>1818</v>
      </c>
      <c r="H826" s="1120">
        <f t="shared" si="327"/>
        <v>0.28522121117037968</v>
      </c>
      <c r="I826" s="1121">
        <v>1875</v>
      </c>
      <c r="J826" s="1120">
        <f t="shared" si="328"/>
        <v>0.29416379039849389</v>
      </c>
      <c r="K826" s="1121">
        <v>1765</v>
      </c>
      <c r="L826" s="1120">
        <f t="shared" si="329"/>
        <v>0.27690618136178224</v>
      </c>
      <c r="M826" s="1016">
        <f t="shared" si="330"/>
        <v>6374</v>
      </c>
      <c r="N826" s="1107">
        <v>22</v>
      </c>
      <c r="O826" s="1029"/>
      <c r="P826" s="1120">
        <f t="shared" si="331"/>
        <v>0.10232558139534884</v>
      </c>
      <c r="Q826" s="1109">
        <v>38</v>
      </c>
      <c r="R826" s="1120">
        <f t="shared" si="323"/>
        <v>0.17674418604651163</v>
      </c>
      <c r="S826" s="1119">
        <v>41</v>
      </c>
      <c r="T826" s="1120">
        <f t="shared" si="324"/>
        <v>0.19069767441860466</v>
      </c>
      <c r="U826" s="1107">
        <v>39</v>
      </c>
      <c r="V826" s="1120">
        <f t="shared" si="332"/>
        <v>0.18139534883720931</v>
      </c>
      <c r="W826" s="1107">
        <v>75</v>
      </c>
      <c r="X826" s="1120">
        <f t="shared" si="333"/>
        <v>0.34883720930232559</v>
      </c>
      <c r="Y826" s="1327">
        <f t="shared" si="334"/>
        <v>215</v>
      </c>
      <c r="Z826" s="1320"/>
    </row>
    <row r="827" spans="1:26" ht="12.95" customHeight="1" x14ac:dyDescent="0.25">
      <c r="A827" s="1316"/>
      <c r="B827" s="713" t="s">
        <v>633</v>
      </c>
      <c r="C827" s="1126">
        <v>132</v>
      </c>
      <c r="D827" s="1120">
        <f t="shared" si="325"/>
        <v>2.5741029641185648E-2</v>
      </c>
      <c r="E827" s="1126">
        <v>733</v>
      </c>
      <c r="F827" s="1120">
        <f t="shared" si="326"/>
        <v>0.14294071762870514</v>
      </c>
      <c r="G827" s="1126">
        <v>1396</v>
      </c>
      <c r="H827" s="1120">
        <f t="shared" si="327"/>
        <v>0.27223088923556943</v>
      </c>
      <c r="I827" s="1159">
        <v>1456</v>
      </c>
      <c r="J827" s="1120">
        <f t="shared" si="328"/>
        <v>0.2839313572542902</v>
      </c>
      <c r="K827" s="1121">
        <v>1411</v>
      </c>
      <c r="L827" s="1120">
        <f t="shared" si="329"/>
        <v>0.27515600624024961</v>
      </c>
      <c r="M827" s="1016">
        <f t="shared" si="330"/>
        <v>5128</v>
      </c>
      <c r="N827" s="1107">
        <v>34</v>
      </c>
      <c r="O827" s="1029"/>
      <c r="P827" s="1120">
        <f t="shared" si="331"/>
        <v>0.10793650793650794</v>
      </c>
      <c r="Q827" s="1109">
        <v>73</v>
      </c>
      <c r="R827" s="1120">
        <f t="shared" si="323"/>
        <v>0.23174603174603176</v>
      </c>
      <c r="S827" s="1119">
        <v>39</v>
      </c>
      <c r="T827" s="1120">
        <f t="shared" si="324"/>
        <v>0.12380952380952381</v>
      </c>
      <c r="U827" s="1107">
        <v>61</v>
      </c>
      <c r="V827" s="1120">
        <f t="shared" si="332"/>
        <v>0.19365079365079366</v>
      </c>
      <c r="W827" s="1107">
        <v>108</v>
      </c>
      <c r="X827" s="1120">
        <f t="shared" si="333"/>
        <v>0.34285714285714286</v>
      </c>
      <c r="Y827" s="1327">
        <f t="shared" si="334"/>
        <v>315</v>
      </c>
      <c r="Z827" s="1320"/>
    </row>
    <row r="828" spans="1:26" ht="12.95" customHeight="1" x14ac:dyDescent="0.25">
      <c r="A828" s="1316"/>
      <c r="B828" s="713" t="s">
        <v>634</v>
      </c>
      <c r="C828" s="1126">
        <v>117</v>
      </c>
      <c r="D828" s="1120">
        <f t="shared" si="325"/>
        <v>2.3049645390070921E-2</v>
      </c>
      <c r="E828" s="1126">
        <v>576</v>
      </c>
      <c r="F828" s="1120">
        <f t="shared" si="326"/>
        <v>0.11347517730496454</v>
      </c>
      <c r="G828" s="1126">
        <v>1184</v>
      </c>
      <c r="H828" s="1120">
        <f t="shared" si="327"/>
        <v>0.23325453112687156</v>
      </c>
      <c r="I828" s="1159">
        <v>1348</v>
      </c>
      <c r="J828" s="1120">
        <f t="shared" si="328"/>
        <v>0.26556343577620173</v>
      </c>
      <c r="K828" s="1121">
        <v>1851</v>
      </c>
      <c r="L828" s="1120">
        <f t="shared" si="329"/>
        <v>0.36465721040189125</v>
      </c>
      <c r="M828" s="1016">
        <f t="shared" si="330"/>
        <v>5076</v>
      </c>
      <c r="N828" s="1107">
        <v>35</v>
      </c>
      <c r="O828" s="1029"/>
      <c r="P828" s="1120">
        <f t="shared" si="331"/>
        <v>0.12027491408934708</v>
      </c>
      <c r="Q828" s="1109">
        <v>62</v>
      </c>
      <c r="R828" s="1120">
        <f t="shared" si="323"/>
        <v>0.21305841924398625</v>
      </c>
      <c r="S828" s="1119">
        <v>52</v>
      </c>
      <c r="T828" s="1120">
        <f t="shared" si="324"/>
        <v>0.17869415807560138</v>
      </c>
      <c r="U828" s="1107">
        <v>42</v>
      </c>
      <c r="V828" s="1120">
        <f t="shared" si="332"/>
        <v>0.14432989690721648</v>
      </c>
      <c r="W828" s="1107">
        <v>100</v>
      </c>
      <c r="X828" s="1120">
        <f t="shared" si="333"/>
        <v>0.3436426116838488</v>
      </c>
      <c r="Y828" s="1327">
        <f t="shared" si="334"/>
        <v>291</v>
      </c>
      <c r="Z828" s="1320"/>
    </row>
    <row r="829" spans="1:26" ht="12" customHeight="1" x14ac:dyDescent="0.25">
      <c r="A829" s="1316"/>
      <c r="B829" s="713" t="s">
        <v>635</v>
      </c>
      <c r="C829" s="1126">
        <v>82</v>
      </c>
      <c r="D829" s="1120">
        <f t="shared" si="325"/>
        <v>2.4924012158054711E-2</v>
      </c>
      <c r="E829" s="1126">
        <v>471</v>
      </c>
      <c r="F829" s="1120">
        <f t="shared" si="326"/>
        <v>0.14316109422492401</v>
      </c>
      <c r="G829" s="1126">
        <v>949</v>
      </c>
      <c r="H829" s="1120">
        <f t="shared" si="327"/>
        <v>0.28844984802431611</v>
      </c>
      <c r="I829" s="1159">
        <v>961</v>
      </c>
      <c r="J829" s="1120">
        <f t="shared" si="328"/>
        <v>0.29209726443768996</v>
      </c>
      <c r="K829" s="1121">
        <v>827</v>
      </c>
      <c r="L829" s="1120">
        <f t="shared" si="329"/>
        <v>0.25136778115501518</v>
      </c>
      <c r="M829" s="1016">
        <f t="shared" si="330"/>
        <v>3290</v>
      </c>
      <c r="N829" s="1107">
        <v>10</v>
      </c>
      <c r="O829" s="1029"/>
      <c r="P829" s="1120">
        <f t="shared" si="331"/>
        <v>7.2992700729927001E-2</v>
      </c>
      <c r="Q829" s="1109">
        <v>36</v>
      </c>
      <c r="R829" s="1120">
        <f t="shared" si="323"/>
        <v>0.26277372262773724</v>
      </c>
      <c r="S829" s="1119">
        <v>23</v>
      </c>
      <c r="T829" s="1120">
        <f t="shared" si="324"/>
        <v>0.16788321167883211</v>
      </c>
      <c r="U829" s="1107">
        <v>26</v>
      </c>
      <c r="V829" s="1120">
        <f t="shared" si="332"/>
        <v>0.18978102189781021</v>
      </c>
      <c r="W829" s="1107">
        <v>42</v>
      </c>
      <c r="X829" s="1120">
        <f t="shared" si="333"/>
        <v>0.30656934306569344</v>
      </c>
      <c r="Y829" s="1327">
        <f t="shared" si="334"/>
        <v>137</v>
      </c>
      <c r="Z829" s="1320"/>
    </row>
    <row r="830" spans="1:26" ht="12" customHeight="1" x14ac:dyDescent="0.25">
      <c r="A830" s="1316"/>
      <c r="B830" s="713" t="s">
        <v>636</v>
      </c>
      <c r="C830" s="1126">
        <v>60</v>
      </c>
      <c r="D830" s="1120">
        <f t="shared" si="325"/>
        <v>3.0864197530864196E-2</v>
      </c>
      <c r="E830" s="1126">
        <v>274</v>
      </c>
      <c r="F830" s="1120">
        <f t="shared" si="326"/>
        <v>0.14094650205761317</v>
      </c>
      <c r="G830" s="1126">
        <v>549</v>
      </c>
      <c r="H830" s="1120">
        <f t="shared" si="327"/>
        <v>0.28240740740740738</v>
      </c>
      <c r="I830" s="1159">
        <v>524</v>
      </c>
      <c r="J830" s="1120">
        <f t="shared" si="328"/>
        <v>0.26954732510288065</v>
      </c>
      <c r="K830" s="1121">
        <v>537</v>
      </c>
      <c r="L830" s="1120">
        <f t="shared" si="329"/>
        <v>0.27623456790123457</v>
      </c>
      <c r="M830" s="1016">
        <f t="shared" si="330"/>
        <v>1944</v>
      </c>
      <c r="N830" s="1107">
        <v>6</v>
      </c>
      <c r="O830" s="1029"/>
      <c r="P830" s="1120">
        <f t="shared" si="331"/>
        <v>4.9586776859504134E-2</v>
      </c>
      <c r="Q830" s="1109">
        <v>28</v>
      </c>
      <c r="R830" s="1120">
        <f t="shared" si="323"/>
        <v>0.23140495867768596</v>
      </c>
      <c r="S830" s="1119">
        <v>31</v>
      </c>
      <c r="T830" s="1120">
        <f t="shared" si="324"/>
        <v>0.256198347107438</v>
      </c>
      <c r="U830" s="1107">
        <v>23</v>
      </c>
      <c r="V830" s="1120">
        <f t="shared" si="332"/>
        <v>0.19008264462809918</v>
      </c>
      <c r="W830" s="1107">
        <v>33</v>
      </c>
      <c r="X830" s="1120">
        <f t="shared" si="333"/>
        <v>0.27272727272727271</v>
      </c>
      <c r="Y830" s="1327">
        <f t="shared" si="334"/>
        <v>121</v>
      </c>
      <c r="Z830" s="1320"/>
    </row>
    <row r="831" spans="1:26" x14ac:dyDescent="0.25">
      <c r="A831" s="1316"/>
      <c r="B831" s="713" t="s">
        <v>637</v>
      </c>
      <c r="C831" s="1126">
        <v>33</v>
      </c>
      <c r="D831" s="1120">
        <f t="shared" si="325"/>
        <v>2.0307692307692308E-2</v>
      </c>
      <c r="E831" s="1126">
        <v>270</v>
      </c>
      <c r="F831" s="1120">
        <f t="shared" si="326"/>
        <v>0.16615384615384615</v>
      </c>
      <c r="G831" s="1126">
        <v>464</v>
      </c>
      <c r="H831" s="1120">
        <f t="shared" si="327"/>
        <v>0.28553846153846152</v>
      </c>
      <c r="I831" s="1159">
        <v>480</v>
      </c>
      <c r="J831" s="1120">
        <f t="shared" si="328"/>
        <v>0.29538461538461541</v>
      </c>
      <c r="K831" s="1121">
        <v>378</v>
      </c>
      <c r="L831" s="1120">
        <f t="shared" si="329"/>
        <v>0.23261538461538461</v>
      </c>
      <c r="M831" s="1016">
        <f t="shared" si="330"/>
        <v>1625</v>
      </c>
      <c r="N831" s="1107">
        <v>7</v>
      </c>
      <c r="O831" s="1029"/>
      <c r="P831" s="1120">
        <f t="shared" si="331"/>
        <v>5.9322033898305086E-2</v>
      </c>
      <c r="Q831" s="1109">
        <v>14</v>
      </c>
      <c r="R831" s="1120">
        <f t="shared" si="323"/>
        <v>0.11864406779661017</v>
      </c>
      <c r="S831" s="1119">
        <v>22</v>
      </c>
      <c r="T831" s="1120">
        <f t="shared" si="324"/>
        <v>0.1864406779661017</v>
      </c>
      <c r="U831" s="1107">
        <v>35</v>
      </c>
      <c r="V831" s="1120">
        <f t="shared" si="332"/>
        <v>0.29661016949152541</v>
      </c>
      <c r="W831" s="1107">
        <v>40</v>
      </c>
      <c r="X831" s="1120">
        <f t="shared" si="333"/>
        <v>0.33898305084745761</v>
      </c>
      <c r="Y831" s="1327">
        <f t="shared" si="334"/>
        <v>118</v>
      </c>
      <c r="Z831" s="1320"/>
    </row>
    <row r="832" spans="1:26" x14ac:dyDescent="0.25">
      <c r="A832" s="1316"/>
      <c r="B832" s="713" t="s">
        <v>638</v>
      </c>
      <c r="C832" s="1126">
        <v>7</v>
      </c>
      <c r="D832" s="1120">
        <f t="shared" si="325"/>
        <v>4.961020552799433E-3</v>
      </c>
      <c r="E832" s="1126">
        <v>129</v>
      </c>
      <c r="F832" s="1120">
        <f t="shared" si="326"/>
        <v>9.1424521615875262E-2</v>
      </c>
      <c r="G832" s="1126">
        <v>327</v>
      </c>
      <c r="H832" s="1120">
        <f t="shared" si="327"/>
        <v>0.23175053153791636</v>
      </c>
      <c r="I832" s="1159">
        <v>419</v>
      </c>
      <c r="J832" s="1120">
        <f t="shared" si="328"/>
        <v>0.29695251594613747</v>
      </c>
      <c r="K832" s="1121">
        <v>529</v>
      </c>
      <c r="L832" s="1120">
        <f t="shared" si="329"/>
        <v>0.37491141034727143</v>
      </c>
      <c r="M832" s="1016">
        <f t="shared" si="330"/>
        <v>1411</v>
      </c>
      <c r="N832" s="1107">
        <v>3</v>
      </c>
      <c r="O832" s="1029"/>
      <c r="P832" s="1120">
        <f t="shared" si="331"/>
        <v>6.25E-2</v>
      </c>
      <c r="Q832" s="1109">
        <v>4</v>
      </c>
      <c r="R832" s="1120">
        <f t="shared" si="323"/>
        <v>8.3333333333333329E-2</v>
      </c>
      <c r="S832" s="1119">
        <v>8</v>
      </c>
      <c r="T832" s="1120">
        <f t="shared" si="324"/>
        <v>0.16666666666666666</v>
      </c>
      <c r="U832" s="1107">
        <v>8</v>
      </c>
      <c r="V832" s="1120">
        <f t="shared" si="332"/>
        <v>0.16666666666666666</v>
      </c>
      <c r="W832" s="1107">
        <v>25</v>
      </c>
      <c r="X832" s="1120">
        <f t="shared" si="333"/>
        <v>0.52083333333333337</v>
      </c>
      <c r="Y832" s="1327">
        <f t="shared" si="334"/>
        <v>48</v>
      </c>
      <c r="Z832" s="1320"/>
    </row>
    <row r="833" spans="1:28" x14ac:dyDescent="0.25">
      <c r="A833" s="1316"/>
      <c r="B833" s="713" t="s">
        <v>639</v>
      </c>
      <c r="C833" s="1126">
        <v>28</v>
      </c>
      <c r="D833" s="1120">
        <f t="shared" si="325"/>
        <v>2.4866785079928951E-2</v>
      </c>
      <c r="E833" s="1126">
        <v>172</v>
      </c>
      <c r="F833" s="1120">
        <f t="shared" si="326"/>
        <v>0.15275310834813499</v>
      </c>
      <c r="G833" s="1126">
        <v>333</v>
      </c>
      <c r="H833" s="1120">
        <f t="shared" si="327"/>
        <v>0.29573712255772644</v>
      </c>
      <c r="I833" s="1159">
        <v>314</v>
      </c>
      <c r="J833" s="1120">
        <f t="shared" si="328"/>
        <v>0.27886323268206037</v>
      </c>
      <c r="K833" s="1121">
        <v>279</v>
      </c>
      <c r="L833" s="1120">
        <f t="shared" si="329"/>
        <v>0.24777975133214919</v>
      </c>
      <c r="M833" s="1016">
        <f t="shared" si="330"/>
        <v>1126</v>
      </c>
      <c r="N833" s="1107">
        <v>11</v>
      </c>
      <c r="O833" s="1029"/>
      <c r="P833" s="1120">
        <f t="shared" si="331"/>
        <v>0.14285714285714285</v>
      </c>
      <c r="Q833" s="1109">
        <v>18</v>
      </c>
      <c r="R833" s="1120">
        <f t="shared" si="323"/>
        <v>0.23376623376623376</v>
      </c>
      <c r="S833" s="1119">
        <v>7</v>
      </c>
      <c r="T833" s="1120">
        <f t="shared" si="324"/>
        <v>9.0909090909090912E-2</v>
      </c>
      <c r="U833" s="1107">
        <v>13</v>
      </c>
      <c r="V833" s="1120">
        <f t="shared" si="332"/>
        <v>0.16883116883116883</v>
      </c>
      <c r="W833" s="1107">
        <v>28</v>
      </c>
      <c r="X833" s="1120">
        <f t="shared" si="333"/>
        <v>0.36363636363636365</v>
      </c>
      <c r="Y833" s="1327">
        <f t="shared" si="334"/>
        <v>77</v>
      </c>
      <c r="Z833" s="1320"/>
    </row>
    <row r="834" spans="1:28" s="733" customFormat="1" x14ac:dyDescent="0.25">
      <c r="A834" s="1316"/>
      <c r="B834" s="713" t="s">
        <v>640</v>
      </c>
      <c r="C834" s="1126">
        <v>14</v>
      </c>
      <c r="D834" s="1120">
        <f t="shared" si="325"/>
        <v>2.564102564102564E-2</v>
      </c>
      <c r="E834" s="1126">
        <v>93</v>
      </c>
      <c r="F834" s="1120">
        <f t="shared" si="326"/>
        <v>0.17032967032967034</v>
      </c>
      <c r="G834" s="1126">
        <v>161</v>
      </c>
      <c r="H834" s="1120">
        <f t="shared" si="327"/>
        <v>0.29487179487179488</v>
      </c>
      <c r="I834" s="1159">
        <v>154</v>
      </c>
      <c r="J834" s="1120">
        <f t="shared" si="328"/>
        <v>0.28205128205128205</v>
      </c>
      <c r="K834" s="1121">
        <v>124</v>
      </c>
      <c r="L834" s="1120">
        <f t="shared" si="329"/>
        <v>0.2271062271062271</v>
      </c>
      <c r="M834" s="1016">
        <f t="shared" si="330"/>
        <v>546</v>
      </c>
      <c r="N834" s="1107">
        <v>3</v>
      </c>
      <c r="O834" s="1029"/>
      <c r="P834" s="1120">
        <f t="shared" si="331"/>
        <v>0.125</v>
      </c>
      <c r="Q834" s="1109">
        <v>2</v>
      </c>
      <c r="R834" s="1120">
        <f t="shared" si="323"/>
        <v>8.3333333333333329E-2</v>
      </c>
      <c r="S834" s="1119">
        <v>4</v>
      </c>
      <c r="T834" s="1120">
        <f t="shared" si="324"/>
        <v>0.16666666666666666</v>
      </c>
      <c r="U834" s="1107">
        <v>3</v>
      </c>
      <c r="V834" s="1120">
        <f t="shared" si="332"/>
        <v>0.125</v>
      </c>
      <c r="W834" s="1107">
        <v>12</v>
      </c>
      <c r="X834" s="1120">
        <f t="shared" si="333"/>
        <v>0.5</v>
      </c>
      <c r="Y834" s="1327">
        <f t="shared" si="334"/>
        <v>24</v>
      </c>
      <c r="Z834" s="1320"/>
      <c r="AB834" s="908"/>
    </row>
    <row r="835" spans="1:28" x14ac:dyDescent="0.25">
      <c r="A835" s="1316"/>
      <c r="B835" s="713" t="s">
        <v>641</v>
      </c>
      <c r="C835" s="1126">
        <v>13</v>
      </c>
      <c r="D835" s="1120">
        <f t="shared" si="325"/>
        <v>2.5999999999999999E-2</v>
      </c>
      <c r="E835" s="1126">
        <v>78</v>
      </c>
      <c r="F835" s="1120">
        <f t="shared" si="326"/>
        <v>0.156</v>
      </c>
      <c r="G835" s="1126">
        <v>129</v>
      </c>
      <c r="H835" s="1120">
        <f t="shared" si="327"/>
        <v>0.25800000000000001</v>
      </c>
      <c r="I835" s="1159">
        <v>127</v>
      </c>
      <c r="J835" s="1120">
        <f t="shared" si="328"/>
        <v>0.254</v>
      </c>
      <c r="K835" s="1121">
        <v>153</v>
      </c>
      <c r="L835" s="1120">
        <f t="shared" si="329"/>
        <v>0.30599999999999999</v>
      </c>
      <c r="M835" s="1016">
        <f t="shared" si="330"/>
        <v>500</v>
      </c>
      <c r="N835" s="1107">
        <v>0</v>
      </c>
      <c r="O835" s="1029"/>
      <c r="P835" s="1120">
        <f t="shared" si="331"/>
        <v>0</v>
      </c>
      <c r="Q835" s="1109">
        <v>6</v>
      </c>
      <c r="R835" s="1120">
        <f t="shared" si="323"/>
        <v>0.16666666666666666</v>
      </c>
      <c r="S835" s="1119">
        <v>9</v>
      </c>
      <c r="T835" s="1120">
        <f t="shared" si="324"/>
        <v>0.25</v>
      </c>
      <c r="U835" s="1107">
        <v>6</v>
      </c>
      <c r="V835" s="1120">
        <f t="shared" si="332"/>
        <v>0.16666666666666666</v>
      </c>
      <c r="W835" s="1107">
        <v>15</v>
      </c>
      <c r="X835" s="1120">
        <f t="shared" si="333"/>
        <v>0.41666666666666669</v>
      </c>
      <c r="Y835" s="1327">
        <f t="shared" si="334"/>
        <v>36</v>
      </c>
      <c r="Z835" s="1320"/>
    </row>
    <row r="836" spans="1:28" x14ac:dyDescent="0.25">
      <c r="A836" s="1316"/>
      <c r="B836" s="713" t="s">
        <v>642</v>
      </c>
      <c r="C836" s="1126">
        <v>11</v>
      </c>
      <c r="D836" s="1120">
        <f t="shared" si="325"/>
        <v>2.2357723577235773E-2</v>
      </c>
      <c r="E836" s="1126">
        <v>64</v>
      </c>
      <c r="F836" s="1120">
        <f t="shared" si="326"/>
        <v>0.13008130081300814</v>
      </c>
      <c r="G836" s="1126">
        <v>152</v>
      </c>
      <c r="H836" s="1120">
        <f t="shared" si="327"/>
        <v>0.30894308943089432</v>
      </c>
      <c r="I836" s="1159">
        <v>130</v>
      </c>
      <c r="J836" s="1120">
        <f t="shared" si="328"/>
        <v>0.26422764227642276</v>
      </c>
      <c r="K836" s="1121">
        <v>135</v>
      </c>
      <c r="L836" s="1120">
        <f t="shared" si="329"/>
        <v>0.27439024390243905</v>
      </c>
      <c r="M836" s="1016">
        <f t="shared" si="330"/>
        <v>492</v>
      </c>
      <c r="N836" s="1107">
        <v>0</v>
      </c>
      <c r="O836" s="1029"/>
      <c r="P836" s="1120">
        <f t="shared" si="331"/>
        <v>0</v>
      </c>
      <c r="Q836" s="1109">
        <v>3</v>
      </c>
      <c r="R836" s="1120">
        <f t="shared" si="323"/>
        <v>0.3</v>
      </c>
      <c r="S836" s="1119">
        <v>0</v>
      </c>
      <c r="T836" s="1120">
        <f t="shared" si="324"/>
        <v>0</v>
      </c>
      <c r="U836" s="1107">
        <v>3</v>
      </c>
      <c r="V836" s="1120">
        <f t="shared" si="332"/>
        <v>0.3</v>
      </c>
      <c r="W836" s="1107">
        <v>4</v>
      </c>
      <c r="X836" s="1120">
        <f t="shared" si="333"/>
        <v>0.4</v>
      </c>
      <c r="Y836" s="1327">
        <f t="shared" si="334"/>
        <v>10</v>
      </c>
      <c r="Z836" s="1320"/>
    </row>
    <row r="837" spans="1:28" x14ac:dyDescent="0.25">
      <c r="A837" s="1316"/>
      <c r="B837" s="713" t="s">
        <v>643</v>
      </c>
      <c r="C837" s="1126">
        <v>3</v>
      </c>
      <c r="D837" s="1120">
        <f t="shared" si="325"/>
        <v>7.6530612244897957E-3</v>
      </c>
      <c r="E837" s="1126">
        <v>54</v>
      </c>
      <c r="F837" s="1120">
        <f t="shared" si="326"/>
        <v>0.13775510204081631</v>
      </c>
      <c r="G837" s="1126">
        <v>102</v>
      </c>
      <c r="H837" s="1120">
        <f t="shared" si="327"/>
        <v>0.26020408163265307</v>
      </c>
      <c r="I837" s="1159">
        <v>100</v>
      </c>
      <c r="J837" s="1120">
        <f t="shared" si="328"/>
        <v>0.25510204081632654</v>
      </c>
      <c r="K837" s="1121">
        <v>133</v>
      </c>
      <c r="L837" s="1120">
        <f t="shared" si="329"/>
        <v>0.3392857142857143</v>
      </c>
      <c r="M837" s="1016">
        <f t="shared" si="330"/>
        <v>392</v>
      </c>
      <c r="N837" s="1107">
        <v>3</v>
      </c>
      <c r="O837" s="1029"/>
      <c r="P837" s="1120">
        <f t="shared" si="331"/>
        <v>7.3170731707317069E-2</v>
      </c>
      <c r="Q837" s="1109">
        <v>7</v>
      </c>
      <c r="R837" s="1120">
        <f t="shared" si="323"/>
        <v>0.17073170731707318</v>
      </c>
      <c r="S837" s="1119">
        <v>6</v>
      </c>
      <c r="T837" s="1120">
        <f t="shared" si="324"/>
        <v>0.14634146341463414</v>
      </c>
      <c r="U837" s="1107">
        <v>5</v>
      </c>
      <c r="V837" s="1120">
        <f t="shared" si="332"/>
        <v>0.12195121951219512</v>
      </c>
      <c r="W837" s="1107">
        <v>20</v>
      </c>
      <c r="X837" s="1120">
        <f t="shared" si="333"/>
        <v>0.48780487804878048</v>
      </c>
      <c r="Y837" s="1327">
        <f t="shared" si="334"/>
        <v>41</v>
      </c>
      <c r="Z837" s="1320"/>
    </row>
    <row r="838" spans="1:28" x14ac:dyDescent="0.25">
      <c r="A838" s="1316"/>
      <c r="B838" s="713" t="s">
        <v>644</v>
      </c>
      <c r="C838" s="1126">
        <v>5</v>
      </c>
      <c r="D838" s="1120">
        <f t="shared" si="325"/>
        <v>1.3927576601671309E-2</v>
      </c>
      <c r="E838" s="1126">
        <v>26</v>
      </c>
      <c r="F838" s="1120">
        <f t="shared" si="326"/>
        <v>7.2423398328690811E-2</v>
      </c>
      <c r="G838" s="1126">
        <v>82</v>
      </c>
      <c r="H838" s="1120">
        <f t="shared" si="327"/>
        <v>0.22841225626740946</v>
      </c>
      <c r="I838" s="1159">
        <v>95</v>
      </c>
      <c r="J838" s="1120">
        <f t="shared" si="328"/>
        <v>0.26462395543175488</v>
      </c>
      <c r="K838" s="1121">
        <v>151</v>
      </c>
      <c r="L838" s="1120">
        <f t="shared" si="329"/>
        <v>0.42061281337047352</v>
      </c>
      <c r="M838" s="1016">
        <f t="shared" si="330"/>
        <v>359</v>
      </c>
      <c r="N838" s="1107">
        <v>3</v>
      </c>
      <c r="O838" s="1029"/>
      <c r="P838" s="1120">
        <f t="shared" si="331"/>
        <v>0.13636363636363635</v>
      </c>
      <c r="Q838" s="1109">
        <v>5</v>
      </c>
      <c r="R838" s="1120">
        <f t="shared" si="323"/>
        <v>0.22727272727272727</v>
      </c>
      <c r="S838" s="1119">
        <v>2</v>
      </c>
      <c r="T838" s="1120">
        <f t="shared" si="324"/>
        <v>9.0909090909090912E-2</v>
      </c>
      <c r="U838" s="1107">
        <v>4</v>
      </c>
      <c r="V838" s="1120">
        <f t="shared" si="332"/>
        <v>0.18181818181818182</v>
      </c>
      <c r="W838" s="1107">
        <v>8</v>
      </c>
      <c r="X838" s="1120">
        <f t="shared" si="333"/>
        <v>0.36363636363636365</v>
      </c>
      <c r="Y838" s="1327">
        <f t="shared" si="334"/>
        <v>22</v>
      </c>
      <c r="Z838" s="1320"/>
    </row>
    <row r="839" spans="1:28" x14ac:dyDescent="0.25">
      <c r="A839" s="1316"/>
      <c r="B839" s="713" t="s">
        <v>645</v>
      </c>
      <c r="C839" s="1126">
        <v>3</v>
      </c>
      <c r="D839" s="1120">
        <f t="shared" si="325"/>
        <v>1.2244897959183673E-2</v>
      </c>
      <c r="E839" s="1126">
        <v>28</v>
      </c>
      <c r="F839" s="1120">
        <f t="shared" si="326"/>
        <v>0.11428571428571428</v>
      </c>
      <c r="G839" s="1126">
        <v>60</v>
      </c>
      <c r="H839" s="1120">
        <f t="shared" si="327"/>
        <v>0.24489795918367346</v>
      </c>
      <c r="I839" s="1159">
        <v>58</v>
      </c>
      <c r="J839" s="1120">
        <f t="shared" si="328"/>
        <v>0.23673469387755103</v>
      </c>
      <c r="K839" s="1121">
        <v>96</v>
      </c>
      <c r="L839" s="1120">
        <f t="shared" si="329"/>
        <v>0.39183673469387753</v>
      </c>
      <c r="M839" s="1016">
        <f t="shared" si="330"/>
        <v>245</v>
      </c>
      <c r="N839" s="1107">
        <v>0</v>
      </c>
      <c r="O839" s="1029"/>
      <c r="P839" s="1120">
        <f t="shared" si="331"/>
        <v>0</v>
      </c>
      <c r="Q839" s="1109">
        <v>0</v>
      </c>
      <c r="R839" s="1120">
        <f t="shared" si="323"/>
        <v>0</v>
      </c>
      <c r="S839" s="1119">
        <v>1</v>
      </c>
      <c r="T839" s="1120">
        <f t="shared" si="324"/>
        <v>0.25</v>
      </c>
      <c r="U839" s="1107">
        <v>2</v>
      </c>
      <c r="V839" s="1120">
        <f t="shared" si="332"/>
        <v>0.5</v>
      </c>
      <c r="W839" s="1107">
        <v>1</v>
      </c>
      <c r="X839" s="1120">
        <f t="shared" si="333"/>
        <v>0.25</v>
      </c>
      <c r="Y839" s="1327">
        <f t="shared" si="334"/>
        <v>4</v>
      </c>
      <c r="Z839" s="1320"/>
    </row>
    <row r="840" spans="1:28" ht="12" customHeight="1" x14ac:dyDescent="0.25">
      <c r="A840" s="1316"/>
      <c r="B840" s="713" t="s">
        <v>646</v>
      </c>
      <c r="C840" s="1126">
        <v>7</v>
      </c>
      <c r="D840" s="1120">
        <f t="shared" si="325"/>
        <v>1.912568306010929E-2</v>
      </c>
      <c r="E840" s="1126">
        <v>24</v>
      </c>
      <c r="F840" s="1120">
        <f t="shared" si="326"/>
        <v>6.5573770491803282E-2</v>
      </c>
      <c r="G840" s="1126">
        <v>72</v>
      </c>
      <c r="H840" s="1120">
        <f t="shared" si="327"/>
        <v>0.19672131147540983</v>
      </c>
      <c r="I840" s="1159">
        <v>115</v>
      </c>
      <c r="J840" s="1120">
        <f t="shared" si="328"/>
        <v>0.31420765027322406</v>
      </c>
      <c r="K840" s="1121">
        <v>148</v>
      </c>
      <c r="L840" s="1120">
        <f t="shared" si="329"/>
        <v>0.40437158469945356</v>
      </c>
      <c r="M840" s="1016">
        <f t="shared" si="330"/>
        <v>366</v>
      </c>
      <c r="N840" s="1107">
        <v>2</v>
      </c>
      <c r="O840" s="1029"/>
      <c r="P840" s="1120">
        <f t="shared" si="331"/>
        <v>6.4516129032258063E-2</v>
      </c>
      <c r="Q840" s="1109">
        <v>9</v>
      </c>
      <c r="R840" s="1120">
        <f t="shared" si="323"/>
        <v>0.29032258064516131</v>
      </c>
      <c r="S840" s="1119">
        <v>1</v>
      </c>
      <c r="T840" s="1120">
        <f t="shared" si="324"/>
        <v>3.2258064516129031E-2</v>
      </c>
      <c r="U840" s="1107">
        <v>2</v>
      </c>
      <c r="V840" s="1120">
        <f t="shared" si="332"/>
        <v>6.4516129032258063E-2</v>
      </c>
      <c r="W840" s="1107">
        <v>17</v>
      </c>
      <c r="X840" s="1120">
        <f t="shared" si="333"/>
        <v>0.54838709677419351</v>
      </c>
      <c r="Y840" s="1327">
        <f t="shared" si="334"/>
        <v>31</v>
      </c>
      <c r="Z840" s="1320"/>
    </row>
    <row r="841" spans="1:28" ht="12" customHeight="1" x14ac:dyDescent="0.25">
      <c r="A841" s="1316"/>
      <c r="B841" s="713" t="s">
        <v>647</v>
      </c>
      <c r="C841" s="1126">
        <v>5</v>
      </c>
      <c r="D841" s="1120">
        <f t="shared" si="325"/>
        <v>4.5454545454545456E-2</v>
      </c>
      <c r="E841" s="1126">
        <v>8</v>
      </c>
      <c r="F841" s="1120">
        <f t="shared" si="326"/>
        <v>7.2727272727272724E-2</v>
      </c>
      <c r="G841" s="1126">
        <v>28</v>
      </c>
      <c r="H841" s="1120">
        <f t="shared" si="327"/>
        <v>0.25454545454545452</v>
      </c>
      <c r="I841" s="1159">
        <v>32</v>
      </c>
      <c r="J841" s="1120">
        <f t="shared" si="328"/>
        <v>0.29090909090909089</v>
      </c>
      <c r="K841" s="1121">
        <v>37</v>
      </c>
      <c r="L841" s="1120">
        <f t="shared" si="329"/>
        <v>0.33636363636363636</v>
      </c>
      <c r="M841" s="1016">
        <f t="shared" si="330"/>
        <v>110</v>
      </c>
      <c r="N841" s="1107">
        <v>1</v>
      </c>
      <c r="O841" s="1029"/>
      <c r="P841" s="1120">
        <f t="shared" si="331"/>
        <v>0.25</v>
      </c>
      <c r="Q841" s="1109">
        <v>0</v>
      </c>
      <c r="R841" s="1120">
        <f t="shared" si="323"/>
        <v>0</v>
      </c>
      <c r="S841" s="1119">
        <v>1</v>
      </c>
      <c r="T841" s="1120">
        <f t="shared" si="324"/>
        <v>0.25</v>
      </c>
      <c r="U841" s="1107">
        <v>0</v>
      </c>
      <c r="V841" s="1120">
        <f t="shared" si="332"/>
        <v>0</v>
      </c>
      <c r="W841" s="1107">
        <v>2</v>
      </c>
      <c r="X841" s="1120">
        <f t="shared" si="333"/>
        <v>0.5</v>
      </c>
      <c r="Y841" s="1327">
        <f t="shared" si="334"/>
        <v>4</v>
      </c>
      <c r="Z841" s="1320"/>
    </row>
    <row r="842" spans="1:28" ht="12.95" customHeight="1" x14ac:dyDescent="0.25">
      <c r="A842" s="1316"/>
      <c r="B842" s="713" t="s">
        <v>648</v>
      </c>
      <c r="C842" s="1126">
        <v>0</v>
      </c>
      <c r="D842" s="1120">
        <f t="shared" si="325"/>
        <v>0</v>
      </c>
      <c r="E842" s="1126">
        <v>0</v>
      </c>
      <c r="F842" s="1120">
        <f t="shared" si="326"/>
        <v>0</v>
      </c>
      <c r="G842" s="1126">
        <v>6</v>
      </c>
      <c r="H842" s="1120">
        <f t="shared" si="327"/>
        <v>0.13333333333333333</v>
      </c>
      <c r="I842" s="1159">
        <v>10</v>
      </c>
      <c r="J842" s="1120">
        <f t="shared" si="328"/>
        <v>0.22222222222222221</v>
      </c>
      <c r="K842" s="1121">
        <v>29</v>
      </c>
      <c r="L842" s="1125">
        <f t="shared" si="329"/>
        <v>0.64444444444444449</v>
      </c>
      <c r="M842" s="1016">
        <f t="shared" si="330"/>
        <v>45</v>
      </c>
      <c r="N842" s="1107">
        <v>0</v>
      </c>
      <c r="O842" s="1029"/>
      <c r="P842" s="1120">
        <f t="shared" si="331"/>
        <v>0</v>
      </c>
      <c r="Q842" s="1109">
        <v>0</v>
      </c>
      <c r="R842" s="1120">
        <f t="shared" si="323"/>
        <v>0</v>
      </c>
      <c r="S842" s="1119">
        <v>1</v>
      </c>
      <c r="T842" s="1120">
        <f t="shared" si="324"/>
        <v>0.25</v>
      </c>
      <c r="U842" s="1107">
        <v>0</v>
      </c>
      <c r="V842" s="1120">
        <f t="shared" si="332"/>
        <v>0</v>
      </c>
      <c r="W842" s="1107">
        <v>3</v>
      </c>
      <c r="X842" s="1120">
        <f t="shared" si="333"/>
        <v>0.75</v>
      </c>
      <c r="Y842" s="1327">
        <f t="shared" si="334"/>
        <v>4</v>
      </c>
      <c r="Z842" s="1320"/>
    </row>
    <row r="843" spans="1:28" ht="12.95" hidden="1" customHeight="1" x14ac:dyDescent="0.25">
      <c r="A843" s="1316"/>
      <c r="B843" s="713"/>
      <c r="C843" s="1126"/>
      <c r="D843" s="1120"/>
      <c r="E843" s="1126"/>
      <c r="F843" s="1120"/>
      <c r="G843" s="1126"/>
      <c r="H843" s="1120"/>
      <c r="I843" s="1159"/>
      <c r="J843" s="1120"/>
      <c r="K843" s="1121"/>
      <c r="L843" s="1125"/>
      <c r="M843" s="1016"/>
      <c r="N843" s="1107"/>
      <c r="O843" s="1029"/>
      <c r="P843" s="1120"/>
      <c r="Q843" s="1109"/>
      <c r="R843" s="1120"/>
      <c r="S843" s="1119"/>
      <c r="T843" s="1120"/>
      <c r="U843" s="1107"/>
      <c r="V843" s="1120"/>
      <c r="W843" s="1107"/>
      <c r="X843" s="1120"/>
      <c r="Y843" s="1327"/>
      <c r="Z843" s="1320"/>
    </row>
    <row r="844" spans="1:28" ht="12.95" customHeight="1" x14ac:dyDescent="0.25">
      <c r="A844" s="1316"/>
      <c r="B844" s="696" t="s">
        <v>649</v>
      </c>
      <c r="C844" s="1126">
        <v>0</v>
      </c>
      <c r="D844" s="1120">
        <f t="shared" si="325"/>
        <v>0</v>
      </c>
      <c r="E844" s="1126">
        <v>12</v>
      </c>
      <c r="F844" s="1120">
        <f t="shared" si="326"/>
        <v>0.13186813186813187</v>
      </c>
      <c r="G844" s="1126">
        <v>26</v>
      </c>
      <c r="H844" s="1120">
        <f t="shared" si="327"/>
        <v>0.2857142857142857</v>
      </c>
      <c r="I844" s="1159">
        <v>22</v>
      </c>
      <c r="J844" s="1120">
        <f t="shared" si="328"/>
        <v>0.24175824175824176</v>
      </c>
      <c r="K844" s="1121">
        <v>31</v>
      </c>
      <c r="L844" s="1029">
        <f t="shared" si="329"/>
        <v>0.34065934065934067</v>
      </c>
      <c r="M844" s="1016">
        <f t="shared" si="330"/>
        <v>91</v>
      </c>
      <c r="N844" s="1107">
        <v>0</v>
      </c>
      <c r="O844" s="1029"/>
      <c r="P844" s="1120">
        <f t="shared" si="331"/>
        <v>0</v>
      </c>
      <c r="Q844" s="1109">
        <v>0</v>
      </c>
      <c r="R844" s="1120">
        <f>Q844/Y844</f>
        <v>0</v>
      </c>
      <c r="S844" s="1119">
        <v>2</v>
      </c>
      <c r="T844" s="1120">
        <f t="shared" si="324"/>
        <v>0.66666666666666663</v>
      </c>
      <c r="U844" s="1107">
        <v>1</v>
      </c>
      <c r="V844" s="1120">
        <f t="shared" si="332"/>
        <v>0.33333333333333331</v>
      </c>
      <c r="W844" s="1107">
        <v>0</v>
      </c>
      <c r="X844" s="1120">
        <f t="shared" si="333"/>
        <v>0</v>
      </c>
      <c r="Y844" s="1327">
        <f t="shared" si="334"/>
        <v>3</v>
      </c>
      <c r="Z844" s="1320"/>
    </row>
    <row r="845" spans="1:28" s="733" customFormat="1" ht="12.95" customHeight="1" x14ac:dyDescent="0.25">
      <c r="A845" s="1316"/>
      <c r="B845" s="696" t="s">
        <v>607</v>
      </c>
      <c r="C845" s="1328">
        <f>SUM(C824:C844)</f>
        <v>1155</v>
      </c>
      <c r="D845" s="1329">
        <f>C845/M845</f>
        <v>2.3669972948602343E-2</v>
      </c>
      <c r="E845" s="1328">
        <f>SUM(E824:E844)</f>
        <v>6400</v>
      </c>
      <c r="F845" s="1129">
        <f>E845/M845</f>
        <v>0.13115829166325108</v>
      </c>
      <c r="G845" s="1330">
        <f>SUM(G824:G844)</f>
        <v>13140</v>
      </c>
      <c r="H845" s="1129">
        <f>G845/M845</f>
        <v>0.2692843675711124</v>
      </c>
      <c r="I845" s="1330">
        <f>SUM(I824:I844)</f>
        <v>13826</v>
      </c>
      <c r="J845" s="1129">
        <f>I845/M845</f>
        <v>0.28334289695876713</v>
      </c>
      <c r="K845" s="1330">
        <f>SUM(K824:K844)</f>
        <v>14275</v>
      </c>
      <c r="L845" s="1129">
        <f>K845/M845</f>
        <v>0.29254447085826707</v>
      </c>
      <c r="M845" s="1135">
        <f>SUM(M824:M844)</f>
        <v>48796</v>
      </c>
      <c r="N845" s="1331">
        <f>SUM(N824:N844)</f>
        <v>251</v>
      </c>
      <c r="O845" s="1133"/>
      <c r="P845" s="1120">
        <f>N845/Y845</f>
        <v>9.4431903686982691E-2</v>
      </c>
      <c r="Q845" s="1331">
        <f>SUM(Q824:Q844)</f>
        <v>533</v>
      </c>
      <c r="R845" s="1120">
        <f>Q845/Y845</f>
        <v>0.20052671181339352</v>
      </c>
      <c r="S845" s="1331">
        <f>SUM(S824:S844)</f>
        <v>478</v>
      </c>
      <c r="T845" s="1120">
        <f>S845/Y845</f>
        <v>0.17983446200150488</v>
      </c>
      <c r="U845" s="1331">
        <f>SUM(U824:U844)</f>
        <v>459</v>
      </c>
      <c r="V845" s="1120">
        <f>U845/Y845</f>
        <v>0.17268623024830701</v>
      </c>
      <c r="W845" s="1331">
        <f>SUM(W824:W844)</f>
        <v>940</v>
      </c>
      <c r="X845" s="1120">
        <f>W845/Y845</f>
        <v>0.35364936042136946</v>
      </c>
      <c r="Y845" s="1131">
        <f>SUM(Y824:Y842)</f>
        <v>2658</v>
      </c>
      <c r="Z845" s="1320"/>
      <c r="AB845" s="908"/>
    </row>
    <row r="846" spans="1:28" ht="12.95" customHeight="1" x14ac:dyDescent="0.25">
      <c r="A846" s="1316"/>
      <c r="B846" s="714" t="s">
        <v>809</v>
      </c>
      <c r="C846" s="1136">
        <f>C845/$X$289</f>
        <v>1.9166307125551757E-2</v>
      </c>
      <c r="E846" s="1136">
        <f>E845/$X$289</f>
        <v>0.10620291394245129</v>
      </c>
      <c r="G846" s="1136">
        <f>G845/$X$289</f>
        <v>0.21804785768809531</v>
      </c>
      <c r="I846" s="1136">
        <f>I845/$X$289</f>
        <v>0.22943148252630183</v>
      </c>
      <c r="K846" s="1136">
        <f>K845/$X$289</f>
        <v>0.23688228070757691</v>
      </c>
      <c r="M846" s="1332">
        <f>M845/$X$289</f>
        <v>0.80973084198997713</v>
      </c>
      <c r="N846" s="1136">
        <f>N845/8622</f>
        <v>2.9111575040593831E-2</v>
      </c>
      <c r="Q846" s="1136">
        <f>Q845/8622</f>
        <v>6.1818603572257019E-2</v>
      </c>
      <c r="S846" s="1136">
        <f>S845/8622</f>
        <v>5.5439573184875898E-2</v>
      </c>
      <c r="U846" s="1136">
        <f>U845/8622</f>
        <v>5.3235908141962419E-2</v>
      </c>
      <c r="W846" s="1136">
        <f>W845/8622</f>
        <v>0.10902342843887729</v>
      </c>
      <c r="Y846" s="1332">
        <f>Y845/$Y$289</f>
        <v>0.44739942770577346</v>
      </c>
      <c r="Z846" s="1320"/>
    </row>
    <row r="847" spans="1:28" ht="12.95" customHeight="1" x14ac:dyDescent="0.25">
      <c r="A847" s="1316"/>
      <c r="B847" s="1138" t="s">
        <v>810</v>
      </c>
      <c r="C847" s="1333">
        <f>C848/M845</f>
        <v>2.0493483072382983E-5</v>
      </c>
      <c r="D847" s="1329"/>
      <c r="E847" s="1333">
        <f>E848/E845</f>
        <v>6.875E-3</v>
      </c>
      <c r="F847" s="1129"/>
      <c r="G847" s="1333">
        <f>G848/G845</f>
        <v>1.1035007610350075E-2</v>
      </c>
      <c r="H847" s="1129"/>
      <c r="I847" s="1333">
        <f>I848/I845</f>
        <v>2.4952987125705192E-2</v>
      </c>
      <c r="J847" s="1129"/>
      <c r="K847" s="1333">
        <f>K848/K845</f>
        <v>7.0262697022767079E-2</v>
      </c>
      <c r="L847" s="1129"/>
      <c r="M847" s="1334">
        <f>M848/$M$845</f>
        <v>3.1518976965325025E-2</v>
      </c>
      <c r="N847" s="1333">
        <f>N848/N845</f>
        <v>0</v>
      </c>
      <c r="O847" s="1133"/>
      <c r="P847" s="1120"/>
      <c r="Q847" s="1333">
        <f>Q848/Q845</f>
        <v>1.876172607879925E-3</v>
      </c>
      <c r="R847" s="1120"/>
      <c r="S847" s="1333">
        <f>S848/S845</f>
        <v>1.4644351464435146E-2</v>
      </c>
      <c r="T847" s="1120"/>
      <c r="U847" s="1333">
        <f>U848/U845</f>
        <v>2.178649237472767E-2</v>
      </c>
      <c r="V847" s="1120"/>
      <c r="W847" s="1333">
        <f>W848/W845</f>
        <v>8.2978723404255314E-2</v>
      </c>
      <c r="X847" s="1120"/>
      <c r="Y847" s="1334">
        <f>Y848/$Y$845</f>
        <v>3.6117381489841983E-2</v>
      </c>
      <c r="Z847" s="1320"/>
    </row>
    <row r="848" spans="1:28" ht="12.95" customHeight="1" x14ac:dyDescent="0.25">
      <c r="A848" s="1316"/>
      <c r="B848" s="1138" t="s">
        <v>780</v>
      </c>
      <c r="C848" s="1148">
        <v>1</v>
      </c>
      <c r="D848" s="1162">
        <f t="shared" si="325"/>
        <v>6.5019505851755528E-4</v>
      </c>
      <c r="E848" s="1148">
        <v>44</v>
      </c>
      <c r="F848" s="1162">
        <f t="shared" si="326"/>
        <v>2.8608582574772431E-2</v>
      </c>
      <c r="G848" s="1148">
        <v>145</v>
      </c>
      <c r="H848" s="1162">
        <f t="shared" si="327"/>
        <v>9.4278283485045508E-2</v>
      </c>
      <c r="I848" s="1148">
        <v>345</v>
      </c>
      <c r="J848" s="1162">
        <f t="shared" si="328"/>
        <v>0.22431729518855656</v>
      </c>
      <c r="K848" s="1148">
        <v>1003</v>
      </c>
      <c r="L848" s="1162">
        <f t="shared" si="329"/>
        <v>0.6521456436931079</v>
      </c>
      <c r="M848" s="1146">
        <f>SUM(C848,E848,G848,I848,K848)</f>
        <v>1538</v>
      </c>
      <c r="N848" s="1148">
        <v>0</v>
      </c>
      <c r="O848" s="839"/>
      <c r="P848" s="1162">
        <f t="shared" ref="P848" si="335">O848/Y848</f>
        <v>0</v>
      </c>
      <c r="Q848" s="1148">
        <v>1</v>
      </c>
      <c r="R848" s="1162">
        <f>Q848/Y848</f>
        <v>1.0416666666666666E-2</v>
      </c>
      <c r="S848" s="1148">
        <v>7</v>
      </c>
      <c r="T848" s="1145">
        <f>S848/Y848</f>
        <v>7.2916666666666671E-2</v>
      </c>
      <c r="U848" s="1148">
        <v>10</v>
      </c>
      <c r="V848" s="1145">
        <f t="shared" si="332"/>
        <v>0.10416666666666667</v>
      </c>
      <c r="W848" s="1148">
        <v>78</v>
      </c>
      <c r="X848" s="1145">
        <f t="shared" si="333"/>
        <v>0.8125</v>
      </c>
      <c r="Y848" s="1149">
        <f>SUM(O848,Q848,S848,U848,W848)</f>
        <v>96</v>
      </c>
      <c r="Z848" s="1320"/>
    </row>
    <row r="849" spans="1:72" ht="12.95" customHeight="1" x14ac:dyDescent="0.25">
      <c r="A849" s="1316"/>
      <c r="B849" s="1138" t="s">
        <v>781</v>
      </c>
      <c r="C849" s="1148"/>
      <c r="D849" s="864" t="s">
        <v>768</v>
      </c>
      <c r="E849" s="864"/>
      <c r="F849" s="864" t="s">
        <v>769</v>
      </c>
      <c r="G849" s="864"/>
      <c r="H849" s="864" t="s">
        <v>770</v>
      </c>
      <c r="I849" s="864"/>
      <c r="J849" s="864" t="s">
        <v>771</v>
      </c>
      <c r="K849" s="864"/>
      <c r="L849" s="864" t="s">
        <v>772</v>
      </c>
      <c r="M849" s="1116"/>
      <c r="N849" s="864"/>
      <c r="O849" s="1117"/>
      <c r="P849" s="1326" t="s">
        <v>773</v>
      </c>
      <c r="Q849" s="1117"/>
      <c r="R849" s="864" t="s">
        <v>774</v>
      </c>
      <c r="S849" s="1118"/>
      <c r="T849" s="1118" t="s">
        <v>775</v>
      </c>
      <c r="U849" s="1118"/>
      <c r="V849" s="1118" t="s">
        <v>776</v>
      </c>
      <c r="W849" s="1118"/>
      <c r="X849" s="1118" t="s">
        <v>777</v>
      </c>
      <c r="Y849" s="1149"/>
      <c r="Z849" s="1320"/>
    </row>
    <row r="850" spans="1:72" ht="12.95" customHeight="1" x14ac:dyDescent="0.25">
      <c r="A850" s="1316"/>
      <c r="B850" s="1105" t="s">
        <v>613</v>
      </c>
      <c r="C850" s="1105" t="s">
        <v>0</v>
      </c>
      <c r="D850" s="1105" t="s">
        <v>759</v>
      </c>
      <c r="E850" s="1105" t="s">
        <v>760</v>
      </c>
      <c r="F850" s="1105" t="s">
        <v>755</v>
      </c>
      <c r="G850" s="1105" t="s">
        <v>761</v>
      </c>
      <c r="H850" s="1105" t="s">
        <v>753</v>
      </c>
      <c r="I850" s="1105"/>
      <c r="J850" s="1105" t="s">
        <v>807</v>
      </c>
      <c r="K850" s="1105" t="s">
        <v>808</v>
      </c>
      <c r="L850" s="1112"/>
      <c r="M850" s="1113"/>
      <c r="N850" s="1112"/>
      <c r="O850" s="1105" t="s">
        <v>784</v>
      </c>
      <c r="P850" s="1105" t="s">
        <v>784</v>
      </c>
      <c r="Q850" s="1105" t="s">
        <v>760</v>
      </c>
      <c r="R850" s="1105" t="s">
        <v>785</v>
      </c>
      <c r="S850" s="1105" t="s">
        <v>753</v>
      </c>
      <c r="T850" s="1105" t="s">
        <v>756</v>
      </c>
      <c r="U850" s="1105" t="s">
        <v>752</v>
      </c>
      <c r="V850" s="1105"/>
      <c r="W850" s="1105" t="s">
        <v>807</v>
      </c>
      <c r="X850" s="1105" t="s">
        <v>808</v>
      </c>
      <c r="Y850" s="1150"/>
      <c r="Z850" s="1335"/>
    </row>
    <row r="851" spans="1:72" ht="12.95" customHeight="1" x14ac:dyDescent="0.25">
      <c r="A851" s="1316"/>
      <c r="B851" s="1105" t="s">
        <v>782</v>
      </c>
      <c r="C851" s="1336" t="s">
        <v>802</v>
      </c>
      <c r="D851" s="1337" t="s">
        <v>4</v>
      </c>
      <c r="E851" s="1336" t="s">
        <v>803</v>
      </c>
      <c r="F851" s="1337" t="s">
        <v>4</v>
      </c>
      <c r="G851" s="1336" t="s">
        <v>804</v>
      </c>
      <c r="H851" s="1337" t="s">
        <v>4</v>
      </c>
      <c r="I851" s="1336" t="s">
        <v>805</v>
      </c>
      <c r="J851" s="1337" t="s">
        <v>4</v>
      </c>
      <c r="K851" s="1336" t="s">
        <v>806</v>
      </c>
      <c r="L851" s="1337" t="s">
        <v>4</v>
      </c>
      <c r="M851" s="1297" t="s">
        <v>609</v>
      </c>
      <c r="N851" s="1338" t="s">
        <v>802</v>
      </c>
      <c r="O851" s="1339" t="s">
        <v>4</v>
      </c>
      <c r="P851" s="1340"/>
      <c r="Q851" s="1338" t="s">
        <v>803</v>
      </c>
      <c r="R851" s="1339" t="s">
        <v>4</v>
      </c>
      <c r="S851" s="1338" t="s">
        <v>804</v>
      </c>
      <c r="T851" s="1339" t="s">
        <v>4</v>
      </c>
      <c r="U851" s="1338" t="s">
        <v>805</v>
      </c>
      <c r="V851" s="1339" t="s">
        <v>4</v>
      </c>
      <c r="W851" s="1338" t="s">
        <v>806</v>
      </c>
      <c r="X851" s="1339" t="s">
        <v>4</v>
      </c>
      <c r="Y851" s="1341" t="s">
        <v>609</v>
      </c>
      <c r="Z851" s="1320"/>
    </row>
    <row r="852" spans="1:72" ht="12.95" customHeight="1" x14ac:dyDescent="0.25">
      <c r="A852" s="1342"/>
      <c r="B852" s="1105" t="s">
        <v>597</v>
      </c>
      <c r="C852" s="1005"/>
      <c r="D852" s="848" t="s">
        <v>765</v>
      </c>
      <c r="E852" s="848" t="s">
        <v>0</v>
      </c>
      <c r="F852" s="848" t="s">
        <v>761</v>
      </c>
      <c r="G852" s="848" t="s">
        <v>110</v>
      </c>
      <c r="H852" s="848" t="s">
        <v>757</v>
      </c>
      <c r="I852" s="848" t="s">
        <v>756</v>
      </c>
      <c r="J852" s="848" t="s">
        <v>752</v>
      </c>
      <c r="K852" s="848" t="s">
        <v>753</v>
      </c>
      <c r="L852" s="848" t="s">
        <v>110</v>
      </c>
      <c r="M852" s="813"/>
      <c r="N852" s="849"/>
      <c r="O852" s="936" t="s">
        <v>758</v>
      </c>
      <c r="P852" s="848" t="s">
        <v>758</v>
      </c>
      <c r="Q852" s="848" t="s">
        <v>0</v>
      </c>
      <c r="R852" s="831" t="s">
        <v>785</v>
      </c>
      <c r="S852" s="831" t="s">
        <v>759</v>
      </c>
      <c r="T852" s="831" t="s">
        <v>753</v>
      </c>
      <c r="U852" s="831" t="s">
        <v>765</v>
      </c>
      <c r="V852" s="831" t="s">
        <v>0</v>
      </c>
      <c r="W852" s="831" t="s">
        <v>754</v>
      </c>
      <c r="X852" s="847"/>
      <c r="Y852" s="1106">
        <v>2015</v>
      </c>
      <c r="Z852" s="1320"/>
    </row>
    <row r="853" spans="1:72" ht="12.95" customHeight="1" x14ac:dyDescent="0.25">
      <c r="A853" s="1316"/>
      <c r="B853" s="1102"/>
      <c r="C853" s="1103">
        <v>1</v>
      </c>
      <c r="D853" s="1103">
        <v>2</v>
      </c>
      <c r="E853" s="1103">
        <v>3</v>
      </c>
      <c r="F853" s="1103">
        <v>4</v>
      </c>
      <c r="G853" s="1103">
        <v>5</v>
      </c>
      <c r="H853" s="1103">
        <v>6</v>
      </c>
      <c r="I853" s="1103">
        <v>7</v>
      </c>
      <c r="J853" s="1103">
        <v>8</v>
      </c>
      <c r="K853" s="1103">
        <v>9</v>
      </c>
      <c r="L853" s="1103">
        <v>10</v>
      </c>
      <c r="M853" s="1103">
        <v>11</v>
      </c>
      <c r="N853" s="1103">
        <v>12</v>
      </c>
      <c r="O853" s="1102"/>
      <c r="P853" s="1103">
        <v>13</v>
      </c>
      <c r="Q853" s="1103">
        <v>14</v>
      </c>
      <c r="R853" s="1103">
        <v>15</v>
      </c>
      <c r="S853" s="1103">
        <v>16</v>
      </c>
      <c r="T853" s="1103">
        <v>17</v>
      </c>
      <c r="U853" s="1103">
        <v>18</v>
      </c>
      <c r="V853" s="1103">
        <v>19</v>
      </c>
      <c r="W853" s="1103">
        <v>20</v>
      </c>
      <c r="X853" s="1103">
        <v>21</v>
      </c>
      <c r="Y853" s="1103">
        <v>22</v>
      </c>
      <c r="Z853" s="1320"/>
    </row>
    <row r="854" spans="1:72" ht="12.95" customHeight="1" x14ac:dyDescent="0.25">
      <c r="A854" s="1316"/>
      <c r="B854" s="1319"/>
      <c r="C854" s="1319"/>
      <c r="D854" s="1319"/>
      <c r="E854" s="1319"/>
      <c r="F854" s="1319"/>
      <c r="G854" s="1319"/>
      <c r="H854" s="1319"/>
      <c r="I854" s="1319"/>
      <c r="J854" s="1319"/>
      <c r="K854" s="1319"/>
      <c r="L854" s="1319"/>
      <c r="M854" s="1319"/>
      <c r="N854" s="1319"/>
      <c r="O854" s="189"/>
      <c r="P854" s="1319"/>
      <c r="Q854" s="1319"/>
      <c r="R854" s="1319"/>
      <c r="S854" s="1319"/>
      <c r="T854" s="1319"/>
      <c r="U854" s="1319"/>
      <c r="V854" s="1319"/>
      <c r="W854" s="1319"/>
      <c r="X854" s="1319"/>
      <c r="Y854" s="1319"/>
      <c r="Z854" s="1320"/>
    </row>
    <row r="855" spans="1:72" ht="12.95" customHeight="1" x14ac:dyDescent="0.25"/>
    <row r="856" spans="1:72" ht="12.95" customHeight="1" x14ac:dyDescent="0.25">
      <c r="A856" s="1343"/>
      <c r="B856" s="1344"/>
      <c r="C856" s="1345"/>
      <c r="D856" s="1345"/>
      <c r="E856" s="1345"/>
      <c r="F856" s="1345"/>
      <c r="G856" s="1345"/>
      <c r="H856" s="1345"/>
      <c r="I856" s="1345"/>
      <c r="J856" s="1345"/>
      <c r="K856" s="1345"/>
      <c r="L856" s="1345"/>
      <c r="M856" s="1345"/>
      <c r="N856" s="1345"/>
      <c r="O856" s="1343"/>
      <c r="P856" s="1345"/>
      <c r="Q856" s="1343"/>
      <c r="R856" s="1343"/>
      <c r="S856" s="1345"/>
      <c r="T856" s="1345"/>
      <c r="U856" s="1345"/>
      <c r="V856" s="1345"/>
      <c r="W856" s="1346"/>
      <c r="X856" s="1346"/>
      <c r="Y856" s="492"/>
      <c r="Z856" s="1347"/>
    </row>
    <row r="857" spans="1:72" ht="12.95" customHeight="1" x14ac:dyDescent="0.25">
      <c r="A857" s="1343"/>
      <c r="B857" s="1348"/>
      <c r="C857" s="1103">
        <v>1</v>
      </c>
      <c r="D857" s="1103">
        <v>2</v>
      </c>
      <c r="E857" s="1103">
        <v>3</v>
      </c>
      <c r="F857" s="1103">
        <v>4</v>
      </c>
      <c r="G857" s="1103">
        <v>5</v>
      </c>
      <c r="H857" s="1103">
        <v>6</v>
      </c>
      <c r="I857" s="1103">
        <v>7</v>
      </c>
      <c r="J857" s="1103">
        <v>8</v>
      </c>
      <c r="K857" s="1103">
        <v>9</v>
      </c>
      <c r="L857" s="1103">
        <v>10</v>
      </c>
      <c r="M857" s="1103">
        <v>11</v>
      </c>
      <c r="N857" s="1103">
        <v>12</v>
      </c>
      <c r="O857" s="1102"/>
      <c r="P857" s="1103">
        <v>13</v>
      </c>
      <c r="Q857" s="1103">
        <v>14</v>
      </c>
      <c r="R857" s="1103">
        <v>15</v>
      </c>
      <c r="S857" s="1103">
        <v>16</v>
      </c>
      <c r="T857" s="1103">
        <v>17</v>
      </c>
      <c r="U857" s="1103">
        <v>18</v>
      </c>
      <c r="V857" s="1103">
        <v>19</v>
      </c>
      <c r="W857" s="1103">
        <v>20</v>
      </c>
      <c r="X857" s="1103">
        <v>21</v>
      </c>
      <c r="Y857" s="1103">
        <v>22</v>
      </c>
      <c r="Z857" s="1347"/>
    </row>
    <row r="858" spans="1:72" ht="12.95" customHeight="1" x14ac:dyDescent="0.25">
      <c r="A858" s="1343"/>
      <c r="B858" s="1105" t="s">
        <v>597</v>
      </c>
      <c r="C858" s="1005"/>
      <c r="D858" s="848" t="s">
        <v>765</v>
      </c>
      <c r="E858" s="848" t="s">
        <v>0</v>
      </c>
      <c r="F858" s="848" t="s">
        <v>761</v>
      </c>
      <c r="G858" s="848" t="s">
        <v>110</v>
      </c>
      <c r="H858" s="848" t="s">
        <v>757</v>
      </c>
      <c r="I858" s="848" t="s">
        <v>756</v>
      </c>
      <c r="J858" s="848" t="s">
        <v>752</v>
      </c>
      <c r="K858" s="848" t="s">
        <v>753</v>
      </c>
      <c r="L858" s="848" t="s">
        <v>110</v>
      </c>
      <c r="M858" s="813"/>
      <c r="N858" s="849"/>
      <c r="O858" s="936" t="s">
        <v>758</v>
      </c>
      <c r="P858" s="848" t="s">
        <v>758</v>
      </c>
      <c r="Q858" s="848" t="s">
        <v>0</v>
      </c>
      <c r="R858" s="831" t="s">
        <v>785</v>
      </c>
      <c r="S858" s="831" t="s">
        <v>759</v>
      </c>
      <c r="T858" s="831" t="s">
        <v>753</v>
      </c>
      <c r="U858" s="831" t="s">
        <v>765</v>
      </c>
      <c r="V858" s="831" t="s">
        <v>0</v>
      </c>
      <c r="W858" s="831" t="s">
        <v>754</v>
      </c>
      <c r="X858" s="847"/>
      <c r="Y858" s="1106">
        <v>2015</v>
      </c>
      <c r="Z858" s="1347"/>
    </row>
    <row r="859" spans="1:72" ht="12.95" customHeight="1" x14ac:dyDescent="0.25">
      <c r="A859" s="1343"/>
      <c r="B859" s="1105" t="s">
        <v>610</v>
      </c>
      <c r="C859" s="1336" t="s">
        <v>802</v>
      </c>
      <c r="D859" s="1337" t="s">
        <v>4</v>
      </c>
      <c r="E859" s="1336" t="s">
        <v>803</v>
      </c>
      <c r="F859" s="1337" t="s">
        <v>4</v>
      </c>
      <c r="G859" s="1336" t="s">
        <v>804</v>
      </c>
      <c r="H859" s="1337" t="s">
        <v>4</v>
      </c>
      <c r="I859" s="1336" t="s">
        <v>805</v>
      </c>
      <c r="J859" s="1337" t="s">
        <v>4</v>
      </c>
      <c r="K859" s="1336" t="s">
        <v>806</v>
      </c>
      <c r="L859" s="1337" t="s">
        <v>4</v>
      </c>
      <c r="M859" s="1297" t="s">
        <v>609</v>
      </c>
      <c r="N859" s="1349" t="s">
        <v>802</v>
      </c>
      <c r="O859" s="1350" t="s">
        <v>4</v>
      </c>
      <c r="P859" s="1350" t="s">
        <v>4</v>
      </c>
      <c r="Q859" s="1349" t="s">
        <v>803</v>
      </c>
      <c r="R859" s="1350" t="s">
        <v>4</v>
      </c>
      <c r="S859" s="1349" t="s">
        <v>804</v>
      </c>
      <c r="T859" s="1350" t="s">
        <v>4</v>
      </c>
      <c r="U859" s="1349" t="s">
        <v>805</v>
      </c>
      <c r="V859" s="1350" t="s">
        <v>4</v>
      </c>
      <c r="W859" s="1349" t="s">
        <v>806</v>
      </c>
      <c r="X859" s="1350" t="s">
        <v>4</v>
      </c>
      <c r="Y859" s="1351" t="s">
        <v>609</v>
      </c>
      <c r="Z859" s="1347"/>
    </row>
    <row r="860" spans="1:72" ht="12.95" customHeight="1" x14ac:dyDescent="0.25">
      <c r="A860" s="1343"/>
      <c r="B860" s="1105" t="s">
        <v>613</v>
      </c>
      <c r="C860" s="1105" t="s">
        <v>0</v>
      </c>
      <c r="D860" s="1105" t="s">
        <v>759</v>
      </c>
      <c r="E860" s="1105" t="s">
        <v>760</v>
      </c>
      <c r="F860" s="1105" t="s">
        <v>755</v>
      </c>
      <c r="G860" s="1105" t="s">
        <v>761</v>
      </c>
      <c r="H860" s="1105" t="s">
        <v>110</v>
      </c>
      <c r="I860" s="1105"/>
      <c r="J860" s="1105" t="s">
        <v>811</v>
      </c>
      <c r="K860" s="1105" t="s">
        <v>812</v>
      </c>
      <c r="L860" s="1105" t="s">
        <v>669</v>
      </c>
      <c r="M860" s="1113"/>
      <c r="N860" s="1105" t="s">
        <v>784</v>
      </c>
      <c r="O860" s="1105" t="s">
        <v>760</v>
      </c>
      <c r="P860" s="1105" t="s">
        <v>760</v>
      </c>
      <c r="Q860" s="1105" t="s">
        <v>785</v>
      </c>
      <c r="R860" s="1105" t="s">
        <v>753</v>
      </c>
      <c r="S860" s="1105" t="s">
        <v>756</v>
      </c>
      <c r="T860" s="1105" t="s">
        <v>752</v>
      </c>
      <c r="U860" s="1105"/>
      <c r="V860" s="1105" t="s">
        <v>811</v>
      </c>
      <c r="W860" s="1105" t="s">
        <v>812</v>
      </c>
      <c r="X860" s="1105" t="s">
        <v>669</v>
      </c>
      <c r="Y860" s="1113"/>
      <c r="Z860" s="1347"/>
    </row>
    <row r="861" spans="1:72" ht="12.95" customHeight="1" x14ac:dyDescent="0.25">
      <c r="A861" s="1343"/>
      <c r="B861" s="864"/>
      <c r="C861" s="1352"/>
      <c r="D861" s="949" t="s">
        <v>768</v>
      </c>
      <c r="E861" s="1293"/>
      <c r="F861" s="949" t="s">
        <v>769</v>
      </c>
      <c r="G861" s="949"/>
      <c r="H861" s="949" t="s">
        <v>770</v>
      </c>
      <c r="I861" s="949"/>
      <c r="J861" s="949" t="s">
        <v>771</v>
      </c>
      <c r="K861" s="949"/>
      <c r="L861" s="949" t="s">
        <v>772</v>
      </c>
      <c r="M861" s="949"/>
      <c r="N861" s="1293"/>
      <c r="O861" s="1353"/>
      <c r="P861" s="1117" t="s">
        <v>773</v>
      </c>
      <c r="Q861" s="1117"/>
      <c r="R861" s="864" t="s">
        <v>774</v>
      </c>
      <c r="S861" s="1294"/>
      <c r="T861" s="1118" t="s">
        <v>775</v>
      </c>
      <c r="U861" s="1118"/>
      <c r="V861" s="1118" t="s">
        <v>776</v>
      </c>
      <c r="W861" s="1294"/>
      <c r="X861" s="1118" t="s">
        <v>777</v>
      </c>
      <c r="Y861" s="1118"/>
      <c r="Z861" s="1347"/>
      <c r="BD861" s="105"/>
      <c r="BE861" s="659"/>
    </row>
    <row r="862" spans="1:72" ht="12.95" customHeight="1" x14ac:dyDescent="0.25">
      <c r="A862" s="1343"/>
      <c r="B862" s="1181" t="s">
        <v>630</v>
      </c>
      <c r="C862" s="1121">
        <v>38</v>
      </c>
      <c r="D862" s="1120">
        <f>C862/M862</f>
        <v>1.0306482234879306E-2</v>
      </c>
      <c r="E862" s="1159">
        <v>191</v>
      </c>
      <c r="F862" s="1120">
        <f>E862/M862</f>
        <v>5.180363439110388E-2</v>
      </c>
      <c r="G862" s="1121">
        <v>543</v>
      </c>
      <c r="H862" s="1120">
        <f>G862/M862</f>
        <v>0.14727420667209112</v>
      </c>
      <c r="I862" s="1121">
        <v>1020</v>
      </c>
      <c r="J862" s="1120">
        <f>I862/M862</f>
        <v>0.27664768104149717</v>
      </c>
      <c r="K862" s="1121">
        <v>1895</v>
      </c>
      <c r="L862" s="1120">
        <f>K862/M862</f>
        <v>0.5139679956604285</v>
      </c>
      <c r="M862" s="1354">
        <f>SUM(C862,E862,G862,I862,K862)</f>
        <v>3687</v>
      </c>
      <c r="N862" s="1355">
        <v>22</v>
      </c>
      <c r="O862" s="810"/>
      <c r="P862" s="1120">
        <f>N862/Y862</f>
        <v>0.10576923076923077</v>
      </c>
      <c r="Q862" s="1356">
        <v>36</v>
      </c>
      <c r="R862" s="1120">
        <f>Q862/Y862</f>
        <v>0.17307692307692307</v>
      </c>
      <c r="S862" s="1357">
        <v>35</v>
      </c>
      <c r="T862" s="1120">
        <f>S862/Y862</f>
        <v>0.16826923076923078</v>
      </c>
      <c r="U862" s="1355">
        <v>25</v>
      </c>
      <c r="V862" s="1120">
        <f>U862/Y862</f>
        <v>0.1201923076923077</v>
      </c>
      <c r="W862" s="1355">
        <v>90</v>
      </c>
      <c r="X862" s="1120">
        <f>W862/Y862</f>
        <v>0.43269230769230771</v>
      </c>
      <c r="Y862" s="1255">
        <f>SUM(N862,Q862,S862,U862,W862)</f>
        <v>208</v>
      </c>
      <c r="Z862" s="1347"/>
      <c r="BD862" s="105"/>
      <c r="BE862" s="659"/>
    </row>
    <row r="863" spans="1:72" ht="12.95" customHeight="1" x14ac:dyDescent="0.25">
      <c r="A863" s="1343"/>
      <c r="B863" s="1181" t="s">
        <v>631</v>
      </c>
      <c r="C863" s="1121">
        <v>36</v>
      </c>
      <c r="D863" s="1120">
        <f t="shared" ref="D863:D882" si="336">C863/M863</f>
        <v>1.3846153846153847E-2</v>
      </c>
      <c r="E863" s="1159">
        <v>134</v>
      </c>
      <c r="F863" s="1120">
        <f t="shared" ref="F863:F882" si="337">E863/M863</f>
        <v>5.153846153846154E-2</v>
      </c>
      <c r="G863" s="1121">
        <v>391</v>
      </c>
      <c r="H863" s="1120">
        <f t="shared" ref="H863:H882" si="338">G863/M863</f>
        <v>0.15038461538461539</v>
      </c>
      <c r="I863" s="1121">
        <v>698</v>
      </c>
      <c r="J863" s="1120">
        <f t="shared" ref="J863:J882" si="339">I863/M863</f>
        <v>0.26846153846153847</v>
      </c>
      <c r="K863" s="1121">
        <v>1341</v>
      </c>
      <c r="L863" s="1120">
        <f t="shared" ref="L863:L882" si="340">K863/M863</f>
        <v>0.51576923076923076</v>
      </c>
      <c r="M863" s="1354">
        <f t="shared" ref="M863:M881" si="341">SUM(C863,E863,G863,I863,K863)</f>
        <v>2600</v>
      </c>
      <c r="N863" s="1355">
        <v>16</v>
      </c>
      <c r="O863" s="667"/>
      <c r="P863" s="1120">
        <f t="shared" ref="P863:P882" si="342">N863/Y863</f>
        <v>8.7431693989071038E-2</v>
      </c>
      <c r="Q863" s="1356">
        <v>22</v>
      </c>
      <c r="R863" s="1120">
        <f t="shared" ref="R863:R882" si="343">Q863/Y863</f>
        <v>0.12021857923497267</v>
      </c>
      <c r="S863" s="1358">
        <v>25</v>
      </c>
      <c r="T863" s="1120">
        <f t="shared" ref="T863:T882" si="344">S863/Y863</f>
        <v>0.13661202185792351</v>
      </c>
      <c r="U863" s="1355">
        <v>34</v>
      </c>
      <c r="V863" s="1120">
        <f t="shared" ref="V863:V882" si="345">U863/Y863</f>
        <v>0.18579234972677597</v>
      </c>
      <c r="W863" s="1355">
        <v>86</v>
      </c>
      <c r="X863" s="1120">
        <f t="shared" ref="X863:X882" si="346">W863/Y863</f>
        <v>0.46994535519125685</v>
      </c>
      <c r="Y863" s="1255">
        <f t="shared" ref="Y863:Y881" si="347">SUM(N863,Q863,S863,U863,W863)</f>
        <v>183</v>
      </c>
      <c r="Z863" s="1347"/>
      <c r="BC863" s="1359"/>
      <c r="BD863" s="1359"/>
      <c r="BE863" s="1359"/>
      <c r="BF863" s="1359"/>
      <c r="BG863" s="1359"/>
      <c r="BH863" s="1359"/>
      <c r="BI863" s="1359"/>
      <c r="BJ863" s="1359"/>
      <c r="BK863" s="1359"/>
      <c r="BL863" s="1359"/>
      <c r="BM863" s="1359"/>
      <c r="BN863" s="1359"/>
      <c r="BO863" s="1359"/>
      <c r="BP863" s="1359"/>
      <c r="BQ863" s="1359"/>
      <c r="BR863" s="1359"/>
      <c r="BS863" s="1359"/>
      <c r="BT863" s="1359"/>
    </row>
    <row r="864" spans="1:72" ht="12.95" customHeight="1" x14ac:dyDescent="0.25">
      <c r="A864" s="1343"/>
      <c r="B864" s="1181" t="s">
        <v>632</v>
      </c>
      <c r="C864" s="1121">
        <v>17</v>
      </c>
      <c r="D864" s="1120">
        <f t="shared" si="336"/>
        <v>1.2031139419674451E-2</v>
      </c>
      <c r="E864" s="1159">
        <v>57</v>
      </c>
      <c r="F864" s="1120">
        <f t="shared" si="337"/>
        <v>4.0339702760084924E-2</v>
      </c>
      <c r="G864" s="1121">
        <v>177</v>
      </c>
      <c r="H864" s="1120">
        <f t="shared" si="338"/>
        <v>0.12526539278131635</v>
      </c>
      <c r="I864" s="1121">
        <v>397</v>
      </c>
      <c r="J864" s="1120">
        <f t="shared" si="339"/>
        <v>0.28096249115357397</v>
      </c>
      <c r="K864" s="1121">
        <v>765</v>
      </c>
      <c r="L864" s="1120">
        <f t="shared" si="340"/>
        <v>0.54140127388535031</v>
      </c>
      <c r="M864" s="1354">
        <f t="shared" si="341"/>
        <v>1413</v>
      </c>
      <c r="N864" s="1355">
        <v>11</v>
      </c>
      <c r="O864" s="1029"/>
      <c r="P864" s="1120">
        <f t="shared" si="342"/>
        <v>0.18965517241379309</v>
      </c>
      <c r="Q864" s="1356">
        <v>6</v>
      </c>
      <c r="R864" s="1120">
        <f t="shared" si="343"/>
        <v>0.10344827586206896</v>
      </c>
      <c r="S864" s="1358">
        <v>7</v>
      </c>
      <c r="T864" s="1120">
        <f t="shared" si="344"/>
        <v>0.1206896551724138</v>
      </c>
      <c r="U864" s="1355">
        <v>9</v>
      </c>
      <c r="V864" s="1120">
        <f t="shared" si="345"/>
        <v>0.15517241379310345</v>
      </c>
      <c r="W864" s="1355">
        <v>25</v>
      </c>
      <c r="X864" s="1120">
        <f t="shared" si="346"/>
        <v>0.43103448275862066</v>
      </c>
      <c r="Y864" s="1255">
        <f t="shared" si="347"/>
        <v>58</v>
      </c>
      <c r="Z864" s="1347"/>
      <c r="BD864" s="105"/>
      <c r="BE864" s="659"/>
    </row>
    <row r="865" spans="1:72" ht="12.95" customHeight="1" x14ac:dyDescent="0.25">
      <c r="A865" s="1343"/>
      <c r="B865" s="1181" t="s">
        <v>633</v>
      </c>
      <c r="C865" s="1126">
        <v>27</v>
      </c>
      <c r="D865" s="1120">
        <f t="shared" si="336"/>
        <v>1.7352185089974295E-2</v>
      </c>
      <c r="E865" s="1126">
        <v>76</v>
      </c>
      <c r="F865" s="1120">
        <f t="shared" si="337"/>
        <v>4.8843187660668377E-2</v>
      </c>
      <c r="G865" s="1126">
        <v>233</v>
      </c>
      <c r="H865" s="1120">
        <f t="shared" si="338"/>
        <v>0.14974293059125965</v>
      </c>
      <c r="I865" s="1159">
        <v>429</v>
      </c>
      <c r="J865" s="1120">
        <f t="shared" si="339"/>
        <v>0.27570694087403597</v>
      </c>
      <c r="K865" s="1121">
        <v>791</v>
      </c>
      <c r="L865" s="1120">
        <f t="shared" si="340"/>
        <v>0.50835475578406175</v>
      </c>
      <c r="M865" s="1354">
        <f t="shared" si="341"/>
        <v>1556</v>
      </c>
      <c r="N865" s="1355">
        <v>16</v>
      </c>
      <c r="O865" s="1029"/>
      <c r="P865" s="1120">
        <f t="shared" si="342"/>
        <v>0.1415929203539823</v>
      </c>
      <c r="Q865" s="1356">
        <v>15</v>
      </c>
      <c r="R865" s="1120">
        <f t="shared" si="343"/>
        <v>0.13274336283185842</v>
      </c>
      <c r="S865" s="1358">
        <v>20</v>
      </c>
      <c r="T865" s="1120">
        <f t="shared" si="344"/>
        <v>0.17699115044247787</v>
      </c>
      <c r="U865" s="1355">
        <v>15</v>
      </c>
      <c r="V865" s="1120">
        <f t="shared" si="345"/>
        <v>0.13274336283185842</v>
      </c>
      <c r="W865" s="1355">
        <v>47</v>
      </c>
      <c r="X865" s="1120">
        <f t="shared" si="346"/>
        <v>0.41592920353982299</v>
      </c>
      <c r="Y865" s="1255">
        <f t="shared" si="347"/>
        <v>113</v>
      </c>
      <c r="Z865" s="1347"/>
      <c r="BD865" s="105"/>
      <c r="BE865" s="659"/>
    </row>
    <row r="866" spans="1:72" ht="12.95" customHeight="1" x14ac:dyDescent="0.25">
      <c r="A866" s="1343"/>
      <c r="B866" s="1181" t="s">
        <v>634</v>
      </c>
      <c r="C866" s="1126">
        <v>14</v>
      </c>
      <c r="D866" s="1120">
        <f t="shared" si="336"/>
        <v>9.8661028893587029E-3</v>
      </c>
      <c r="E866" s="1126">
        <v>64</v>
      </c>
      <c r="F866" s="1120">
        <f t="shared" si="337"/>
        <v>4.510218463706836E-2</v>
      </c>
      <c r="G866" s="1126">
        <v>194</v>
      </c>
      <c r="H866" s="1120">
        <f t="shared" si="338"/>
        <v>0.13671599718111346</v>
      </c>
      <c r="I866" s="1159">
        <v>319</v>
      </c>
      <c r="J866" s="1120">
        <f t="shared" si="339"/>
        <v>0.22480620155038761</v>
      </c>
      <c r="K866" s="1121">
        <v>828</v>
      </c>
      <c r="L866" s="1120">
        <f t="shared" si="340"/>
        <v>0.58350951374207183</v>
      </c>
      <c r="M866" s="1354">
        <f t="shared" si="341"/>
        <v>1419</v>
      </c>
      <c r="N866" s="1355">
        <v>11</v>
      </c>
      <c r="O866" s="1029"/>
      <c r="P866" s="1120">
        <f t="shared" si="342"/>
        <v>0.10679611650485436</v>
      </c>
      <c r="Q866" s="1356">
        <v>14</v>
      </c>
      <c r="R866" s="1120">
        <f t="shared" si="343"/>
        <v>0.13592233009708737</v>
      </c>
      <c r="S866" s="1358">
        <v>17</v>
      </c>
      <c r="T866" s="1120">
        <f t="shared" si="344"/>
        <v>0.1650485436893204</v>
      </c>
      <c r="U866" s="1355">
        <v>20</v>
      </c>
      <c r="V866" s="1120">
        <f t="shared" si="345"/>
        <v>0.1941747572815534</v>
      </c>
      <c r="W866" s="1355">
        <v>41</v>
      </c>
      <c r="X866" s="1120">
        <f t="shared" si="346"/>
        <v>0.39805825242718446</v>
      </c>
      <c r="Y866" s="1255">
        <f t="shared" si="347"/>
        <v>103</v>
      </c>
      <c r="Z866" s="1347"/>
      <c r="BD866" s="105"/>
      <c r="BE866" s="659"/>
    </row>
    <row r="867" spans="1:72" ht="12.95" customHeight="1" x14ac:dyDescent="0.25">
      <c r="A867" s="1343"/>
      <c r="B867" s="1181" t="s">
        <v>635</v>
      </c>
      <c r="C867" s="1126">
        <v>13</v>
      </c>
      <c r="D867" s="1120">
        <f t="shared" si="336"/>
        <v>1.5738498789346248E-2</v>
      </c>
      <c r="E867" s="1126">
        <v>39</v>
      </c>
      <c r="F867" s="1120">
        <f t="shared" si="337"/>
        <v>4.7215496368038741E-2</v>
      </c>
      <c r="G867" s="1126">
        <v>124</v>
      </c>
      <c r="H867" s="1120">
        <f t="shared" si="338"/>
        <v>0.15012106537530268</v>
      </c>
      <c r="I867" s="1159">
        <v>219</v>
      </c>
      <c r="J867" s="1120">
        <f t="shared" si="339"/>
        <v>0.26513317191283292</v>
      </c>
      <c r="K867" s="1121">
        <v>431</v>
      </c>
      <c r="L867" s="1120">
        <f t="shared" si="340"/>
        <v>0.52179176755447942</v>
      </c>
      <c r="M867" s="1354">
        <f t="shared" si="341"/>
        <v>826</v>
      </c>
      <c r="N867" s="1355">
        <v>6</v>
      </c>
      <c r="O867" s="1029"/>
      <c r="P867" s="1120">
        <f t="shared" si="342"/>
        <v>0.16216216216216217</v>
      </c>
      <c r="Q867" s="1356">
        <v>8</v>
      </c>
      <c r="R867" s="1120">
        <f t="shared" si="343"/>
        <v>0.21621621621621623</v>
      </c>
      <c r="S867" s="1358">
        <v>7</v>
      </c>
      <c r="T867" s="1120">
        <f t="shared" si="344"/>
        <v>0.1891891891891892</v>
      </c>
      <c r="U867" s="1355">
        <v>3</v>
      </c>
      <c r="V867" s="1120">
        <f t="shared" si="345"/>
        <v>8.1081081081081086E-2</v>
      </c>
      <c r="W867" s="1355">
        <v>13</v>
      </c>
      <c r="X867" s="1120">
        <f t="shared" si="346"/>
        <v>0.35135135135135137</v>
      </c>
      <c r="Y867" s="1255">
        <f t="shared" si="347"/>
        <v>37</v>
      </c>
      <c r="Z867" s="1347"/>
      <c r="BD867" s="105"/>
      <c r="BE867" s="659"/>
    </row>
    <row r="868" spans="1:72" ht="12.95" customHeight="1" x14ac:dyDescent="0.25">
      <c r="A868" s="1343"/>
      <c r="B868" s="1181" t="s">
        <v>636</v>
      </c>
      <c r="C868" s="1126">
        <v>12</v>
      </c>
      <c r="D868" s="1120">
        <f t="shared" si="336"/>
        <v>1.662049861495845E-2</v>
      </c>
      <c r="E868" s="1126">
        <v>43</v>
      </c>
      <c r="F868" s="1120">
        <f t="shared" si="337"/>
        <v>5.9556786703601108E-2</v>
      </c>
      <c r="G868" s="1126">
        <v>137</v>
      </c>
      <c r="H868" s="1120">
        <f t="shared" si="338"/>
        <v>0.18975069252077562</v>
      </c>
      <c r="I868" s="1159">
        <v>180</v>
      </c>
      <c r="J868" s="1120">
        <f t="shared" si="339"/>
        <v>0.24930747922437674</v>
      </c>
      <c r="K868" s="1121">
        <v>350</v>
      </c>
      <c r="L868" s="1120">
        <f t="shared" si="340"/>
        <v>0.48476454293628807</v>
      </c>
      <c r="M868" s="1354">
        <f t="shared" si="341"/>
        <v>722</v>
      </c>
      <c r="N868" s="1355">
        <v>7</v>
      </c>
      <c r="O868" s="1029"/>
      <c r="P868" s="1120">
        <f t="shared" si="342"/>
        <v>0.1206896551724138</v>
      </c>
      <c r="Q868" s="1356">
        <v>14</v>
      </c>
      <c r="R868" s="1120">
        <f t="shared" si="343"/>
        <v>0.2413793103448276</v>
      </c>
      <c r="S868" s="1358">
        <v>10</v>
      </c>
      <c r="T868" s="1120">
        <f t="shared" si="344"/>
        <v>0.17241379310344829</v>
      </c>
      <c r="U868" s="1355">
        <v>10</v>
      </c>
      <c r="V868" s="1120">
        <f t="shared" si="345"/>
        <v>0.17241379310344829</v>
      </c>
      <c r="W868" s="1355">
        <v>17</v>
      </c>
      <c r="X868" s="1120">
        <f t="shared" si="346"/>
        <v>0.29310344827586204</v>
      </c>
      <c r="Y868" s="1255">
        <f t="shared" si="347"/>
        <v>58</v>
      </c>
      <c r="Z868" s="1347"/>
      <c r="BD868" s="105"/>
      <c r="BE868" s="659"/>
    </row>
    <row r="869" spans="1:72" ht="12.95" customHeight="1" x14ac:dyDescent="0.25">
      <c r="A869" s="1343"/>
      <c r="B869" s="1181" t="s">
        <v>637</v>
      </c>
      <c r="C869" s="1126">
        <v>0</v>
      </c>
      <c r="D869" s="1120">
        <f t="shared" si="336"/>
        <v>0</v>
      </c>
      <c r="E869" s="1126">
        <v>22</v>
      </c>
      <c r="F869" s="1120">
        <f t="shared" si="337"/>
        <v>4.3478260869565216E-2</v>
      </c>
      <c r="G869" s="1126">
        <v>81</v>
      </c>
      <c r="H869" s="1120">
        <f t="shared" si="338"/>
        <v>0.1600790513833992</v>
      </c>
      <c r="I869" s="1159">
        <v>147</v>
      </c>
      <c r="J869" s="1120">
        <f t="shared" si="339"/>
        <v>0.29051383399209485</v>
      </c>
      <c r="K869" s="1121">
        <v>256</v>
      </c>
      <c r="L869" s="1120">
        <f t="shared" si="340"/>
        <v>0.50592885375494068</v>
      </c>
      <c r="M869" s="1354">
        <f t="shared" si="341"/>
        <v>506</v>
      </c>
      <c r="N869" s="1355">
        <v>0</v>
      </c>
      <c r="O869" s="1029"/>
      <c r="P869" s="1120">
        <f t="shared" si="342"/>
        <v>0</v>
      </c>
      <c r="Q869" s="1356">
        <v>2</v>
      </c>
      <c r="R869" s="1120">
        <f t="shared" si="343"/>
        <v>0.125</v>
      </c>
      <c r="S869" s="1358">
        <v>2</v>
      </c>
      <c r="T869" s="1120">
        <f t="shared" si="344"/>
        <v>0.125</v>
      </c>
      <c r="U869" s="1355">
        <v>5</v>
      </c>
      <c r="V869" s="1120">
        <f t="shared" si="345"/>
        <v>0.3125</v>
      </c>
      <c r="W869" s="1355">
        <v>7</v>
      </c>
      <c r="X869" s="1120">
        <f t="shared" si="346"/>
        <v>0.4375</v>
      </c>
      <c r="Y869" s="1255">
        <f t="shared" si="347"/>
        <v>16</v>
      </c>
      <c r="Z869" s="1347"/>
      <c r="BD869" s="105"/>
      <c r="BE869" s="659"/>
    </row>
    <row r="870" spans="1:72" ht="12.95" customHeight="1" x14ac:dyDescent="0.25">
      <c r="A870" s="1343"/>
      <c r="B870" s="1181" t="s">
        <v>638</v>
      </c>
      <c r="C870" s="1126">
        <v>3</v>
      </c>
      <c r="D870" s="1120">
        <f t="shared" si="336"/>
        <v>7.874015748031496E-3</v>
      </c>
      <c r="E870" s="1126">
        <v>13</v>
      </c>
      <c r="F870" s="1120">
        <f t="shared" si="337"/>
        <v>3.4120734908136482E-2</v>
      </c>
      <c r="G870" s="1126">
        <v>35</v>
      </c>
      <c r="H870" s="1120">
        <f t="shared" si="338"/>
        <v>9.1863517060367453E-2</v>
      </c>
      <c r="I870" s="1159">
        <v>63</v>
      </c>
      <c r="J870" s="1120">
        <f t="shared" si="339"/>
        <v>0.16535433070866143</v>
      </c>
      <c r="K870" s="1121">
        <v>267</v>
      </c>
      <c r="L870" s="1120">
        <f t="shared" si="340"/>
        <v>0.70078740157480313</v>
      </c>
      <c r="M870" s="1354">
        <f t="shared" si="341"/>
        <v>381</v>
      </c>
      <c r="N870" s="1355">
        <v>0</v>
      </c>
      <c r="O870" s="1029"/>
      <c r="P870" s="1120">
        <f t="shared" si="342"/>
        <v>0</v>
      </c>
      <c r="Q870" s="1356">
        <v>5</v>
      </c>
      <c r="R870" s="1120">
        <f t="shared" si="343"/>
        <v>0.33333333333333331</v>
      </c>
      <c r="S870" s="1358">
        <v>3</v>
      </c>
      <c r="T870" s="1120">
        <f t="shared" si="344"/>
        <v>0.2</v>
      </c>
      <c r="U870" s="1355">
        <v>1</v>
      </c>
      <c r="V870" s="1120">
        <f t="shared" si="345"/>
        <v>6.6666666666666666E-2</v>
      </c>
      <c r="W870" s="1355">
        <v>6</v>
      </c>
      <c r="X870" s="1120">
        <f t="shared" si="346"/>
        <v>0.4</v>
      </c>
      <c r="Y870" s="1255">
        <f t="shared" si="347"/>
        <v>15</v>
      </c>
      <c r="Z870" s="1347"/>
      <c r="BD870" s="105"/>
      <c r="BE870" s="659"/>
    </row>
    <row r="871" spans="1:72" ht="12.95" customHeight="1" x14ac:dyDescent="0.25">
      <c r="A871" s="1343"/>
      <c r="B871" s="1181" t="s">
        <v>639</v>
      </c>
      <c r="C871" s="1126">
        <v>7</v>
      </c>
      <c r="D871" s="1120">
        <f t="shared" si="336"/>
        <v>2.2580645161290321E-2</v>
      </c>
      <c r="E871" s="1126">
        <v>9</v>
      </c>
      <c r="F871" s="1120">
        <f t="shared" si="337"/>
        <v>2.903225806451613E-2</v>
      </c>
      <c r="G871" s="1126">
        <v>56</v>
      </c>
      <c r="H871" s="1120">
        <f t="shared" si="338"/>
        <v>0.18064516129032257</v>
      </c>
      <c r="I871" s="1159">
        <v>85</v>
      </c>
      <c r="J871" s="1120">
        <f t="shared" si="339"/>
        <v>0.27419354838709675</v>
      </c>
      <c r="K871" s="1121">
        <v>153</v>
      </c>
      <c r="L871" s="1120">
        <f t="shared" si="340"/>
        <v>0.49354838709677418</v>
      </c>
      <c r="M871" s="1354">
        <f t="shared" si="341"/>
        <v>310</v>
      </c>
      <c r="N871" s="1355">
        <v>3</v>
      </c>
      <c r="O871" s="1029"/>
      <c r="P871" s="1120">
        <f t="shared" si="342"/>
        <v>0.1</v>
      </c>
      <c r="Q871" s="1356">
        <v>9</v>
      </c>
      <c r="R871" s="1120">
        <f t="shared" si="343"/>
        <v>0.3</v>
      </c>
      <c r="S871" s="1358">
        <v>2</v>
      </c>
      <c r="T871" s="1120">
        <f t="shared" si="344"/>
        <v>6.6666666666666666E-2</v>
      </c>
      <c r="U871" s="1355">
        <v>4</v>
      </c>
      <c r="V871" s="1120">
        <f t="shared" si="345"/>
        <v>0.13333333333333333</v>
      </c>
      <c r="W871" s="1355">
        <v>12</v>
      </c>
      <c r="X871" s="1120">
        <f t="shared" si="346"/>
        <v>0.4</v>
      </c>
      <c r="Y871" s="1255">
        <f t="shared" si="347"/>
        <v>30</v>
      </c>
      <c r="Z871" s="1347"/>
      <c r="BD871" s="105"/>
      <c r="BE871" s="659"/>
    </row>
    <row r="872" spans="1:72" ht="12.95" customHeight="1" x14ac:dyDescent="0.25">
      <c r="A872" s="1343"/>
      <c r="B872" s="1181" t="s">
        <v>640</v>
      </c>
      <c r="C872" s="1126">
        <v>0</v>
      </c>
      <c r="D872" s="1120">
        <f t="shared" si="336"/>
        <v>0</v>
      </c>
      <c r="E872" s="1126">
        <v>4</v>
      </c>
      <c r="F872" s="1120">
        <f t="shared" si="337"/>
        <v>2.1505376344086023E-2</v>
      </c>
      <c r="G872" s="1126">
        <v>31</v>
      </c>
      <c r="H872" s="1120">
        <f t="shared" si="338"/>
        <v>0.16666666666666666</v>
      </c>
      <c r="I872" s="1159">
        <v>70</v>
      </c>
      <c r="J872" s="1120">
        <f t="shared" si="339"/>
        <v>0.37634408602150538</v>
      </c>
      <c r="K872" s="1121">
        <v>81</v>
      </c>
      <c r="L872" s="1120">
        <f t="shared" si="340"/>
        <v>0.43548387096774194</v>
      </c>
      <c r="M872" s="1354">
        <f t="shared" si="341"/>
        <v>186</v>
      </c>
      <c r="N872" s="1355">
        <v>0</v>
      </c>
      <c r="O872" s="1029"/>
      <c r="P872" s="1120">
        <f t="shared" si="342"/>
        <v>0</v>
      </c>
      <c r="Q872" s="1356">
        <v>1</v>
      </c>
      <c r="R872" s="1120">
        <f t="shared" si="343"/>
        <v>0.25</v>
      </c>
      <c r="S872" s="1358">
        <v>0</v>
      </c>
      <c r="T872" s="1120">
        <f t="shared" si="344"/>
        <v>0</v>
      </c>
      <c r="U872" s="1355">
        <v>0</v>
      </c>
      <c r="V872" s="1120">
        <f t="shared" si="345"/>
        <v>0</v>
      </c>
      <c r="W872" s="1355">
        <v>3</v>
      </c>
      <c r="X872" s="1120">
        <f t="shared" si="346"/>
        <v>0.75</v>
      </c>
      <c r="Y872" s="1255">
        <f t="shared" si="347"/>
        <v>4</v>
      </c>
      <c r="Z872" s="1347"/>
      <c r="BD872" s="105"/>
      <c r="BE872" s="659"/>
    </row>
    <row r="873" spans="1:72" ht="12" customHeight="1" x14ac:dyDescent="0.25">
      <c r="A873" s="1343"/>
      <c r="B873" s="1181" t="s">
        <v>641</v>
      </c>
      <c r="C873" s="1126">
        <v>3</v>
      </c>
      <c r="D873" s="1120">
        <f t="shared" si="336"/>
        <v>2.0408163265306121E-2</v>
      </c>
      <c r="E873" s="1126">
        <v>2</v>
      </c>
      <c r="F873" s="1120">
        <f t="shared" si="337"/>
        <v>1.3605442176870748E-2</v>
      </c>
      <c r="G873" s="1126">
        <v>14</v>
      </c>
      <c r="H873" s="1120">
        <f t="shared" si="338"/>
        <v>9.5238095238095233E-2</v>
      </c>
      <c r="I873" s="1159">
        <v>38</v>
      </c>
      <c r="J873" s="1120">
        <f t="shared" si="339"/>
        <v>0.25850340136054423</v>
      </c>
      <c r="K873" s="1121">
        <v>90</v>
      </c>
      <c r="L873" s="1120">
        <f t="shared" si="340"/>
        <v>0.61224489795918369</v>
      </c>
      <c r="M873" s="1354">
        <f t="shared" si="341"/>
        <v>147</v>
      </c>
      <c r="N873" s="1355">
        <v>0</v>
      </c>
      <c r="O873" s="1029"/>
      <c r="P873" s="1120">
        <f t="shared" si="342"/>
        <v>0</v>
      </c>
      <c r="Q873" s="1356">
        <v>1</v>
      </c>
      <c r="R873" s="1120">
        <f t="shared" si="343"/>
        <v>9.0909090909090912E-2</v>
      </c>
      <c r="S873" s="1358">
        <v>1</v>
      </c>
      <c r="T873" s="1120">
        <f t="shared" si="344"/>
        <v>9.0909090909090912E-2</v>
      </c>
      <c r="U873" s="1355">
        <v>3</v>
      </c>
      <c r="V873" s="1120">
        <f t="shared" si="345"/>
        <v>0.27272727272727271</v>
      </c>
      <c r="W873" s="1355">
        <v>6</v>
      </c>
      <c r="X873" s="1120">
        <f t="shared" si="346"/>
        <v>0.54545454545454541</v>
      </c>
      <c r="Y873" s="1255">
        <f t="shared" si="347"/>
        <v>11</v>
      </c>
      <c r="Z873" s="1347"/>
      <c r="BD873" s="105"/>
      <c r="BE873" s="659"/>
    </row>
    <row r="874" spans="1:72" ht="12" customHeight="1" x14ac:dyDescent="0.25">
      <c r="A874" s="1343"/>
      <c r="B874" s="1181" t="s">
        <v>642</v>
      </c>
      <c r="C874" s="1126">
        <v>0</v>
      </c>
      <c r="D874" s="1120">
        <f t="shared" si="336"/>
        <v>0</v>
      </c>
      <c r="E874" s="1126">
        <v>0</v>
      </c>
      <c r="F874" s="1120">
        <f t="shared" si="337"/>
        <v>0</v>
      </c>
      <c r="G874" s="1126">
        <v>6</v>
      </c>
      <c r="H874" s="1120">
        <f t="shared" si="338"/>
        <v>9.6774193548387094E-2</v>
      </c>
      <c r="I874" s="1159">
        <v>14</v>
      </c>
      <c r="J874" s="1120">
        <f t="shared" si="339"/>
        <v>0.22580645161290322</v>
      </c>
      <c r="K874" s="1121">
        <v>42</v>
      </c>
      <c r="L874" s="1120">
        <f t="shared" si="340"/>
        <v>0.67741935483870963</v>
      </c>
      <c r="M874" s="1354">
        <f t="shared" si="341"/>
        <v>62</v>
      </c>
      <c r="N874" s="1355">
        <v>0</v>
      </c>
      <c r="O874" s="1029"/>
      <c r="P874" s="1120">
        <f t="shared" si="342"/>
        <v>0</v>
      </c>
      <c r="Q874" s="1356">
        <v>1</v>
      </c>
      <c r="R874" s="1120">
        <f t="shared" si="343"/>
        <v>1</v>
      </c>
      <c r="S874" s="1358">
        <v>0</v>
      </c>
      <c r="T874" s="1120">
        <f t="shared" si="344"/>
        <v>0</v>
      </c>
      <c r="U874" s="1355">
        <v>0</v>
      </c>
      <c r="V874" s="1120">
        <f t="shared" si="345"/>
        <v>0</v>
      </c>
      <c r="W874" s="1355">
        <v>0</v>
      </c>
      <c r="X874" s="1120">
        <f t="shared" si="346"/>
        <v>0</v>
      </c>
      <c r="Y874" s="1255">
        <f t="shared" si="347"/>
        <v>1</v>
      </c>
      <c r="Z874" s="1347"/>
      <c r="BD874" s="105"/>
      <c r="BE874" s="659"/>
    </row>
    <row r="875" spans="1:72" x14ac:dyDescent="0.25">
      <c r="A875" s="1343"/>
      <c r="B875" s="1181" t="s">
        <v>643</v>
      </c>
      <c r="C875" s="1126">
        <v>1</v>
      </c>
      <c r="D875" s="1120">
        <f t="shared" si="336"/>
        <v>1.2345679012345678E-2</v>
      </c>
      <c r="E875" s="1126">
        <v>5</v>
      </c>
      <c r="F875" s="1120">
        <f t="shared" si="337"/>
        <v>6.1728395061728392E-2</v>
      </c>
      <c r="G875" s="1126">
        <v>11</v>
      </c>
      <c r="H875" s="1120">
        <f t="shared" si="338"/>
        <v>0.13580246913580246</v>
      </c>
      <c r="I875" s="1159">
        <v>16</v>
      </c>
      <c r="J875" s="1120">
        <f t="shared" si="339"/>
        <v>0.19753086419753085</v>
      </c>
      <c r="K875" s="1121">
        <v>48</v>
      </c>
      <c r="L875" s="1120">
        <f t="shared" si="340"/>
        <v>0.59259259259259256</v>
      </c>
      <c r="M875" s="1354">
        <f t="shared" si="341"/>
        <v>81</v>
      </c>
      <c r="N875" s="1355">
        <v>0</v>
      </c>
      <c r="O875" s="1029"/>
      <c r="P875" s="1120">
        <f t="shared" si="342"/>
        <v>0</v>
      </c>
      <c r="Q875" s="1356">
        <v>0</v>
      </c>
      <c r="R875" s="1120">
        <f t="shared" si="343"/>
        <v>0</v>
      </c>
      <c r="S875" s="1358">
        <v>6</v>
      </c>
      <c r="T875" s="1120">
        <f t="shared" si="344"/>
        <v>0.375</v>
      </c>
      <c r="U875" s="1355">
        <v>2</v>
      </c>
      <c r="V875" s="1120">
        <f t="shared" si="345"/>
        <v>0.125</v>
      </c>
      <c r="W875" s="1355">
        <v>8</v>
      </c>
      <c r="X875" s="1120">
        <f t="shared" si="346"/>
        <v>0.5</v>
      </c>
      <c r="Y875" s="1255">
        <f t="shared" si="347"/>
        <v>16</v>
      </c>
      <c r="Z875" s="1347"/>
      <c r="BD875" s="105"/>
      <c r="BE875" s="659"/>
    </row>
    <row r="876" spans="1:72" x14ac:dyDescent="0.25">
      <c r="A876" s="1343"/>
      <c r="B876" s="1181" t="s">
        <v>644</v>
      </c>
      <c r="C876" s="1126">
        <v>0</v>
      </c>
      <c r="D876" s="1120">
        <f t="shared" si="336"/>
        <v>0</v>
      </c>
      <c r="E876" s="1126">
        <v>3</v>
      </c>
      <c r="F876" s="1120">
        <f t="shared" si="337"/>
        <v>3.614457831325301E-2</v>
      </c>
      <c r="G876" s="1126">
        <v>10</v>
      </c>
      <c r="H876" s="1120">
        <f t="shared" si="338"/>
        <v>0.12048192771084337</v>
      </c>
      <c r="I876" s="1159">
        <v>16</v>
      </c>
      <c r="J876" s="1120">
        <f t="shared" si="339"/>
        <v>0.19277108433734941</v>
      </c>
      <c r="K876" s="1121">
        <v>54</v>
      </c>
      <c r="L876" s="1120">
        <f t="shared" si="340"/>
        <v>0.6506024096385542</v>
      </c>
      <c r="M876" s="1354">
        <f t="shared" si="341"/>
        <v>83</v>
      </c>
      <c r="N876" s="1355">
        <v>0</v>
      </c>
      <c r="O876" s="1029"/>
      <c r="P876" s="1120">
        <f t="shared" si="342"/>
        <v>0</v>
      </c>
      <c r="Q876" s="1356">
        <v>0</v>
      </c>
      <c r="R876" s="1120">
        <f t="shared" si="343"/>
        <v>0</v>
      </c>
      <c r="S876" s="1358">
        <v>0</v>
      </c>
      <c r="T876" s="1120">
        <f t="shared" si="344"/>
        <v>0</v>
      </c>
      <c r="U876" s="1355">
        <v>0</v>
      </c>
      <c r="V876" s="1120">
        <f t="shared" si="345"/>
        <v>0</v>
      </c>
      <c r="W876" s="1355">
        <v>2</v>
      </c>
      <c r="X876" s="1125">
        <f t="shared" si="346"/>
        <v>1</v>
      </c>
      <c r="Y876" s="1255">
        <f t="shared" si="347"/>
        <v>2</v>
      </c>
      <c r="Z876" s="1347"/>
      <c r="BD876" s="105"/>
      <c r="BE876" s="659"/>
    </row>
    <row r="877" spans="1:72" s="733" customFormat="1" x14ac:dyDescent="0.25">
      <c r="A877" s="1343"/>
      <c r="B877" s="1181" t="s">
        <v>645</v>
      </c>
      <c r="C877" s="1126">
        <v>0</v>
      </c>
      <c r="D877" s="1120">
        <f t="shared" si="336"/>
        <v>0</v>
      </c>
      <c r="E877" s="1126">
        <v>1</v>
      </c>
      <c r="F877" s="1120">
        <f t="shared" si="337"/>
        <v>1.9607843137254902E-2</v>
      </c>
      <c r="G877" s="1126">
        <v>4</v>
      </c>
      <c r="H877" s="1120">
        <f t="shared" si="338"/>
        <v>7.8431372549019607E-2</v>
      </c>
      <c r="I877" s="1159">
        <v>13</v>
      </c>
      <c r="J877" s="1120">
        <f t="shared" si="339"/>
        <v>0.25490196078431371</v>
      </c>
      <c r="K877" s="1121">
        <v>33</v>
      </c>
      <c r="L877" s="1120">
        <f t="shared" si="340"/>
        <v>0.6470588235294118</v>
      </c>
      <c r="M877" s="1354">
        <f t="shared" si="341"/>
        <v>51</v>
      </c>
      <c r="N877" s="1355">
        <v>0</v>
      </c>
      <c r="O877" s="1029"/>
      <c r="P877" s="1120">
        <f t="shared" si="342"/>
        <v>0</v>
      </c>
      <c r="Q877" s="1356">
        <v>0</v>
      </c>
      <c r="R877" s="1120">
        <f t="shared" si="343"/>
        <v>0</v>
      </c>
      <c r="S877" s="1358">
        <v>0</v>
      </c>
      <c r="T877" s="1120">
        <f t="shared" si="344"/>
        <v>0</v>
      </c>
      <c r="U877" s="1355">
        <v>0</v>
      </c>
      <c r="V877" s="1120">
        <f t="shared" si="345"/>
        <v>0</v>
      </c>
      <c r="W877" s="1355">
        <v>1</v>
      </c>
      <c r="X877" s="1125">
        <f t="shared" si="346"/>
        <v>1</v>
      </c>
      <c r="Y877" s="1255">
        <f t="shared" si="347"/>
        <v>1</v>
      </c>
      <c r="Z877" s="1347"/>
      <c r="BC877"/>
      <c r="BD877" s="105"/>
      <c r="BE877" s="659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</row>
    <row r="878" spans="1:72" ht="15" customHeight="1" x14ac:dyDescent="0.25">
      <c r="A878" s="1343"/>
      <c r="B878" s="1181" t="s">
        <v>646</v>
      </c>
      <c r="C878" s="1126">
        <v>1</v>
      </c>
      <c r="D878" s="1120">
        <f t="shared" si="336"/>
        <v>2.4390243902439025E-2</v>
      </c>
      <c r="E878" s="1126">
        <v>4</v>
      </c>
      <c r="F878" s="1120">
        <f t="shared" si="337"/>
        <v>9.7560975609756101E-2</v>
      </c>
      <c r="G878" s="1126">
        <v>7</v>
      </c>
      <c r="H878" s="1120">
        <f t="shared" si="338"/>
        <v>0.17073170731707318</v>
      </c>
      <c r="I878" s="1159">
        <v>9</v>
      </c>
      <c r="J878" s="1120">
        <f t="shared" si="339"/>
        <v>0.21951219512195122</v>
      </c>
      <c r="K878" s="1121">
        <v>20</v>
      </c>
      <c r="L878" s="1120">
        <f t="shared" si="340"/>
        <v>0.48780487804878048</v>
      </c>
      <c r="M878" s="1354">
        <f t="shared" si="341"/>
        <v>41</v>
      </c>
      <c r="N878" s="1355">
        <v>0</v>
      </c>
      <c r="O878" s="1029"/>
      <c r="P878" s="1120">
        <f t="shared" si="342"/>
        <v>0</v>
      </c>
      <c r="Q878" s="1356">
        <v>0</v>
      </c>
      <c r="R878" s="1120">
        <f t="shared" si="343"/>
        <v>0</v>
      </c>
      <c r="S878" s="1358">
        <v>1</v>
      </c>
      <c r="T878" s="1120">
        <f t="shared" si="344"/>
        <v>0.25</v>
      </c>
      <c r="U878" s="1355">
        <v>1</v>
      </c>
      <c r="V878" s="1120">
        <f t="shared" si="345"/>
        <v>0.25</v>
      </c>
      <c r="W878" s="1355">
        <v>2</v>
      </c>
      <c r="X878" s="1120">
        <f t="shared" si="346"/>
        <v>0.5</v>
      </c>
      <c r="Y878" s="1255">
        <f t="shared" si="347"/>
        <v>4</v>
      </c>
      <c r="Z878" s="1347"/>
      <c r="BD878" s="105"/>
      <c r="BE878" s="659"/>
    </row>
    <row r="879" spans="1:72" ht="15" customHeight="1" x14ac:dyDescent="0.25">
      <c r="A879" s="1343"/>
      <c r="B879" s="1181" t="s">
        <v>647</v>
      </c>
      <c r="C879" s="1126">
        <v>0</v>
      </c>
      <c r="D879" s="1120">
        <f t="shared" si="336"/>
        <v>0</v>
      </c>
      <c r="E879" s="1126">
        <v>2</v>
      </c>
      <c r="F879" s="1120">
        <f t="shared" si="337"/>
        <v>0.125</v>
      </c>
      <c r="G879" s="1126">
        <v>2</v>
      </c>
      <c r="H879" s="1120">
        <f t="shared" si="338"/>
        <v>0.125</v>
      </c>
      <c r="I879" s="1159">
        <v>3</v>
      </c>
      <c r="J879" s="1120">
        <f t="shared" si="339"/>
        <v>0.1875</v>
      </c>
      <c r="K879" s="1121">
        <v>9</v>
      </c>
      <c r="L879" s="1120">
        <f t="shared" si="340"/>
        <v>0.5625</v>
      </c>
      <c r="M879" s="1354">
        <f t="shared" si="341"/>
        <v>16</v>
      </c>
      <c r="N879" s="1355">
        <v>0</v>
      </c>
      <c r="O879" s="1029"/>
      <c r="P879" s="1120">
        <f t="shared" si="342"/>
        <v>0</v>
      </c>
      <c r="Q879" s="1356">
        <v>0</v>
      </c>
      <c r="R879" s="1120">
        <f t="shared" si="343"/>
        <v>0</v>
      </c>
      <c r="S879" s="1358">
        <v>0</v>
      </c>
      <c r="T879" s="1120">
        <f t="shared" si="344"/>
        <v>0</v>
      </c>
      <c r="U879" s="1355">
        <v>1</v>
      </c>
      <c r="V879" s="1120">
        <f t="shared" si="345"/>
        <v>1</v>
      </c>
      <c r="W879" s="1355">
        <v>0</v>
      </c>
      <c r="X879" s="1120">
        <f t="shared" si="346"/>
        <v>0</v>
      </c>
      <c r="Y879" s="1255">
        <f t="shared" si="347"/>
        <v>1</v>
      </c>
      <c r="Z879" s="1347"/>
      <c r="BD879" s="105"/>
      <c r="BE879" s="659"/>
    </row>
    <row r="880" spans="1:72" ht="15" customHeight="1" x14ac:dyDescent="0.25">
      <c r="A880" s="1343"/>
      <c r="B880" s="1181" t="s">
        <v>648</v>
      </c>
      <c r="C880" s="1126">
        <v>0</v>
      </c>
      <c r="D880" s="1120">
        <f t="shared" si="336"/>
        <v>0</v>
      </c>
      <c r="E880" s="1126">
        <v>0</v>
      </c>
      <c r="F880" s="1120">
        <f t="shared" si="337"/>
        <v>0</v>
      </c>
      <c r="G880" s="1126">
        <v>0</v>
      </c>
      <c r="H880" s="1120">
        <f t="shared" si="338"/>
        <v>0</v>
      </c>
      <c r="I880" s="1159">
        <v>0</v>
      </c>
      <c r="J880" s="1120">
        <f t="shared" si="339"/>
        <v>0</v>
      </c>
      <c r="K880" s="1121">
        <v>4</v>
      </c>
      <c r="L880" s="1125">
        <f t="shared" si="340"/>
        <v>1</v>
      </c>
      <c r="M880" s="1354">
        <f t="shared" si="341"/>
        <v>4</v>
      </c>
      <c r="N880" s="1355">
        <v>0</v>
      </c>
      <c r="O880" s="1029"/>
      <c r="P880" s="1120" t="e">
        <f t="shared" si="342"/>
        <v>#DIV/0!</v>
      </c>
      <c r="Q880" s="1356">
        <v>0</v>
      </c>
      <c r="R880" s="1120" t="e">
        <f t="shared" si="343"/>
        <v>#DIV/0!</v>
      </c>
      <c r="S880" s="1358">
        <v>0</v>
      </c>
      <c r="T880" s="1120" t="e">
        <f t="shared" si="344"/>
        <v>#DIV/0!</v>
      </c>
      <c r="U880" s="1355">
        <v>0</v>
      </c>
      <c r="V880" s="1120" t="e">
        <f t="shared" si="345"/>
        <v>#DIV/0!</v>
      </c>
      <c r="W880" s="1355">
        <v>0</v>
      </c>
      <c r="X880" s="1120" t="e">
        <f t="shared" si="346"/>
        <v>#DIV/0!</v>
      </c>
      <c r="Y880" s="1255">
        <f t="shared" si="347"/>
        <v>0</v>
      </c>
      <c r="Z880" s="1347"/>
      <c r="BD880" s="105"/>
      <c r="BE880" s="659"/>
    </row>
    <row r="881" spans="1:72" ht="15" customHeight="1" x14ac:dyDescent="0.25">
      <c r="A881" s="1343"/>
      <c r="B881" s="1360" t="s">
        <v>649</v>
      </c>
      <c r="C881" s="1126">
        <v>0</v>
      </c>
      <c r="D881" s="1120">
        <f t="shared" si="336"/>
        <v>0</v>
      </c>
      <c r="E881" s="1126">
        <v>0</v>
      </c>
      <c r="F881" s="1120">
        <f t="shared" si="337"/>
        <v>0</v>
      </c>
      <c r="G881" s="1126">
        <v>0</v>
      </c>
      <c r="H881" s="1120">
        <f t="shared" si="338"/>
        <v>0</v>
      </c>
      <c r="I881" s="1159">
        <v>1</v>
      </c>
      <c r="J881" s="1120">
        <f t="shared" si="339"/>
        <v>0.1</v>
      </c>
      <c r="K881" s="1121">
        <v>9</v>
      </c>
      <c r="L881" s="1029">
        <f t="shared" si="340"/>
        <v>0.9</v>
      </c>
      <c r="M881" s="1354">
        <f t="shared" si="341"/>
        <v>10</v>
      </c>
      <c r="N881" s="1355">
        <v>0</v>
      </c>
      <c r="O881" s="1029"/>
      <c r="P881" s="1120" t="e">
        <f t="shared" si="342"/>
        <v>#DIV/0!</v>
      </c>
      <c r="Q881" s="1356">
        <v>0</v>
      </c>
      <c r="R881" s="1120" t="e">
        <f t="shared" si="343"/>
        <v>#DIV/0!</v>
      </c>
      <c r="S881" s="1358">
        <v>0</v>
      </c>
      <c r="T881" s="1120" t="e">
        <f t="shared" si="344"/>
        <v>#DIV/0!</v>
      </c>
      <c r="U881" s="1355">
        <v>0</v>
      </c>
      <c r="V881" s="1120" t="e">
        <f t="shared" si="345"/>
        <v>#DIV/0!</v>
      </c>
      <c r="W881" s="1355">
        <v>0</v>
      </c>
      <c r="X881" s="1120" t="e">
        <f t="shared" si="346"/>
        <v>#DIV/0!</v>
      </c>
      <c r="Y881" s="1255">
        <f t="shared" si="347"/>
        <v>0</v>
      </c>
      <c r="Z881" s="1347"/>
      <c r="BD881" s="105"/>
      <c r="BE881" s="659"/>
    </row>
    <row r="882" spans="1:72" ht="15" customHeight="1" x14ac:dyDescent="0.25">
      <c r="A882" s="1343"/>
      <c r="B882" s="1360" t="s">
        <v>607</v>
      </c>
      <c r="C882" s="1361">
        <f>SUM(C861:C881)</f>
        <v>172</v>
      </c>
      <c r="D882" s="1120">
        <f t="shared" si="336"/>
        <v>1.2197716474008935E-2</v>
      </c>
      <c r="E882" s="1361">
        <f>SUM(E861:E881)</f>
        <v>669</v>
      </c>
      <c r="F882" s="1120">
        <f t="shared" si="337"/>
        <v>4.7443443727395222E-2</v>
      </c>
      <c r="G882" s="1361">
        <f>SUM(G861:G881)</f>
        <v>2056</v>
      </c>
      <c r="H882" s="1120">
        <f t="shared" si="338"/>
        <v>0.14580526203815333</v>
      </c>
      <c r="I882" s="1361">
        <f>SUM(I861:I881)</f>
        <v>3737</v>
      </c>
      <c r="J882" s="1120">
        <f t="shared" si="339"/>
        <v>0.26501666548471742</v>
      </c>
      <c r="K882" s="1361">
        <f>SUM(K861:K881)</f>
        <v>7467</v>
      </c>
      <c r="L882" s="1120">
        <f t="shared" si="340"/>
        <v>0.52953691227572508</v>
      </c>
      <c r="M882" s="1362">
        <f>SUM(M861:M881)</f>
        <v>14101</v>
      </c>
      <c r="N882" s="1361">
        <f>SUM(N861:N880)</f>
        <v>92</v>
      </c>
      <c r="O882" s="1133"/>
      <c r="P882" s="1120">
        <f t="shared" si="342"/>
        <v>0.10685249709639953</v>
      </c>
      <c r="Q882" s="1361">
        <f>SUM(Q861:Q880)</f>
        <v>134</v>
      </c>
      <c r="R882" s="1120">
        <f t="shared" si="343"/>
        <v>0.15563298490127758</v>
      </c>
      <c r="S882" s="1361">
        <f>SUM(S861:S880)</f>
        <v>136</v>
      </c>
      <c r="T882" s="1120">
        <f t="shared" si="344"/>
        <v>0.15795586527293845</v>
      </c>
      <c r="U882" s="1361">
        <f>SUM(U861:U880)</f>
        <v>133</v>
      </c>
      <c r="V882" s="1120">
        <f t="shared" si="345"/>
        <v>0.15447154471544716</v>
      </c>
      <c r="W882" s="1361">
        <f>SUM(W861:W880)</f>
        <v>366</v>
      </c>
      <c r="X882" s="1120">
        <f t="shared" si="346"/>
        <v>0.42508710801393729</v>
      </c>
      <c r="Y882" s="1363">
        <f>SUM(Y861:Y880)</f>
        <v>861</v>
      </c>
      <c r="Z882" s="1347"/>
      <c r="BD882" s="105"/>
      <c r="BE882" s="659"/>
    </row>
    <row r="883" spans="1:72" x14ac:dyDescent="0.25">
      <c r="A883" s="1343"/>
      <c r="B883" s="1360" t="s">
        <v>799</v>
      </c>
      <c r="C883" s="1364">
        <f>C882/$X$576</f>
        <v>8.4641503862998863E-3</v>
      </c>
      <c r="D883" s="839"/>
      <c r="E883" s="1364">
        <f>E882/$X$576</f>
        <v>3.2921608188573398E-2</v>
      </c>
      <c r="F883" s="839"/>
      <c r="G883" s="1364">
        <f>G882/$X$576</f>
        <v>0.10117612322228237</v>
      </c>
      <c r="H883" s="839"/>
      <c r="I883" s="1364">
        <f>I882/$X$576</f>
        <v>0.18389843019536439</v>
      </c>
      <c r="J883" s="839"/>
      <c r="K883" s="1364">
        <f>K882/$X$576</f>
        <v>0.36745238915407707</v>
      </c>
      <c r="L883" s="839"/>
      <c r="M883" s="1365">
        <f>M882/$X$576</f>
        <v>0.69391270114659709</v>
      </c>
      <c r="N883" s="1364">
        <f>N882/2681</f>
        <v>3.4315553897799327E-2</v>
      </c>
      <c r="O883" s="839"/>
      <c r="P883" s="725"/>
      <c r="Q883" s="1364">
        <f>Q882/2681</f>
        <v>4.9981350242446848E-2</v>
      </c>
      <c r="R883" s="839"/>
      <c r="S883" s="1364">
        <f>S882/2681</f>
        <v>5.0727340544572917E-2</v>
      </c>
      <c r="T883" s="839"/>
      <c r="U883" s="1364">
        <f>U882/2681</f>
        <v>4.960835509138381E-2</v>
      </c>
      <c r="V883" s="839"/>
      <c r="W883" s="1364">
        <f>W882/2681</f>
        <v>0.13651622528907123</v>
      </c>
      <c r="X883" s="753"/>
      <c r="Y883" s="1365">
        <f>Y882/2681</f>
        <v>0.32114882506527415</v>
      </c>
      <c r="Z883" s="1347"/>
      <c r="BD883" s="105"/>
      <c r="BE883" s="659"/>
    </row>
    <row r="884" spans="1:72" s="659" customFormat="1" ht="12" customHeight="1" x14ac:dyDescent="0.25">
      <c r="A884" s="1344"/>
      <c r="B884" s="1138" t="s">
        <v>813</v>
      </c>
      <c r="C884" s="1366">
        <f>C885/C882</f>
        <v>0</v>
      </c>
      <c r="D884" s="839"/>
      <c r="E884" s="1366">
        <f>E885/E882</f>
        <v>2.9895366218236174E-3</v>
      </c>
      <c r="F884" s="839"/>
      <c r="G884" s="1366">
        <f>G885/G882</f>
        <v>2.4319066147859923E-3</v>
      </c>
      <c r="H884" s="839"/>
      <c r="I884" s="1366">
        <f>I885/I882</f>
        <v>5.6194808670056197E-3</v>
      </c>
      <c r="J884" s="839"/>
      <c r="K884" s="1366">
        <f>K885/K882</f>
        <v>3.1873577072452121E-2</v>
      </c>
      <c r="L884" s="839"/>
      <c r="M884" s="1367">
        <f>M885/M882</f>
        <v>1.8863910360967306E-2</v>
      </c>
      <c r="N884" s="1366">
        <f>N885/N882</f>
        <v>0</v>
      </c>
      <c r="O884" s="839"/>
      <c r="P884" s="1368"/>
      <c r="Q884" s="1366">
        <f>Q885/Q882</f>
        <v>7.462686567164179E-3</v>
      </c>
      <c r="R884" s="839"/>
      <c r="S884" s="1366">
        <f>S885/S882</f>
        <v>7.3529411764705881E-3</v>
      </c>
      <c r="T884" s="839"/>
      <c r="U884" s="1366">
        <f>U885/U882</f>
        <v>1.5037593984962405E-2</v>
      </c>
      <c r="V884" s="839"/>
      <c r="W884" s="1366">
        <f>W885/W882</f>
        <v>2.4590163934426229E-2</v>
      </c>
      <c r="X884" s="753"/>
      <c r="Y884" s="1367">
        <f>Y885/Y882</f>
        <v>1.5098722415795587E-2</v>
      </c>
      <c r="Z884" s="1347"/>
      <c r="AB884" s="950"/>
      <c r="BD884" s="950"/>
    </row>
    <row r="885" spans="1:72" s="659" customFormat="1" ht="12" customHeight="1" x14ac:dyDescent="0.25">
      <c r="A885" s="1344"/>
      <c r="B885" s="1369" t="s">
        <v>800</v>
      </c>
      <c r="C885" s="1144">
        <v>0</v>
      </c>
      <c r="D885" s="1223">
        <f>C885/$M$882</f>
        <v>0</v>
      </c>
      <c r="E885" s="1144">
        <v>2</v>
      </c>
      <c r="F885" s="1223">
        <f>E885/$M$882</f>
        <v>1.4183391248847598E-4</v>
      </c>
      <c r="G885" s="1144">
        <v>5</v>
      </c>
      <c r="H885" s="1223">
        <f>G885/$M$882</f>
        <v>3.5458478122118997E-4</v>
      </c>
      <c r="I885" s="1144">
        <v>21</v>
      </c>
      <c r="J885" s="1223">
        <f>I885/$M$882</f>
        <v>1.4892560811289981E-3</v>
      </c>
      <c r="K885" s="1144">
        <v>238</v>
      </c>
      <c r="L885" s="1223">
        <f>K885/$M$882</f>
        <v>1.6878235586128644E-2</v>
      </c>
      <c r="M885" s="1370">
        <v>266</v>
      </c>
      <c r="N885" s="1144">
        <v>0</v>
      </c>
      <c r="O885" s="1144"/>
      <c r="P885" s="1223">
        <f>N885/$Y$882</f>
        <v>0</v>
      </c>
      <c r="Q885" s="1144">
        <v>1</v>
      </c>
      <c r="R885" s="1223">
        <f>P885/$Y$882</f>
        <v>0</v>
      </c>
      <c r="S885" s="1144">
        <v>1</v>
      </c>
      <c r="T885" s="1223">
        <f>R885/$Y$882</f>
        <v>0</v>
      </c>
      <c r="U885" s="1144">
        <v>2</v>
      </c>
      <c r="V885" s="1223">
        <f>T885/$Y$882</f>
        <v>0</v>
      </c>
      <c r="W885" s="1144">
        <v>9</v>
      </c>
      <c r="X885" s="1223">
        <f>W885/$Y$882</f>
        <v>1.0452961672473868E-2</v>
      </c>
      <c r="Y885" s="1148">
        <v>13</v>
      </c>
      <c r="Z885" s="1347"/>
      <c r="AB885" s="950"/>
      <c r="BC885" s="950"/>
      <c r="BD885" s="950"/>
      <c r="BE885" s="950"/>
      <c r="BF885" s="950"/>
      <c r="BG885" s="950"/>
      <c r="BH885" s="950"/>
      <c r="BI885" s="950"/>
      <c r="BJ885" s="950"/>
      <c r="BK885" s="950"/>
      <c r="BL885" s="950"/>
      <c r="BM885" s="950"/>
      <c r="BN885" s="950"/>
      <c r="BO885" s="950"/>
      <c r="BP885" s="950"/>
      <c r="BQ885" s="950"/>
      <c r="BR885" s="950"/>
      <c r="BS885" s="950"/>
      <c r="BT885" s="950"/>
    </row>
    <row r="886" spans="1:72" ht="12.95" customHeight="1" x14ac:dyDescent="0.25">
      <c r="A886" s="1343"/>
      <c r="B886" s="1369" t="s">
        <v>781</v>
      </c>
      <c r="C886" s="1144"/>
      <c r="D886" s="949" t="s">
        <v>768</v>
      </c>
      <c r="E886" s="1293"/>
      <c r="F886" s="949" t="s">
        <v>769</v>
      </c>
      <c r="G886" s="949"/>
      <c r="H886" s="949" t="s">
        <v>770</v>
      </c>
      <c r="I886" s="949"/>
      <c r="J886" s="949" t="s">
        <v>771</v>
      </c>
      <c r="K886" s="949"/>
      <c r="L886" s="949" t="s">
        <v>772</v>
      </c>
      <c r="M886" s="949"/>
      <c r="N886" s="1293"/>
      <c r="O886" s="1353"/>
      <c r="P886" s="1117" t="s">
        <v>773</v>
      </c>
      <c r="Q886" s="1117"/>
      <c r="R886" s="864" t="s">
        <v>774</v>
      </c>
      <c r="S886" s="1294"/>
      <c r="T886" s="1118" t="s">
        <v>775</v>
      </c>
      <c r="U886" s="1118"/>
      <c r="V886" s="1118" t="s">
        <v>776</v>
      </c>
      <c r="W886" s="1294"/>
      <c r="X886" s="1118" t="s">
        <v>777</v>
      </c>
      <c r="Y886" s="1148"/>
      <c r="Z886" s="1347"/>
      <c r="BC886" s="105"/>
      <c r="BD886" s="105"/>
      <c r="BE886" s="950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</row>
    <row r="887" spans="1:72" ht="12.95" customHeight="1" x14ac:dyDescent="0.25">
      <c r="A887" s="1343"/>
      <c r="B887" s="1105" t="s">
        <v>613</v>
      </c>
      <c r="C887" s="1371"/>
      <c r="D887" s="1372"/>
      <c r="E887" s="1105" t="s">
        <v>0</v>
      </c>
      <c r="F887" s="1105" t="s">
        <v>759</v>
      </c>
      <c r="G887" s="1105" t="s">
        <v>760</v>
      </c>
      <c r="H887" s="1105" t="s">
        <v>755</v>
      </c>
      <c r="I887" s="1105" t="s">
        <v>761</v>
      </c>
      <c r="J887" s="1105" t="s">
        <v>753</v>
      </c>
      <c r="K887" s="1112"/>
      <c r="L887" s="1112"/>
      <c r="M887" s="1112"/>
      <c r="N887" s="1112"/>
      <c r="O887" s="1112"/>
      <c r="P887" s="1112"/>
      <c r="Q887" s="1105" t="s">
        <v>784</v>
      </c>
      <c r="R887" s="1105" t="s">
        <v>760</v>
      </c>
      <c r="S887" s="1105" t="s">
        <v>785</v>
      </c>
      <c r="T887" s="1105" t="s">
        <v>753</v>
      </c>
      <c r="U887" s="1105" t="s">
        <v>756</v>
      </c>
      <c r="V887" s="1105" t="s">
        <v>752</v>
      </c>
      <c r="W887" s="1371"/>
      <c r="X887" s="1372"/>
      <c r="Y887" s="1150"/>
      <c r="Z887" s="1373"/>
      <c r="BD887" s="105"/>
      <c r="BE887" s="659"/>
    </row>
    <row r="888" spans="1:72" ht="12.95" customHeight="1" x14ac:dyDescent="0.25">
      <c r="A888" s="1343"/>
      <c r="B888" s="1105" t="s">
        <v>782</v>
      </c>
      <c r="C888" s="1336" t="s">
        <v>802</v>
      </c>
      <c r="D888" s="1337" t="s">
        <v>4</v>
      </c>
      <c r="E888" s="1336" t="s">
        <v>803</v>
      </c>
      <c r="F888" s="1337" t="s">
        <v>4</v>
      </c>
      <c r="G888" s="1336" t="s">
        <v>804</v>
      </c>
      <c r="H888" s="1337" t="s">
        <v>4</v>
      </c>
      <c r="I888" s="1336" t="s">
        <v>805</v>
      </c>
      <c r="J888" s="1337" t="s">
        <v>4</v>
      </c>
      <c r="K888" s="1336" t="s">
        <v>806</v>
      </c>
      <c r="L888" s="1337" t="s">
        <v>4</v>
      </c>
      <c r="M888" s="541" t="s">
        <v>609</v>
      </c>
      <c r="N888" s="1349" t="s">
        <v>802</v>
      </c>
      <c r="O888" s="1350" t="s">
        <v>4</v>
      </c>
      <c r="P888" s="1374"/>
      <c r="Q888" s="1349" t="s">
        <v>803</v>
      </c>
      <c r="R888" s="1350" t="s">
        <v>4</v>
      </c>
      <c r="S888" s="1349" t="s">
        <v>804</v>
      </c>
      <c r="T888" s="1350" t="s">
        <v>4</v>
      </c>
      <c r="U888" s="1349" t="s">
        <v>805</v>
      </c>
      <c r="V888" s="1350" t="s">
        <v>4</v>
      </c>
      <c r="W888" s="1349" t="s">
        <v>806</v>
      </c>
      <c r="X888" s="1350" t="s">
        <v>4</v>
      </c>
      <c r="Y888" s="1375" t="s">
        <v>609</v>
      </c>
      <c r="Z888" s="1347"/>
      <c r="BD888" s="105"/>
      <c r="BE888" s="659"/>
    </row>
    <row r="889" spans="1:72" s="733" customFormat="1" ht="12.95" customHeight="1" x14ac:dyDescent="0.25">
      <c r="A889" s="1376"/>
      <c r="B889" s="1105" t="s">
        <v>597</v>
      </c>
      <c r="C889" s="1005"/>
      <c r="D889" s="848" t="s">
        <v>765</v>
      </c>
      <c r="E889" s="848" t="s">
        <v>0</v>
      </c>
      <c r="F889" s="848" t="s">
        <v>761</v>
      </c>
      <c r="G889" s="848" t="s">
        <v>110</v>
      </c>
      <c r="H889" s="848" t="s">
        <v>757</v>
      </c>
      <c r="I889" s="848" t="s">
        <v>756</v>
      </c>
      <c r="J889" s="848" t="s">
        <v>752</v>
      </c>
      <c r="K889" s="848" t="s">
        <v>753</v>
      </c>
      <c r="L889" s="848" t="s">
        <v>110</v>
      </c>
      <c r="M889" s="813"/>
      <c r="N889" s="849"/>
      <c r="O889" s="936" t="s">
        <v>758</v>
      </c>
      <c r="P889" s="848" t="s">
        <v>758</v>
      </c>
      <c r="Q889" s="848" t="s">
        <v>0</v>
      </c>
      <c r="R889" s="831" t="s">
        <v>785</v>
      </c>
      <c r="S889" s="831" t="s">
        <v>759</v>
      </c>
      <c r="T889" s="831" t="s">
        <v>753</v>
      </c>
      <c r="U889" s="831" t="s">
        <v>765</v>
      </c>
      <c r="V889" s="831" t="s">
        <v>0</v>
      </c>
      <c r="W889" s="831" t="s">
        <v>754</v>
      </c>
      <c r="X889" s="847"/>
      <c r="Y889" s="1106">
        <v>2015</v>
      </c>
      <c r="Z889" s="1347"/>
      <c r="BC889"/>
      <c r="BD889" s="105"/>
      <c r="BE889" s="65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</row>
    <row r="890" spans="1:72" ht="12.95" customHeight="1" x14ac:dyDescent="0.25">
      <c r="A890" s="1343"/>
      <c r="B890" s="1348"/>
      <c r="C890" s="1103">
        <v>1</v>
      </c>
      <c r="D890" s="1103">
        <v>2</v>
      </c>
      <c r="E890" s="1103">
        <v>3</v>
      </c>
      <c r="F890" s="1103">
        <v>4</v>
      </c>
      <c r="G890" s="1103">
        <v>5</v>
      </c>
      <c r="H890" s="1103">
        <v>6</v>
      </c>
      <c r="I890" s="1103">
        <v>7</v>
      </c>
      <c r="J890" s="1103">
        <v>8</v>
      </c>
      <c r="K890" s="1103">
        <v>9</v>
      </c>
      <c r="L890" s="1103">
        <v>10</v>
      </c>
      <c r="M890" s="1103">
        <v>11</v>
      </c>
      <c r="N890" s="1103">
        <v>12</v>
      </c>
      <c r="O890" s="1102"/>
      <c r="P890" s="1103">
        <v>13</v>
      </c>
      <c r="Q890" s="1103">
        <v>14</v>
      </c>
      <c r="R890" s="1103">
        <v>15</v>
      </c>
      <c r="S890" s="1103">
        <v>16</v>
      </c>
      <c r="T890" s="1103">
        <v>17</v>
      </c>
      <c r="U890" s="1103">
        <v>18</v>
      </c>
      <c r="V890" s="1103">
        <v>19</v>
      </c>
      <c r="W890" s="1103">
        <v>20</v>
      </c>
      <c r="X890" s="1103">
        <v>21</v>
      </c>
      <c r="Y890" s="1103">
        <v>22</v>
      </c>
      <c r="Z890" s="1347"/>
      <c r="BD890" s="105"/>
      <c r="BE890" s="659"/>
    </row>
    <row r="891" spans="1:72" ht="12.95" customHeight="1" x14ac:dyDescent="0.25">
      <c r="A891" s="1377"/>
      <c r="B891" s="1378">
        <v>2014</v>
      </c>
      <c r="C891" s="1379"/>
      <c r="D891" s="1380"/>
      <c r="E891" s="1379"/>
      <c r="F891" s="1379"/>
      <c r="G891" s="1379"/>
      <c r="H891" s="1379"/>
      <c r="I891" s="1380"/>
      <c r="J891" s="1379"/>
      <c r="K891" s="1380"/>
      <c r="L891" s="1380"/>
      <c r="M891" s="1380"/>
      <c r="N891" s="1380"/>
      <c r="O891" s="1343"/>
      <c r="P891" s="1381"/>
      <c r="Q891" s="1343"/>
      <c r="R891" s="1343"/>
      <c r="S891" s="1382"/>
      <c r="T891" s="1382"/>
      <c r="U891" s="1382"/>
      <c r="V891" s="1382"/>
      <c r="W891" s="1383"/>
      <c r="X891" s="1379"/>
      <c r="Y891" s="492"/>
      <c r="Z891" s="1347"/>
      <c r="BD891" s="105"/>
      <c r="BE891" s="659"/>
    </row>
    <row r="892" spans="1:72" ht="12.95" customHeight="1" x14ac:dyDescent="0.25">
      <c r="BD892" s="105"/>
      <c r="BE892" s="659"/>
    </row>
    <row r="893" spans="1:72" ht="12.95" customHeight="1" x14ac:dyDescent="0.25">
      <c r="BD893" s="105"/>
      <c r="BE893" s="659"/>
    </row>
    <row r="894" spans="1:72" ht="12.95" customHeight="1" x14ac:dyDescent="0.25">
      <c r="A894" s="1384"/>
      <c r="B894" s="1385"/>
      <c r="C894" s="1386"/>
      <c r="D894" s="1386"/>
      <c r="E894" s="1386"/>
      <c r="F894" s="1386"/>
      <c r="G894" s="1386"/>
      <c r="H894" s="1386"/>
      <c r="I894" s="1386"/>
      <c r="J894" s="1386"/>
      <c r="K894" s="1386"/>
      <c r="L894" s="1386"/>
      <c r="M894" s="1386"/>
      <c r="N894" s="1386"/>
      <c r="O894" s="1387"/>
      <c r="P894" s="1386"/>
      <c r="Q894" s="1386"/>
      <c r="R894" s="1386"/>
      <c r="S894" s="1386"/>
      <c r="T894" s="1386"/>
      <c r="U894" s="1386"/>
      <c r="V894" s="1386"/>
      <c r="W894" s="1385"/>
      <c r="X894" s="1385"/>
      <c r="Y894" s="189"/>
      <c r="Z894" s="1388"/>
      <c r="BD894" s="105"/>
      <c r="BE894" s="659"/>
    </row>
    <row r="895" spans="1:72" ht="12.95" customHeight="1" x14ac:dyDescent="0.25">
      <c r="A895" s="1389"/>
      <c r="B895" s="1390"/>
      <c r="C895" s="1391">
        <v>1</v>
      </c>
      <c r="D895" s="1391">
        <v>2</v>
      </c>
      <c r="E895" s="1391">
        <v>3</v>
      </c>
      <c r="F895" s="1391">
        <v>4</v>
      </c>
      <c r="G895" s="1391">
        <v>5</v>
      </c>
      <c r="H895" s="1391">
        <v>6</v>
      </c>
      <c r="I895" s="1391">
        <v>7</v>
      </c>
      <c r="J895" s="1391">
        <v>8</v>
      </c>
      <c r="K895" s="1391">
        <v>9</v>
      </c>
      <c r="L895" s="1391">
        <v>10</v>
      </c>
      <c r="M895" s="1391">
        <v>11</v>
      </c>
      <c r="N895" s="1391">
        <v>12</v>
      </c>
      <c r="O895" s="1392"/>
      <c r="P895" s="1391">
        <v>13</v>
      </c>
      <c r="Q895" s="1391">
        <v>14</v>
      </c>
      <c r="R895" s="1391">
        <v>15</v>
      </c>
      <c r="S895" s="1391">
        <v>16</v>
      </c>
      <c r="T895" s="1391">
        <v>17</v>
      </c>
      <c r="U895" s="1391">
        <v>18</v>
      </c>
      <c r="V895" s="1391">
        <v>19</v>
      </c>
      <c r="W895" s="1391">
        <v>20</v>
      </c>
      <c r="X895" s="1391">
        <v>21</v>
      </c>
      <c r="Y895" s="1393">
        <v>22</v>
      </c>
      <c r="Z895" s="1388"/>
      <c r="BD895" s="105"/>
      <c r="BE895" s="659"/>
    </row>
    <row r="896" spans="1:72" ht="12.95" customHeight="1" x14ac:dyDescent="0.25">
      <c r="A896" s="1385"/>
      <c r="B896" s="1394"/>
      <c r="C896" s="1395" t="s">
        <v>814</v>
      </c>
      <c r="D896" s="1395"/>
      <c r="E896" s="1395"/>
      <c r="F896" s="1395"/>
      <c r="G896" s="1395"/>
      <c r="H896" s="1395"/>
      <c r="I896" s="1395"/>
      <c r="J896" s="1395"/>
      <c r="K896" s="1395"/>
      <c r="L896" s="1395"/>
      <c r="M896" s="1395"/>
      <c r="N896" s="1395"/>
      <c r="O896" s="1395"/>
      <c r="P896" s="1395"/>
      <c r="Q896" s="1395"/>
      <c r="R896" s="1395"/>
      <c r="S896" s="1395"/>
      <c r="T896" s="1395"/>
      <c r="U896" s="1395"/>
      <c r="V896" s="1395"/>
      <c r="W896" s="1396"/>
      <c r="X896" s="1397"/>
      <c r="Y896" s="337"/>
      <c r="Z896" s="1388"/>
    </row>
    <row r="897" spans="1:29" ht="12.95" customHeight="1" x14ac:dyDescent="0.25">
      <c r="A897" s="1385"/>
      <c r="B897" s="1398" t="s">
        <v>815</v>
      </c>
      <c r="C897" s="1399" t="s">
        <v>0</v>
      </c>
      <c r="D897" s="1400" t="s">
        <v>759</v>
      </c>
      <c r="E897" s="1399" t="s">
        <v>760</v>
      </c>
      <c r="F897" s="1400" t="s">
        <v>755</v>
      </c>
      <c r="G897" s="1399" t="s">
        <v>761</v>
      </c>
      <c r="H897" s="1400" t="s">
        <v>753</v>
      </c>
      <c r="I897" s="1401" t="s">
        <v>816</v>
      </c>
      <c r="J897" s="1400" t="s">
        <v>817</v>
      </c>
      <c r="K897" s="1400" t="s">
        <v>784</v>
      </c>
      <c r="L897" s="1399" t="s">
        <v>760</v>
      </c>
      <c r="M897" s="1400" t="s">
        <v>785</v>
      </c>
      <c r="N897" s="1399" t="s">
        <v>753</v>
      </c>
      <c r="O897" s="1400" t="s">
        <v>756</v>
      </c>
      <c r="P897" s="1399">
        <v>0</v>
      </c>
      <c r="Q897" s="1400" t="s">
        <v>752</v>
      </c>
      <c r="R897" s="1401" t="s">
        <v>816</v>
      </c>
      <c r="S897" s="1400" t="s">
        <v>817</v>
      </c>
      <c r="T897" s="1400" t="s">
        <v>609</v>
      </c>
      <c r="U897" s="1400" t="s">
        <v>609</v>
      </c>
      <c r="V897" s="1402" t="s">
        <v>4</v>
      </c>
      <c r="W897" s="1400" t="s">
        <v>609</v>
      </c>
      <c r="X897" s="1402" t="s">
        <v>4</v>
      </c>
      <c r="Y897" s="1400" t="s">
        <v>817</v>
      </c>
      <c r="Z897" s="1388"/>
    </row>
    <row r="898" spans="1:29" ht="12.95" customHeight="1" x14ac:dyDescent="0.25">
      <c r="A898" s="1385"/>
      <c r="B898" s="1403"/>
      <c r="C898" s="1404" t="s">
        <v>763</v>
      </c>
      <c r="D898" s="1404" t="s">
        <v>4</v>
      </c>
      <c r="E898" s="1404" t="s">
        <v>112</v>
      </c>
      <c r="F898" s="1404"/>
      <c r="G898" s="1404" t="s">
        <v>609</v>
      </c>
      <c r="H898" s="1404"/>
      <c r="I898" s="1405"/>
      <c r="J898" s="1404" t="s">
        <v>818</v>
      </c>
      <c r="K898" s="1404" t="s">
        <v>763</v>
      </c>
      <c r="L898" s="1404"/>
      <c r="M898" s="1404" t="s">
        <v>112</v>
      </c>
      <c r="N898" s="1406"/>
      <c r="O898" s="1406"/>
      <c r="P898" s="1404" t="s">
        <v>609</v>
      </c>
      <c r="Q898" s="1406"/>
      <c r="R898" s="1405"/>
      <c r="S898" s="1404" t="s">
        <v>818</v>
      </c>
      <c r="T898" s="1404" t="s">
        <v>763</v>
      </c>
      <c r="U898" s="1404" t="s">
        <v>112</v>
      </c>
      <c r="V898" s="1404" t="s">
        <v>112</v>
      </c>
      <c r="W898" s="1404" t="s">
        <v>819</v>
      </c>
      <c r="X898" s="1407" t="s">
        <v>820</v>
      </c>
      <c r="Y898" s="1404" t="s">
        <v>818</v>
      </c>
      <c r="Z898" s="1388"/>
    </row>
    <row r="899" spans="1:29" ht="12.95" customHeight="1" x14ac:dyDescent="0.25">
      <c r="A899" s="1385"/>
      <c r="B899" s="1408"/>
      <c r="C899" s="1409"/>
      <c r="D899" s="1410"/>
      <c r="E899" s="1409"/>
      <c r="F899" s="1410"/>
      <c r="G899" s="1409"/>
      <c r="H899" s="1410"/>
      <c r="I899" s="1409"/>
      <c r="J899" s="1410"/>
      <c r="K899" s="1409"/>
      <c r="L899" s="1410"/>
      <c r="M899" s="1409"/>
      <c r="N899" s="1410"/>
      <c r="O899" s="1392"/>
      <c r="P899" s="1409"/>
      <c r="Q899" s="1410"/>
      <c r="R899" s="1409"/>
      <c r="S899" s="1410"/>
      <c r="T899" s="1411"/>
      <c r="U899" s="1411"/>
      <c r="V899" s="1412"/>
      <c r="W899" s="1413"/>
      <c r="X899" s="1413"/>
      <c r="Z899" s="1388"/>
    </row>
    <row r="900" spans="1:29" ht="12.95" customHeight="1" x14ac:dyDescent="0.25">
      <c r="A900" s="1385"/>
      <c r="B900" s="1414">
        <v>1997</v>
      </c>
      <c r="C900" s="1415"/>
      <c r="D900" s="1415"/>
      <c r="E900" s="1415"/>
      <c r="F900" s="1416"/>
      <c r="G900" s="1415"/>
      <c r="H900" s="1416"/>
      <c r="I900" s="1415"/>
      <c r="J900" s="1415"/>
      <c r="K900" s="1415"/>
      <c r="L900" s="1415"/>
      <c r="M900" s="1415"/>
      <c r="N900" s="1415"/>
      <c r="O900" s="1417"/>
      <c r="P900" s="1415"/>
      <c r="Q900" s="1417"/>
      <c r="R900" s="1417"/>
      <c r="S900" s="1415"/>
      <c r="T900" s="1392"/>
      <c r="U900" s="1392"/>
      <c r="V900" s="1418"/>
      <c r="W900" s="1415"/>
      <c r="X900" s="1416"/>
      <c r="Z900" s="1388"/>
    </row>
    <row r="901" spans="1:29" ht="12.95" customHeight="1" x14ac:dyDescent="0.25">
      <c r="A901" s="1385"/>
      <c r="B901" s="1419">
        <v>1998</v>
      </c>
      <c r="C901" s="1420">
        <v>34897</v>
      </c>
      <c r="D901" s="1421">
        <f t="shared" ref="D901:D902" si="348">C901/W901</f>
        <v>0.63118579076834036</v>
      </c>
      <c r="E901" s="1420">
        <v>15908</v>
      </c>
      <c r="F901" s="1421">
        <f t="shared" ref="F901:F902" si="349">E901/W901</f>
        <v>0.28772970626537403</v>
      </c>
      <c r="G901" s="1422">
        <f>SUM(C901,E901)</f>
        <v>50805</v>
      </c>
      <c r="H901" s="1421">
        <f t="shared" ref="H901:H902" si="350">G901/W901</f>
        <v>0.91891549703371433</v>
      </c>
      <c r="I901" s="1423"/>
      <c r="J901" s="1424"/>
      <c r="K901" s="1425">
        <v>3131</v>
      </c>
      <c r="L901" s="1421">
        <f>K901/W901</f>
        <v>5.6630733613080596E-2</v>
      </c>
      <c r="M901" s="1425">
        <v>1352</v>
      </c>
      <c r="N901" s="1421">
        <f t="shared" ref="N901:N902" si="351">M901/W901</f>
        <v>2.4453769353205035E-2</v>
      </c>
      <c r="O901" s="1426"/>
      <c r="P901" s="1422">
        <f>SUM(K901,M901)</f>
        <v>4483</v>
      </c>
      <c r="Q901" s="1421"/>
      <c r="R901" s="1423"/>
      <c r="S901" s="1427"/>
      <c r="T901" s="1425">
        <f>SUM(C901,K901)</f>
        <v>38028</v>
      </c>
      <c r="U901" s="1425">
        <f>SUM(E901,M901)</f>
        <v>17260</v>
      </c>
      <c r="V901" s="1428">
        <f>U901/W901</f>
        <v>0.31218347561857906</v>
      </c>
      <c r="W901" s="1429">
        <f>SUM(T901,U901)</f>
        <v>55288</v>
      </c>
      <c r="X901" s="1430"/>
      <c r="Z901" s="1388"/>
    </row>
    <row r="902" spans="1:29" ht="12.95" customHeight="1" x14ac:dyDescent="0.25">
      <c r="A902" s="1385"/>
      <c r="B902" s="1419">
        <v>1999</v>
      </c>
      <c r="C902" s="1420">
        <v>35032</v>
      </c>
      <c r="D902" s="1421">
        <f t="shared" si="348"/>
        <v>0.62512491077801569</v>
      </c>
      <c r="E902" s="1420">
        <v>16365</v>
      </c>
      <c r="F902" s="1421">
        <f t="shared" si="349"/>
        <v>0.29202355460385437</v>
      </c>
      <c r="G902" s="1422">
        <f>SUM(C902,E902)</f>
        <v>51397</v>
      </c>
      <c r="H902" s="1421">
        <f t="shared" si="350"/>
        <v>0.91714846538187011</v>
      </c>
      <c r="I902" s="1431">
        <f>SUM(G902,-G901)/G901</f>
        <v>1.1652396417675426E-2</v>
      </c>
      <c r="J902" s="1432">
        <f>SUM(G902,-G901)/$G$901</f>
        <v>1.1652396417675426E-2</v>
      </c>
      <c r="K902" s="1425">
        <v>3251</v>
      </c>
      <c r="L902" s="1421">
        <f>K902/W902</f>
        <v>5.8012134189864381E-2</v>
      </c>
      <c r="M902" s="1425">
        <v>1392</v>
      </c>
      <c r="N902" s="1421">
        <f t="shared" si="351"/>
        <v>2.4839400428265525E-2</v>
      </c>
      <c r="O902" s="1426"/>
      <c r="P902" s="1422">
        <f>SUM(K902,M902)</f>
        <v>4643</v>
      </c>
      <c r="Q902" s="1421">
        <f>P902/W902</f>
        <v>8.2851534618129913E-2</v>
      </c>
      <c r="R902" s="1431">
        <f>SUM(P902,-P901)/P901</f>
        <v>3.5690385902297568E-2</v>
      </c>
      <c r="S902" s="1432">
        <f t="shared" ref="S902:S918" si="352">SUM(P902,-$P$901)/$P$901</f>
        <v>3.5690385902297568E-2</v>
      </c>
      <c r="T902" s="1425">
        <f>SUM(C902,K902)</f>
        <v>38283</v>
      </c>
      <c r="U902" s="1425">
        <f>SUM(E902,M902)</f>
        <v>17757</v>
      </c>
      <c r="V902" s="1428">
        <f t="shared" ref="V902:V918" si="353">U902/W902</f>
        <v>0.31686295503211992</v>
      </c>
      <c r="W902" s="1429">
        <f>SUM(T902,U902)</f>
        <v>56040</v>
      </c>
      <c r="X902" s="1433">
        <f>SUM(W902,-W901)/W901</f>
        <v>1.3601504847344813E-2</v>
      </c>
      <c r="Y902" s="1432">
        <f t="shared" ref="Y902:Y918" si="354">SUM(W902,-$W$901)/$W$901</f>
        <v>1.3601504847344813E-2</v>
      </c>
      <c r="Z902" s="1388"/>
    </row>
    <row r="903" spans="1:29" ht="12.95" customHeight="1" x14ac:dyDescent="0.25">
      <c r="A903" s="1385"/>
      <c r="B903" s="1434">
        <v>2000</v>
      </c>
      <c r="C903" s="1420">
        <v>37090</v>
      </c>
      <c r="D903" s="1421">
        <f>C903/W903</f>
        <v>0.6275485169957532</v>
      </c>
      <c r="E903" s="1420">
        <v>17026</v>
      </c>
      <c r="F903" s="1421">
        <f>E903/W903</f>
        <v>0.28807336345024787</v>
      </c>
      <c r="G903" s="1422">
        <f>SUM(C903,E903)</f>
        <v>54116</v>
      </c>
      <c r="H903" s="1421">
        <f>G903/W903</f>
        <v>0.91562188044600101</v>
      </c>
      <c r="I903" s="1431">
        <f>SUM(G903,-G902)/G902</f>
        <v>5.2901920345545458E-2</v>
      </c>
      <c r="J903" s="1432">
        <f t="shared" ref="J903:J918" si="355">SUM(G903,-$G$901)/$G$901</f>
        <v>6.5170750910343467E-2</v>
      </c>
      <c r="K903" s="1425">
        <v>3519</v>
      </c>
      <c r="L903" s="1421">
        <f>K903/W903</f>
        <v>5.9540124866758033E-2</v>
      </c>
      <c r="M903" s="1425">
        <v>1468</v>
      </c>
      <c r="N903" s="1421">
        <f>M903/W903</f>
        <v>2.4837994687240919E-2</v>
      </c>
      <c r="O903" s="1426"/>
      <c r="P903" s="1422">
        <f>SUM(K903,M903)</f>
        <v>4987</v>
      </c>
      <c r="Q903" s="1421">
        <f>P903/W903</f>
        <v>8.4378119553998945E-2</v>
      </c>
      <c r="R903" s="1431">
        <f>SUM(P903,-P902)/P902</f>
        <v>7.4090027999138483E-2</v>
      </c>
      <c r="S903" s="1432">
        <f t="shared" si="352"/>
        <v>0.11242471559223734</v>
      </c>
      <c r="T903" s="1425">
        <f>SUM(C903,K903)</f>
        <v>40609</v>
      </c>
      <c r="U903" s="1425">
        <f>SUM(E903,M903)</f>
        <v>18494</v>
      </c>
      <c r="V903" s="1428">
        <f t="shared" si="353"/>
        <v>0.31291135813748877</v>
      </c>
      <c r="W903" s="1429">
        <f>SUM(T903,U903)</f>
        <v>59103</v>
      </c>
      <c r="X903" s="1433">
        <f>SUM(W903,-W902)/W902</f>
        <v>5.4657387580299789E-2</v>
      </c>
      <c r="Y903" s="1432">
        <f t="shared" si="354"/>
        <v>6.9002315149761254E-2</v>
      </c>
      <c r="Z903" s="1388"/>
    </row>
    <row r="904" spans="1:29" ht="12.95" customHeight="1" x14ac:dyDescent="0.25">
      <c r="A904" s="1385"/>
      <c r="B904" s="1419">
        <v>2001</v>
      </c>
      <c r="C904" s="1420">
        <v>40543</v>
      </c>
      <c r="D904" s="1421">
        <f t="shared" ref="D904:D918" si="356">C904/W904</f>
        <v>0.6332172364783607</v>
      </c>
      <c r="E904" s="1420">
        <v>17874</v>
      </c>
      <c r="F904" s="1421">
        <f t="shared" ref="F904:F918" si="357">E904/W904</f>
        <v>0.27916347790775764</v>
      </c>
      <c r="G904" s="1422">
        <f t="shared" ref="G904:G918" si="358">SUM(C904,E904)</f>
        <v>58417</v>
      </c>
      <c r="H904" s="1421">
        <f t="shared" ref="H904:H918" si="359">G904/W904</f>
        <v>0.91238071438611834</v>
      </c>
      <c r="I904" s="1431">
        <f>SUM(G904,-G903)/G903</f>
        <v>7.9477418877965847E-2</v>
      </c>
      <c r="J904" s="1432">
        <f t="shared" si="355"/>
        <v>0.14982777285700227</v>
      </c>
      <c r="K904" s="1425">
        <v>3951</v>
      </c>
      <c r="L904" s="1421">
        <f t="shared" ref="L904:L918" si="360">K904/W904</f>
        <v>6.1708341793305949E-2</v>
      </c>
      <c r="M904" s="1425">
        <v>1659</v>
      </c>
      <c r="N904" s="1421">
        <f t="shared" ref="N904:N918" si="361">M904/W904</f>
        <v>2.5910943820575693E-2</v>
      </c>
      <c r="O904" s="1426"/>
      <c r="P904" s="1422">
        <f t="shared" ref="P904:P918" si="362">SUM(K904,M904)</f>
        <v>5610</v>
      </c>
      <c r="Q904" s="1421">
        <f t="shared" ref="Q904:Q918" si="363">P904/W904</f>
        <v>8.7619285613881645E-2</v>
      </c>
      <c r="R904" s="1431">
        <f>SUM(P904,-P903)/P903</f>
        <v>0.12492480449167837</v>
      </c>
      <c r="S904" s="1432">
        <f t="shared" si="352"/>
        <v>0.25139415569930851</v>
      </c>
      <c r="T904" s="1425">
        <f t="shared" ref="T904:T918" si="364">SUM(C904,K904)</f>
        <v>44494</v>
      </c>
      <c r="U904" s="1425">
        <f t="shared" ref="U904:U918" si="365">SUM(E904,M904)</f>
        <v>19533</v>
      </c>
      <c r="V904" s="1428">
        <f t="shared" si="353"/>
        <v>0.30507442172833338</v>
      </c>
      <c r="W904" s="1429">
        <f t="shared" ref="W904:W917" si="366">SUM(T904,U904)</f>
        <v>64027</v>
      </c>
      <c r="X904" s="1433">
        <f>SUM(W904,-W903)/W903</f>
        <v>8.3312183814696378E-2</v>
      </c>
      <c r="Y904" s="1432">
        <f t="shared" si="354"/>
        <v>0.15806323252785415</v>
      </c>
      <c r="Z904" s="1388"/>
    </row>
    <row r="905" spans="1:29" ht="12.95" customHeight="1" x14ac:dyDescent="0.25">
      <c r="A905" s="1385"/>
      <c r="B905" s="1435">
        <v>2002</v>
      </c>
      <c r="C905" s="1420">
        <v>43528</v>
      </c>
      <c r="D905" s="1421">
        <f t="shared" si="356"/>
        <v>0.64399106389903982</v>
      </c>
      <c r="E905" s="1420">
        <v>18861</v>
      </c>
      <c r="F905" s="1421">
        <f t="shared" si="357"/>
        <v>0.27904602683789259</v>
      </c>
      <c r="G905" s="1422">
        <f t="shared" si="358"/>
        <v>62389</v>
      </c>
      <c r="H905" s="1421">
        <f t="shared" si="359"/>
        <v>0.92303709073693241</v>
      </c>
      <c r="I905" s="1431">
        <f>SUM(G905,-G904)/G904</f>
        <v>6.7993905883561287E-2</v>
      </c>
      <c r="J905" s="1432">
        <f t="shared" si="355"/>
        <v>0.22800905422694617</v>
      </c>
      <c r="K905" s="1425">
        <v>3629</v>
      </c>
      <c r="L905" s="1421">
        <f t="shared" si="360"/>
        <v>5.3690580106818958E-2</v>
      </c>
      <c r="M905" s="1425">
        <v>1573</v>
      </c>
      <c r="N905" s="1421">
        <f t="shared" si="361"/>
        <v>2.3272329156248613E-2</v>
      </c>
      <c r="O905" s="1426"/>
      <c r="P905" s="1422">
        <f t="shared" si="362"/>
        <v>5202</v>
      </c>
      <c r="Q905" s="1421">
        <f t="shared" si="363"/>
        <v>7.6962909263067564E-2</v>
      </c>
      <c r="R905" s="1431">
        <f>SUM(P905,-P904)/P904</f>
        <v>-7.2727272727272724E-2</v>
      </c>
      <c r="S905" s="1432">
        <f t="shared" si="352"/>
        <v>0.16038367164844969</v>
      </c>
      <c r="T905" s="1425">
        <f t="shared" si="364"/>
        <v>47157</v>
      </c>
      <c r="U905" s="1425">
        <f t="shared" si="365"/>
        <v>20434</v>
      </c>
      <c r="V905" s="1428">
        <f t="shared" si="353"/>
        <v>0.30231835599414125</v>
      </c>
      <c r="W905" s="1429">
        <f t="shared" si="366"/>
        <v>67591</v>
      </c>
      <c r="X905" s="1433">
        <f>SUM(W905,-W904)/W904</f>
        <v>5.5664016742936577E-2</v>
      </c>
      <c r="Y905" s="1432">
        <f t="shared" si="354"/>
        <v>0.22252568369266387</v>
      </c>
      <c r="Z905" s="1388"/>
    </row>
    <row r="906" spans="1:29" ht="12.95" customHeight="1" x14ac:dyDescent="0.25">
      <c r="A906" s="1385"/>
      <c r="B906" s="1419">
        <v>2003</v>
      </c>
      <c r="C906" s="1420">
        <v>46673</v>
      </c>
      <c r="D906" s="1421">
        <f t="shared" si="356"/>
        <v>0.64449446270264299</v>
      </c>
      <c r="E906" s="1420">
        <v>19679</v>
      </c>
      <c r="F906" s="1421">
        <f t="shared" si="357"/>
        <v>0.27174183214118036</v>
      </c>
      <c r="G906" s="1422">
        <f t="shared" si="358"/>
        <v>66352</v>
      </c>
      <c r="H906" s="1421">
        <f t="shared" si="359"/>
        <v>0.91623629484382341</v>
      </c>
      <c r="I906" s="1431">
        <f t="shared" ref="I906:I918" si="367">SUM(G906,-G905)/G905</f>
        <v>6.3520812963823753E-2</v>
      </c>
      <c r="J906" s="1432">
        <f t="shared" si="355"/>
        <v>0.3060131876783781</v>
      </c>
      <c r="K906" s="1425">
        <v>4229</v>
      </c>
      <c r="L906" s="1421">
        <f t="shared" si="360"/>
        <v>5.8397083598000499E-2</v>
      </c>
      <c r="M906" s="1425">
        <v>1837</v>
      </c>
      <c r="N906" s="1421">
        <f t="shared" si="361"/>
        <v>2.5366621558176143E-2</v>
      </c>
      <c r="O906" s="1426"/>
      <c r="P906" s="1422">
        <f t="shared" si="362"/>
        <v>6066</v>
      </c>
      <c r="Q906" s="1421">
        <f t="shared" si="363"/>
        <v>8.3763705156176635E-2</v>
      </c>
      <c r="R906" s="1431">
        <f t="shared" ref="R906:R918" si="368">SUM(P906,-P905)/P905</f>
        <v>0.16608996539792387</v>
      </c>
      <c r="S906" s="1432">
        <f t="shared" si="352"/>
        <v>0.35311175552085655</v>
      </c>
      <c r="T906" s="1425">
        <f t="shared" si="364"/>
        <v>50902</v>
      </c>
      <c r="U906" s="1425">
        <f t="shared" si="365"/>
        <v>21516</v>
      </c>
      <c r="V906" s="1428">
        <f t="shared" si="353"/>
        <v>0.29710845369935651</v>
      </c>
      <c r="W906" s="1429">
        <f t="shared" si="366"/>
        <v>72418</v>
      </c>
      <c r="X906" s="1433">
        <f t="shared" ref="X906:X918" si="369">SUM(W906,-W905)/W905</f>
        <v>7.1414833335799149E-2</v>
      </c>
      <c r="Y906" s="1432">
        <f t="shared" si="354"/>
        <v>0.30983215164230937</v>
      </c>
      <c r="Z906" s="1388"/>
    </row>
    <row r="907" spans="1:29" ht="12.95" customHeight="1" x14ac:dyDescent="0.25">
      <c r="A907" s="1385"/>
      <c r="B907" s="1434">
        <v>2004</v>
      </c>
      <c r="C907" s="1420">
        <v>49765</v>
      </c>
      <c r="D907" s="1421">
        <f t="shared" si="356"/>
        <v>0.64455755880219667</v>
      </c>
      <c r="E907" s="1420">
        <v>20300</v>
      </c>
      <c r="F907" s="1421">
        <f t="shared" si="357"/>
        <v>0.26292612164542534</v>
      </c>
      <c r="G907" s="1422">
        <f t="shared" si="358"/>
        <v>70065</v>
      </c>
      <c r="H907" s="1421">
        <f t="shared" si="359"/>
        <v>0.90748368044762195</v>
      </c>
      <c r="I907" s="1431">
        <f t="shared" si="367"/>
        <v>5.5959127079816734E-2</v>
      </c>
      <c r="J907" s="1432">
        <f t="shared" si="355"/>
        <v>0.37909654561558903</v>
      </c>
      <c r="K907" s="1425">
        <v>4899</v>
      </c>
      <c r="L907" s="1421">
        <f t="shared" si="360"/>
        <v>6.3451973888716193E-2</v>
      </c>
      <c r="M907" s="1425">
        <v>2244</v>
      </c>
      <c r="N907" s="1421">
        <f t="shared" si="361"/>
        <v>2.9064345663661798E-2</v>
      </c>
      <c r="O907" s="1426"/>
      <c r="P907" s="1422">
        <f t="shared" si="362"/>
        <v>7143</v>
      </c>
      <c r="Q907" s="1421">
        <f t="shared" si="363"/>
        <v>9.251631955237799E-2</v>
      </c>
      <c r="R907" s="1431">
        <f t="shared" si="368"/>
        <v>0.17754698318496537</v>
      </c>
      <c r="S907" s="1432">
        <f t="shared" si="352"/>
        <v>0.59335266562569711</v>
      </c>
      <c r="T907" s="1425">
        <f t="shared" si="364"/>
        <v>54664</v>
      </c>
      <c r="U907" s="1425">
        <f t="shared" si="365"/>
        <v>22544</v>
      </c>
      <c r="V907" s="1428">
        <f t="shared" si="353"/>
        <v>0.29199046730908712</v>
      </c>
      <c r="W907" s="1429">
        <f t="shared" si="366"/>
        <v>77208</v>
      </c>
      <c r="X907" s="1433">
        <f t="shared" si="369"/>
        <v>6.6143776409180038E-2</v>
      </c>
      <c r="Y907" s="1432">
        <f t="shared" si="354"/>
        <v>0.39646939661409347</v>
      </c>
      <c r="Z907" s="1388"/>
    </row>
    <row r="908" spans="1:29" ht="12.95" customHeight="1" x14ac:dyDescent="0.25">
      <c r="A908" s="1385"/>
      <c r="B908" s="1419">
        <v>2005</v>
      </c>
      <c r="C908" s="1420">
        <v>52264</v>
      </c>
      <c r="D908" s="1421">
        <f t="shared" si="356"/>
        <v>0.64056084617175912</v>
      </c>
      <c r="E908" s="1420">
        <v>20778</v>
      </c>
      <c r="F908" s="1421">
        <f t="shared" si="357"/>
        <v>0.25466044048975989</v>
      </c>
      <c r="G908" s="1422">
        <f t="shared" si="358"/>
        <v>73042</v>
      </c>
      <c r="H908" s="1421">
        <f t="shared" si="359"/>
        <v>0.89522128666151901</v>
      </c>
      <c r="I908" s="1431">
        <f t="shared" si="367"/>
        <v>4.2489117248269467E-2</v>
      </c>
      <c r="J908" s="1432">
        <f t="shared" si="355"/>
        <v>0.43769314043893315</v>
      </c>
      <c r="K908" s="1425">
        <v>5786</v>
      </c>
      <c r="L908" s="1421">
        <f t="shared" si="360"/>
        <v>7.0914684217622037E-2</v>
      </c>
      <c r="M908" s="1425">
        <v>2763</v>
      </c>
      <c r="N908" s="1421">
        <f t="shared" si="361"/>
        <v>3.3864029120858917E-2</v>
      </c>
      <c r="O908" s="1426"/>
      <c r="P908" s="1422">
        <f t="shared" si="362"/>
        <v>8549</v>
      </c>
      <c r="Q908" s="1421">
        <f t="shared" si="363"/>
        <v>0.10477871333848096</v>
      </c>
      <c r="R908" s="1431">
        <f t="shared" si="368"/>
        <v>0.19683606327873443</v>
      </c>
      <c r="S908" s="1432">
        <f t="shared" si="352"/>
        <v>0.90698193174213693</v>
      </c>
      <c r="T908" s="1425">
        <f t="shared" si="364"/>
        <v>58050</v>
      </c>
      <c r="U908" s="1425">
        <f t="shared" si="365"/>
        <v>23541</v>
      </c>
      <c r="V908" s="1428">
        <f t="shared" si="353"/>
        <v>0.28852446961061884</v>
      </c>
      <c r="W908" s="1429">
        <f t="shared" si="366"/>
        <v>81591</v>
      </c>
      <c r="X908" s="1433">
        <f t="shared" si="369"/>
        <v>5.6768728629157598E-2</v>
      </c>
      <c r="Y908" s="1432">
        <f t="shared" si="354"/>
        <v>0.47574518882940242</v>
      </c>
      <c r="Z908" s="1388"/>
    </row>
    <row r="909" spans="1:29" ht="12.95" customHeight="1" x14ac:dyDescent="0.25">
      <c r="A909" s="1385"/>
      <c r="B909" s="1419">
        <v>2006</v>
      </c>
      <c r="C909" s="1420">
        <v>54782</v>
      </c>
      <c r="D909" s="1421">
        <f t="shared" si="356"/>
        <v>0.64779405678337887</v>
      </c>
      <c r="E909" s="1420">
        <v>21448</v>
      </c>
      <c r="F909" s="1421">
        <f t="shared" si="357"/>
        <v>0.25362138895786773</v>
      </c>
      <c r="G909" s="1422">
        <f t="shared" si="358"/>
        <v>76230</v>
      </c>
      <c r="H909" s="1421">
        <f t="shared" si="359"/>
        <v>0.90141544574124655</v>
      </c>
      <c r="I909" s="1431">
        <f t="shared" si="367"/>
        <v>4.3646121409599954E-2</v>
      </c>
      <c r="J909" s="1432">
        <f t="shared" si="355"/>
        <v>0.50044286979627994</v>
      </c>
      <c r="K909" s="1425">
        <v>5690</v>
      </c>
      <c r="L909" s="1421">
        <f t="shared" si="360"/>
        <v>6.7283928719240368E-2</v>
      </c>
      <c r="M909" s="1425">
        <v>2647</v>
      </c>
      <c r="N909" s="1421">
        <f t="shared" si="361"/>
        <v>3.1300625539513051E-2</v>
      </c>
      <c r="O909" s="1426"/>
      <c r="P909" s="1422">
        <f t="shared" si="362"/>
        <v>8337</v>
      </c>
      <c r="Q909" s="1421">
        <f t="shared" si="363"/>
        <v>9.8584554258753412E-2</v>
      </c>
      <c r="R909" s="1431">
        <f t="shared" si="368"/>
        <v>-2.4798222014270677E-2</v>
      </c>
      <c r="S909" s="1432">
        <f t="shared" si="352"/>
        <v>0.85969217042159274</v>
      </c>
      <c r="T909" s="1425">
        <f t="shared" si="364"/>
        <v>60472</v>
      </c>
      <c r="U909" s="1425">
        <f t="shared" si="365"/>
        <v>24095</v>
      </c>
      <c r="V909" s="1428">
        <f t="shared" si="353"/>
        <v>0.28492201449738075</v>
      </c>
      <c r="W909" s="1429">
        <f t="shared" si="366"/>
        <v>84567</v>
      </c>
      <c r="X909" s="1433">
        <f t="shared" si="369"/>
        <v>3.6474611170349669E-2</v>
      </c>
      <c r="Y909" s="1432">
        <f t="shared" si="354"/>
        <v>0.52957242077846911</v>
      </c>
      <c r="Z909" s="1388"/>
    </row>
    <row r="910" spans="1:29" s="733" customFormat="1" ht="12.95" customHeight="1" x14ac:dyDescent="0.25">
      <c r="A910" s="1385"/>
      <c r="B910" s="1419">
        <v>2007</v>
      </c>
      <c r="C910" s="1420">
        <v>59519</v>
      </c>
      <c r="D910" s="1421">
        <f t="shared" si="356"/>
        <v>0.64531133108540328</v>
      </c>
      <c r="E910" s="1420">
        <v>23100</v>
      </c>
      <c r="F910" s="1421">
        <f t="shared" si="357"/>
        <v>0.25045265794238503</v>
      </c>
      <c r="G910" s="1422">
        <f t="shared" si="358"/>
        <v>82619</v>
      </c>
      <c r="H910" s="1421">
        <f t="shared" si="359"/>
        <v>0.89576398902778831</v>
      </c>
      <c r="I910" s="1431">
        <f t="shared" si="367"/>
        <v>8.3812147448511079E-2</v>
      </c>
      <c r="J910" s="1432">
        <f t="shared" si="355"/>
        <v>0.62619820883771282</v>
      </c>
      <c r="K910" s="1425">
        <v>6489</v>
      </c>
      <c r="L910" s="1421">
        <f t="shared" si="360"/>
        <v>7.0354428458360888E-2</v>
      </c>
      <c r="M910" s="1425">
        <v>3125</v>
      </c>
      <c r="N910" s="1421">
        <f t="shared" si="361"/>
        <v>3.3881582513850789E-2</v>
      </c>
      <c r="O910" s="1426"/>
      <c r="P910" s="1422">
        <f t="shared" si="362"/>
        <v>9614</v>
      </c>
      <c r="Q910" s="1421">
        <f t="shared" si="363"/>
        <v>0.10423601097221168</v>
      </c>
      <c r="R910" s="1431">
        <f t="shared" si="368"/>
        <v>0.15317260405421615</v>
      </c>
      <c r="S910" s="1432">
        <f t="shared" si="352"/>
        <v>1.1445460629043052</v>
      </c>
      <c r="T910" s="1425">
        <f t="shared" si="364"/>
        <v>66008</v>
      </c>
      <c r="U910" s="1425">
        <f t="shared" si="365"/>
        <v>26225</v>
      </c>
      <c r="V910" s="1428">
        <f t="shared" si="353"/>
        <v>0.28433424045623584</v>
      </c>
      <c r="W910" s="1429">
        <f t="shared" si="366"/>
        <v>92233</v>
      </c>
      <c r="X910" s="1433">
        <f t="shared" si="369"/>
        <v>9.0650017146168133E-2</v>
      </c>
      <c r="Y910" s="1432">
        <f t="shared" si="354"/>
        <v>0.66822818694834318</v>
      </c>
      <c r="Z910" s="1388"/>
      <c r="AB910" s="908"/>
      <c r="AC910" s="59"/>
    </row>
    <row r="911" spans="1:29" s="105" customFormat="1" ht="12.95" customHeight="1" x14ac:dyDescent="0.25">
      <c r="A911" s="1385"/>
      <c r="B911" s="1434">
        <v>2008</v>
      </c>
      <c r="C911" s="1420">
        <v>62113</v>
      </c>
      <c r="D911" s="1421">
        <f t="shared" si="356"/>
        <v>0.64686217741767515</v>
      </c>
      <c r="E911" s="1420">
        <v>23686</v>
      </c>
      <c r="F911" s="1421">
        <f t="shared" si="357"/>
        <v>0.2466726375205682</v>
      </c>
      <c r="G911" s="1422">
        <f t="shared" si="358"/>
        <v>85799</v>
      </c>
      <c r="H911" s="1421">
        <f t="shared" si="359"/>
        <v>0.89353481493824327</v>
      </c>
      <c r="I911" s="1431">
        <f t="shared" si="367"/>
        <v>3.8489935729069585E-2</v>
      </c>
      <c r="J911" s="1432">
        <f t="shared" si="355"/>
        <v>0.68879047337860444</v>
      </c>
      <c r="K911" s="1425">
        <v>6834</v>
      </c>
      <c r="L911" s="1421">
        <f t="shared" si="360"/>
        <v>7.1171189935639756E-2</v>
      </c>
      <c r="M911" s="1425">
        <v>3389</v>
      </c>
      <c r="N911" s="1421">
        <f t="shared" si="361"/>
        <v>3.5293995126116931E-2</v>
      </c>
      <c r="O911" s="1426"/>
      <c r="P911" s="1422">
        <f t="shared" si="362"/>
        <v>10223</v>
      </c>
      <c r="Q911" s="1421">
        <f t="shared" si="363"/>
        <v>0.10646518506175669</v>
      </c>
      <c r="R911" s="1431">
        <f t="shared" si="368"/>
        <v>6.3345121697524445E-2</v>
      </c>
      <c r="S911" s="1432">
        <f t="shared" si="352"/>
        <v>1.2803925942449252</v>
      </c>
      <c r="T911" s="1425">
        <f t="shared" si="364"/>
        <v>68947</v>
      </c>
      <c r="U911" s="1425">
        <f t="shared" si="365"/>
        <v>27075</v>
      </c>
      <c r="V911" s="1428">
        <f t="shared" si="353"/>
        <v>0.28196663264668514</v>
      </c>
      <c r="W911" s="1429">
        <f t="shared" si="366"/>
        <v>96022</v>
      </c>
      <c r="X911" s="1433">
        <f t="shared" si="369"/>
        <v>4.1080741166393805E-2</v>
      </c>
      <c r="Y911" s="1432">
        <f t="shared" si="354"/>
        <v>0.73676023730285056</v>
      </c>
      <c r="Z911" s="1388"/>
      <c r="AC911" s="950"/>
    </row>
    <row r="912" spans="1:29" s="105" customFormat="1" ht="12.95" customHeight="1" x14ac:dyDescent="0.25">
      <c r="A912" s="1385"/>
      <c r="B912" s="1419">
        <v>2009</v>
      </c>
      <c r="C912" s="1420">
        <v>64755</v>
      </c>
      <c r="D912" s="1421">
        <f t="shared" si="356"/>
        <v>0.6455037531026645</v>
      </c>
      <c r="E912" s="1420">
        <v>24558</v>
      </c>
      <c r="F912" s="1421">
        <f t="shared" si="357"/>
        <v>0.24480397141062832</v>
      </c>
      <c r="G912" s="1422">
        <f t="shared" si="358"/>
        <v>89313</v>
      </c>
      <c r="H912" s="1421">
        <f t="shared" si="359"/>
        <v>0.89030772451329288</v>
      </c>
      <c r="I912" s="1431">
        <f t="shared" si="367"/>
        <v>4.0956188300562947E-2</v>
      </c>
      <c r="J912" s="1432">
        <f t="shared" si="355"/>
        <v>0.75795689400649546</v>
      </c>
      <c r="K912" s="1425">
        <v>7381</v>
      </c>
      <c r="L912" s="1421">
        <f t="shared" si="360"/>
        <v>7.3576761665520296E-2</v>
      </c>
      <c r="M912" s="1425">
        <v>3623</v>
      </c>
      <c r="N912" s="1421">
        <f t="shared" si="361"/>
        <v>3.6115513821186836E-2</v>
      </c>
      <c r="O912" s="1426"/>
      <c r="P912" s="1422">
        <f t="shared" si="362"/>
        <v>11004</v>
      </c>
      <c r="Q912" s="1421">
        <f t="shared" si="363"/>
        <v>0.10969227548670714</v>
      </c>
      <c r="R912" s="1431">
        <f t="shared" si="368"/>
        <v>7.6396361146434513E-2</v>
      </c>
      <c r="S912" s="1432">
        <f t="shared" si="352"/>
        <v>1.4546062904305153</v>
      </c>
      <c r="T912" s="1425">
        <f t="shared" si="364"/>
        <v>72136</v>
      </c>
      <c r="U912" s="1425">
        <f t="shared" si="365"/>
        <v>28181</v>
      </c>
      <c r="V912" s="1428">
        <f t="shared" si="353"/>
        <v>0.28091948523181515</v>
      </c>
      <c r="W912" s="1429">
        <f t="shared" si="366"/>
        <v>100317</v>
      </c>
      <c r="X912" s="1433">
        <f t="shared" si="369"/>
        <v>4.4729332861219301E-2</v>
      </c>
      <c r="Y912" s="1432">
        <f t="shared" si="354"/>
        <v>0.81444436405729992</v>
      </c>
      <c r="Z912" s="1388"/>
      <c r="AC912" s="950"/>
    </row>
    <row r="913" spans="1:29" s="105" customFormat="1" ht="12.95" customHeight="1" x14ac:dyDescent="0.25">
      <c r="A913" s="1385"/>
      <c r="B913" s="1419">
        <v>2010</v>
      </c>
      <c r="C913" s="1420">
        <v>64688</v>
      </c>
      <c r="D913" s="1421">
        <f t="shared" si="356"/>
        <v>0.64335441779050806</v>
      </c>
      <c r="E913" s="1420">
        <v>23890</v>
      </c>
      <c r="F913" s="1421">
        <f t="shared" si="357"/>
        <v>0.23759796316187293</v>
      </c>
      <c r="G913" s="1422">
        <f t="shared" si="358"/>
        <v>88578</v>
      </c>
      <c r="H913" s="1421">
        <f t="shared" si="359"/>
        <v>0.88095238095238093</v>
      </c>
      <c r="I913" s="1431">
        <f t="shared" si="367"/>
        <v>-8.2294850693628019E-3</v>
      </c>
      <c r="J913" s="1432">
        <f t="shared" si="355"/>
        <v>0.74348981399468561</v>
      </c>
      <c r="K913" s="1425">
        <v>7996</v>
      </c>
      <c r="L913" s="1421">
        <f t="shared" si="360"/>
        <v>7.9524207343756217E-2</v>
      </c>
      <c r="M913" s="1425">
        <v>3974</v>
      </c>
      <c r="N913" s="1421">
        <f t="shared" si="361"/>
        <v>3.952341170386283E-2</v>
      </c>
      <c r="O913" s="1426"/>
      <c r="P913" s="1422">
        <f t="shared" si="362"/>
        <v>11970</v>
      </c>
      <c r="Q913" s="1421">
        <f t="shared" si="363"/>
        <v>0.11904761904761904</v>
      </c>
      <c r="R913" s="1431">
        <f t="shared" si="368"/>
        <v>8.7786259541984726E-2</v>
      </c>
      <c r="S913" s="1432">
        <f t="shared" si="352"/>
        <v>1.6700869953156368</v>
      </c>
      <c r="T913" s="1425">
        <f t="shared" si="364"/>
        <v>72684</v>
      </c>
      <c r="U913" s="1425">
        <f t="shared" si="365"/>
        <v>27864</v>
      </c>
      <c r="V913" s="1428">
        <f t="shared" si="353"/>
        <v>0.27712137486573579</v>
      </c>
      <c r="W913" s="1429">
        <f t="shared" si="366"/>
        <v>100548</v>
      </c>
      <c r="X913" s="1433">
        <f t="shared" si="369"/>
        <v>2.3027004396064476E-3</v>
      </c>
      <c r="Y913" s="1432">
        <f t="shared" si="354"/>
        <v>0.81862248589205611</v>
      </c>
      <c r="Z913" s="1388"/>
      <c r="AC913" s="950"/>
    </row>
    <row r="914" spans="1:29" s="105" customFormat="1" ht="12" customHeight="1" x14ac:dyDescent="0.25">
      <c r="A914" s="1385"/>
      <c r="B914" s="1419">
        <v>2011</v>
      </c>
      <c r="C914" s="1420">
        <v>66727</v>
      </c>
      <c r="D914" s="1421">
        <f t="shared" si="356"/>
        <v>0.65536207116689749</v>
      </c>
      <c r="E914" s="1420">
        <v>23586</v>
      </c>
      <c r="F914" s="1421">
        <f t="shared" si="357"/>
        <v>0.23165090309083944</v>
      </c>
      <c r="G914" s="1422">
        <f t="shared" si="358"/>
        <v>90313</v>
      </c>
      <c r="H914" s="1421">
        <f t="shared" si="359"/>
        <v>0.88701297425773695</v>
      </c>
      <c r="I914" s="1431">
        <f t="shared" si="367"/>
        <v>1.9587256429361693E-2</v>
      </c>
      <c r="J914" s="1432">
        <f t="shared" si="355"/>
        <v>0.77763999606337963</v>
      </c>
      <c r="K914" s="1425">
        <v>7828</v>
      </c>
      <c r="L914" s="1421">
        <f t="shared" si="360"/>
        <v>7.6883035249516285E-2</v>
      </c>
      <c r="M914" s="1425">
        <v>3676</v>
      </c>
      <c r="N914" s="1421">
        <f t="shared" si="361"/>
        <v>3.610399049274679E-2</v>
      </c>
      <c r="O914" s="1426"/>
      <c r="P914" s="1422">
        <f t="shared" si="362"/>
        <v>11504</v>
      </c>
      <c r="Q914" s="1421">
        <f t="shared" si="363"/>
        <v>0.11298702574226308</v>
      </c>
      <c r="R914" s="1431">
        <f t="shared" si="368"/>
        <v>-3.8930659983291566E-2</v>
      </c>
      <c r="S914" s="1432">
        <f t="shared" si="352"/>
        <v>1.5661387463751952</v>
      </c>
      <c r="T914" s="1425">
        <f t="shared" si="364"/>
        <v>74555</v>
      </c>
      <c r="U914" s="1425">
        <f t="shared" si="365"/>
        <v>27262</v>
      </c>
      <c r="V914" s="1428">
        <f t="shared" si="353"/>
        <v>0.26775489358358623</v>
      </c>
      <c r="W914" s="1429">
        <f t="shared" si="366"/>
        <v>101817</v>
      </c>
      <c r="X914" s="1433">
        <f t="shared" si="369"/>
        <v>1.2620837808807734E-2</v>
      </c>
      <c r="Y914" s="1432">
        <f t="shared" si="354"/>
        <v>0.8415750253219505</v>
      </c>
      <c r="Z914" s="1388"/>
      <c r="AC914" s="950"/>
    </row>
    <row r="915" spans="1:29" s="105" customFormat="1" ht="12" customHeight="1" x14ac:dyDescent="0.25">
      <c r="A915" s="1385"/>
      <c r="B915" s="1434">
        <v>2012</v>
      </c>
      <c r="C915" s="1420">
        <v>64875</v>
      </c>
      <c r="D915" s="1421">
        <f t="shared" si="356"/>
        <v>0.65647008823767505</v>
      </c>
      <c r="E915" s="1420">
        <v>22612</v>
      </c>
      <c r="F915" s="1421">
        <f t="shared" si="357"/>
        <v>0.22881081518659435</v>
      </c>
      <c r="G915" s="1422">
        <f t="shared" si="358"/>
        <v>87487</v>
      </c>
      <c r="H915" s="1421">
        <f t="shared" si="359"/>
        <v>0.88528090342426946</v>
      </c>
      <c r="I915" s="1431">
        <f t="shared" si="367"/>
        <v>-3.1291176242622877E-2</v>
      </c>
      <c r="J915" s="1432">
        <f t="shared" si="355"/>
        <v>0.72201554965062498</v>
      </c>
      <c r="K915" s="1425">
        <v>7558</v>
      </c>
      <c r="L915" s="1421">
        <f t="shared" si="360"/>
        <v>7.647939771715373E-2</v>
      </c>
      <c r="M915" s="1425">
        <v>3779</v>
      </c>
      <c r="N915" s="1421">
        <f t="shared" si="361"/>
        <v>3.8239698858576865E-2</v>
      </c>
      <c r="O915" s="1426"/>
      <c r="P915" s="1422">
        <f t="shared" si="362"/>
        <v>11337</v>
      </c>
      <c r="Q915" s="1421">
        <f t="shared" si="363"/>
        <v>0.11471909657573059</v>
      </c>
      <c r="R915" s="1431">
        <f t="shared" si="368"/>
        <v>-1.4516689847009736E-2</v>
      </c>
      <c r="S915" s="1432">
        <f t="shared" si="352"/>
        <v>1.5288869060896721</v>
      </c>
      <c r="T915" s="1425">
        <f t="shared" si="364"/>
        <v>72433</v>
      </c>
      <c r="U915" s="1425">
        <f t="shared" si="365"/>
        <v>26391</v>
      </c>
      <c r="V915" s="1428">
        <f t="shared" si="353"/>
        <v>0.26705051404517122</v>
      </c>
      <c r="W915" s="1429">
        <f t="shared" si="366"/>
        <v>98824</v>
      </c>
      <c r="X915" s="1433">
        <f t="shared" si="369"/>
        <v>-2.9395876916428493E-2</v>
      </c>
      <c r="Y915" s="1432">
        <f t="shared" si="354"/>
        <v>0.78744031254521774</v>
      </c>
      <c r="Z915" s="1388"/>
      <c r="AC915" s="950"/>
    </row>
    <row r="916" spans="1:29" s="105" customFormat="1" x14ac:dyDescent="0.25">
      <c r="A916" s="1385"/>
      <c r="B916" s="1419">
        <v>2013</v>
      </c>
      <c r="C916" s="1420">
        <v>62298</v>
      </c>
      <c r="D916" s="1421">
        <f t="shared" si="356"/>
        <v>0.66894307895499794</v>
      </c>
      <c r="E916" s="1420">
        <v>21273</v>
      </c>
      <c r="F916" s="1421">
        <f t="shared" si="357"/>
        <v>0.22842508778146442</v>
      </c>
      <c r="G916" s="1422">
        <f t="shared" si="358"/>
        <v>83571</v>
      </c>
      <c r="H916" s="1421">
        <f t="shared" si="359"/>
        <v>0.89736816673646236</v>
      </c>
      <c r="I916" s="1431">
        <f t="shared" si="367"/>
        <v>-4.4760935910478125E-2</v>
      </c>
      <c r="J916" s="1432">
        <f t="shared" si="355"/>
        <v>0.6449365219958666</v>
      </c>
      <c r="K916" s="1436">
        <v>6512</v>
      </c>
      <c r="L916" s="1437">
        <f t="shared" si="360"/>
        <v>6.9924513309495437E-2</v>
      </c>
      <c r="M916" s="1425">
        <v>3046</v>
      </c>
      <c r="N916" s="1437">
        <f t="shared" si="361"/>
        <v>3.270731995404224E-2</v>
      </c>
      <c r="O916" s="1438"/>
      <c r="P916" s="1422">
        <f t="shared" si="362"/>
        <v>9558</v>
      </c>
      <c r="Q916" s="1421">
        <f t="shared" si="363"/>
        <v>0.10263183326353767</v>
      </c>
      <c r="R916" s="1431">
        <f t="shared" si="368"/>
        <v>-0.15691982005821645</v>
      </c>
      <c r="S916" s="1432">
        <f t="shared" si="352"/>
        <v>1.132054427838501</v>
      </c>
      <c r="T916" s="1436">
        <f t="shared" si="364"/>
        <v>68810</v>
      </c>
      <c r="U916" s="1436">
        <f t="shared" si="365"/>
        <v>24319</v>
      </c>
      <c r="V916" s="1428">
        <f t="shared" si="353"/>
        <v>0.26113240773550667</v>
      </c>
      <c r="W916" s="1429">
        <f t="shared" si="366"/>
        <v>93129</v>
      </c>
      <c r="X916" s="1433">
        <f t="shared" si="369"/>
        <v>-5.7627701772848698E-2</v>
      </c>
      <c r="Y916" s="1432">
        <f t="shared" si="354"/>
        <v>0.68443423527709446</v>
      </c>
      <c r="Z916" s="1388"/>
      <c r="AC916" s="950"/>
    </row>
    <row r="917" spans="1:29" s="105" customFormat="1" x14ac:dyDescent="0.25">
      <c r="A917" s="1385"/>
      <c r="B917" s="1435">
        <v>2014</v>
      </c>
      <c r="C917" s="1420">
        <v>61871</v>
      </c>
      <c r="D917" s="1421">
        <f t="shared" si="356"/>
        <v>0.67461537622801571</v>
      </c>
      <c r="E917" s="1420">
        <v>20929</v>
      </c>
      <c r="F917" s="1421">
        <f t="shared" si="357"/>
        <v>0.22820101839433887</v>
      </c>
      <c r="G917" s="1422">
        <f t="shared" si="358"/>
        <v>82800</v>
      </c>
      <c r="H917" s="1421">
        <f t="shared" si="359"/>
        <v>0.90281639462235452</v>
      </c>
      <c r="I917" s="1431">
        <f t="shared" si="367"/>
        <v>-9.2256883368632657E-3</v>
      </c>
      <c r="J917" s="1432">
        <f t="shared" si="355"/>
        <v>0.62976085031000884</v>
      </c>
      <c r="K917" s="1425">
        <v>6119</v>
      </c>
      <c r="L917" s="1437">
        <f t="shared" si="360"/>
        <v>6.6719003848963621E-2</v>
      </c>
      <c r="M917" s="1425">
        <v>2794</v>
      </c>
      <c r="N917" s="1437">
        <f t="shared" si="361"/>
        <v>3.0464601528681867E-2</v>
      </c>
      <c r="O917" s="1426"/>
      <c r="P917" s="1439">
        <f t="shared" si="362"/>
        <v>8913</v>
      </c>
      <c r="Q917" s="1421">
        <f t="shared" si="363"/>
        <v>9.7183605377645477E-2</v>
      </c>
      <c r="R917" s="1431">
        <f t="shared" si="368"/>
        <v>-6.7482736974262394E-2</v>
      </c>
      <c r="S917" s="1432">
        <f t="shared" si="352"/>
        <v>0.98817755966986398</v>
      </c>
      <c r="T917" s="1436">
        <f t="shared" si="364"/>
        <v>67990</v>
      </c>
      <c r="U917" s="1436">
        <f t="shared" si="365"/>
        <v>23723</v>
      </c>
      <c r="V917" s="1428">
        <f t="shared" si="353"/>
        <v>0.25866561992302073</v>
      </c>
      <c r="W917" s="1429">
        <f t="shared" si="366"/>
        <v>91713</v>
      </c>
      <c r="X917" s="1433">
        <f t="shared" si="369"/>
        <v>-1.5204716039042618E-2</v>
      </c>
      <c r="Y917" s="1432">
        <f t="shared" si="354"/>
        <v>0.65882289104326441</v>
      </c>
      <c r="Z917" s="1388"/>
      <c r="AC917" s="950"/>
    </row>
    <row r="918" spans="1:29" s="105" customFormat="1" x14ac:dyDescent="0.25">
      <c r="A918" s="1385"/>
      <c r="B918" s="1435">
        <v>2015</v>
      </c>
      <c r="C918" s="1420">
        <v>60945</v>
      </c>
      <c r="D918" s="1421">
        <f t="shared" si="356"/>
        <v>0.67696357759338865</v>
      </c>
      <c r="E918" s="1420">
        <v>20395</v>
      </c>
      <c r="F918" s="1421">
        <f t="shared" si="357"/>
        <v>0.2265431481666611</v>
      </c>
      <c r="G918" s="1422">
        <f t="shared" si="358"/>
        <v>81340</v>
      </c>
      <c r="H918" s="1421">
        <f t="shared" si="359"/>
        <v>0.90350672576004976</v>
      </c>
      <c r="I918" s="1431">
        <f t="shared" si="367"/>
        <v>-1.7632850241545893E-2</v>
      </c>
      <c r="J918" s="1432">
        <f t="shared" si="355"/>
        <v>0.60102352130695802</v>
      </c>
      <c r="K918" s="1425">
        <v>5986</v>
      </c>
      <c r="L918" s="1437">
        <f t="shared" si="360"/>
        <v>6.6491163761982511E-2</v>
      </c>
      <c r="M918" s="1425">
        <v>2701</v>
      </c>
      <c r="N918" s="1437">
        <f t="shared" si="361"/>
        <v>3.0002110477967719E-2</v>
      </c>
      <c r="O918" s="1426"/>
      <c r="P918" s="1439">
        <f t="shared" si="362"/>
        <v>8687</v>
      </c>
      <c r="Q918" s="1421">
        <f t="shared" si="363"/>
        <v>9.649327423995023E-2</v>
      </c>
      <c r="R918" s="1431">
        <f t="shared" si="368"/>
        <v>-2.5356221249859756E-2</v>
      </c>
      <c r="S918" s="1432">
        <f t="shared" si="352"/>
        <v>0.93776488958286863</v>
      </c>
      <c r="T918" s="1425">
        <f t="shared" si="364"/>
        <v>66931</v>
      </c>
      <c r="U918" s="1436">
        <f t="shared" si="365"/>
        <v>23096</v>
      </c>
      <c r="V918" s="1428">
        <f t="shared" si="353"/>
        <v>0.25654525864462885</v>
      </c>
      <c r="W918" s="1429">
        <v>90027</v>
      </c>
      <c r="X918" s="1433">
        <f t="shared" si="369"/>
        <v>-1.8383435281803015E-2</v>
      </c>
      <c r="Y918" s="1432">
        <f t="shared" si="354"/>
        <v>0.62832802778179708</v>
      </c>
      <c r="Z918" s="1388"/>
      <c r="AC918" s="950"/>
    </row>
    <row r="919" spans="1:29" s="105" customFormat="1" x14ac:dyDescent="0.25">
      <c r="A919" s="1385"/>
      <c r="B919" s="1435">
        <v>2016</v>
      </c>
      <c r="C919" s="1440"/>
      <c r="D919" s="1421"/>
      <c r="E919" s="1440"/>
      <c r="F919" s="1421"/>
      <c r="G919" s="1439"/>
      <c r="H919" s="1432"/>
      <c r="I919" s="1441"/>
      <c r="J919" s="1432"/>
      <c r="K919" s="1440"/>
      <c r="L919" s="1432"/>
      <c r="M919" s="1425"/>
      <c r="N919" s="1432"/>
      <c r="O919" s="1426"/>
      <c r="P919" s="1439"/>
      <c r="Q919" s="1432"/>
      <c r="R919" s="1441"/>
      <c r="S919" s="1427"/>
      <c r="T919" s="1440"/>
      <c r="U919" s="1440"/>
      <c r="V919" s="1442"/>
      <c r="W919" s="1443"/>
      <c r="X919" s="1444"/>
      <c r="Y919"/>
      <c r="Z919" s="1388"/>
      <c r="AC919" s="950"/>
    </row>
    <row r="920" spans="1:29" s="105" customFormat="1" x14ac:dyDescent="0.25">
      <c r="A920" s="1385"/>
      <c r="B920" s="1435">
        <v>2017</v>
      </c>
      <c r="C920" s="1445"/>
      <c r="D920" s="1446"/>
      <c r="E920" s="1447"/>
      <c r="F920" s="1448"/>
      <c r="G920" s="1449"/>
      <c r="H920" s="1450"/>
      <c r="I920" s="1441"/>
      <c r="J920" s="1448"/>
      <c r="K920" s="1447"/>
      <c r="L920" s="1451"/>
      <c r="M920" s="1452"/>
      <c r="N920" s="1423"/>
      <c r="O920" s="1453"/>
      <c r="P920" s="1449"/>
      <c r="Q920" s="1451"/>
      <c r="R920" s="1441"/>
      <c r="S920" s="1427"/>
      <c r="T920" s="1447"/>
      <c r="U920" s="1454"/>
      <c r="V920" s="1442"/>
      <c r="W920" s="1443"/>
      <c r="X920" s="1455"/>
      <c r="Y920"/>
      <c r="Z920" s="1388"/>
      <c r="AC920" s="950"/>
    </row>
    <row r="921" spans="1:29" s="105" customFormat="1" hidden="1" x14ac:dyDescent="0.25">
      <c r="A921" s="1385"/>
      <c r="B921" s="1435">
        <v>2018</v>
      </c>
      <c r="C921" s="1456"/>
      <c r="D921" s="1424"/>
      <c r="E921" s="1456"/>
      <c r="F921" s="1457"/>
      <c r="G921" s="1458"/>
      <c r="H921" s="1424"/>
      <c r="I921" s="1441"/>
      <c r="J921" s="1457"/>
      <c r="K921" s="1459"/>
      <c r="L921" s="1424"/>
      <c r="M921" s="1460"/>
      <c r="N921" s="1427"/>
      <c r="O921" s="1426"/>
      <c r="P921" s="1461"/>
      <c r="Q921" s="1424"/>
      <c r="R921" s="1441"/>
      <c r="S921" s="1427"/>
      <c r="T921" s="1459"/>
      <c r="U921" s="1462"/>
      <c r="V921" s="1442"/>
      <c r="W921" s="1443"/>
      <c r="X921" s="1463"/>
      <c r="Y921"/>
      <c r="Z921" s="1388"/>
      <c r="AC921" s="950"/>
    </row>
    <row r="922" spans="1:29" s="105" customFormat="1" hidden="1" x14ac:dyDescent="0.25">
      <c r="A922" s="1385"/>
      <c r="B922" s="1464"/>
      <c r="C922" s="1409"/>
      <c r="D922" s="1410"/>
      <c r="E922" s="1409"/>
      <c r="F922" s="1410"/>
      <c r="G922" s="1409"/>
      <c r="H922" s="1410"/>
      <c r="I922" s="1409"/>
      <c r="J922" s="1410"/>
      <c r="K922" s="1409"/>
      <c r="L922" s="1410"/>
      <c r="M922" s="1409"/>
      <c r="N922" s="1410"/>
      <c r="O922" s="1392"/>
      <c r="P922" s="1409"/>
      <c r="Q922" s="1410"/>
      <c r="R922" s="1409"/>
      <c r="S922" s="1410"/>
      <c r="T922" s="1411"/>
      <c r="U922" s="1411"/>
      <c r="V922" s="1412"/>
      <c r="W922" s="1413"/>
      <c r="X922" s="1413"/>
      <c r="Y922"/>
      <c r="Z922" s="1388"/>
      <c r="AC922" s="950"/>
    </row>
    <row r="923" spans="1:29" s="105" customFormat="1" x14ac:dyDescent="0.25">
      <c r="A923" s="1465"/>
      <c r="B923" s="1403"/>
      <c r="C923" s="1466" t="s">
        <v>763</v>
      </c>
      <c r="D923" s="1466"/>
      <c r="E923" s="1466" t="s">
        <v>112</v>
      </c>
      <c r="F923" s="1466"/>
      <c r="G923" s="1466" t="s">
        <v>609</v>
      </c>
      <c r="H923" s="1466"/>
      <c r="I923" s="1467" t="s">
        <v>816</v>
      </c>
      <c r="J923" s="1466"/>
      <c r="K923" s="1466" t="s">
        <v>763</v>
      </c>
      <c r="L923" s="1466"/>
      <c r="M923" s="1466" t="s">
        <v>112</v>
      </c>
      <c r="N923" s="1468"/>
      <c r="O923" s="1469"/>
      <c r="P923" s="1466" t="s">
        <v>609</v>
      </c>
      <c r="Q923" s="1468"/>
      <c r="R923" s="1467" t="s">
        <v>816</v>
      </c>
      <c r="S923" s="1466"/>
      <c r="T923" s="1466" t="s">
        <v>763</v>
      </c>
      <c r="U923" s="1466" t="s">
        <v>112</v>
      </c>
      <c r="V923" s="1466"/>
      <c r="W923" s="1466" t="s">
        <v>819</v>
      </c>
      <c r="X923" s="1470" t="s">
        <v>820</v>
      </c>
      <c r="Y923"/>
      <c r="Z923" s="1388"/>
      <c r="AC923" s="950"/>
    </row>
    <row r="924" spans="1:29" s="105" customFormat="1" ht="12" customHeight="1" x14ac:dyDescent="0.25">
      <c r="A924" s="1385"/>
      <c r="B924" s="1398" t="s">
        <v>815</v>
      </c>
      <c r="C924" s="1471" t="s">
        <v>0</v>
      </c>
      <c r="D924" s="1400" t="s">
        <v>759</v>
      </c>
      <c r="E924" s="1471" t="s">
        <v>760</v>
      </c>
      <c r="F924" s="1400" t="s">
        <v>755</v>
      </c>
      <c r="G924" s="1471" t="s">
        <v>761</v>
      </c>
      <c r="H924" s="1400" t="s">
        <v>753</v>
      </c>
      <c r="I924" s="1472"/>
      <c r="J924" s="1400" t="s">
        <v>784</v>
      </c>
      <c r="K924" s="1471" t="s">
        <v>760</v>
      </c>
      <c r="L924" s="1400" t="s">
        <v>785</v>
      </c>
      <c r="M924" s="1471" t="s">
        <v>753</v>
      </c>
      <c r="N924" s="1400" t="s">
        <v>756</v>
      </c>
      <c r="O924" s="1471" t="s">
        <v>752</v>
      </c>
      <c r="P924" s="1400" t="s">
        <v>752</v>
      </c>
      <c r="Q924" s="1471"/>
      <c r="R924" s="1472"/>
      <c r="S924" s="1471"/>
      <c r="T924" s="1400" t="s">
        <v>609</v>
      </c>
      <c r="U924" s="1400" t="s">
        <v>609</v>
      </c>
      <c r="V924" s="1400"/>
      <c r="W924" s="1400" t="s">
        <v>609</v>
      </c>
      <c r="X924" s="1398" t="s">
        <v>4</v>
      </c>
      <c r="Y924"/>
      <c r="Z924" s="1388"/>
      <c r="AC924" s="950"/>
    </row>
    <row r="925" spans="1:29" ht="12" customHeight="1" x14ac:dyDescent="0.25">
      <c r="A925" s="1465"/>
      <c r="B925" s="1394"/>
      <c r="C925" s="1395" t="s">
        <v>814</v>
      </c>
      <c r="D925" s="1395"/>
      <c r="E925" s="1395"/>
      <c r="F925" s="1395"/>
      <c r="G925" s="1395"/>
      <c r="H925" s="1395"/>
      <c r="I925" s="1395"/>
      <c r="J925" s="1395"/>
      <c r="K925" s="1395"/>
      <c r="L925" s="1395"/>
      <c r="M925" s="1395"/>
      <c r="N925" s="1395"/>
      <c r="O925" s="1395"/>
      <c r="P925" s="1395"/>
      <c r="Q925" s="1395"/>
      <c r="R925" s="1395"/>
      <c r="S925" s="1395"/>
      <c r="T925" s="1395"/>
      <c r="U925" s="1395"/>
      <c r="V925" s="1395"/>
      <c r="W925" s="1395"/>
      <c r="X925" s="1397"/>
      <c r="Z925" s="1388"/>
    </row>
    <row r="926" spans="1:29" ht="12.95" customHeight="1" x14ac:dyDescent="0.25">
      <c r="A926" s="1465"/>
      <c r="B926" s="1390"/>
      <c r="C926" s="1391">
        <v>1</v>
      </c>
      <c r="D926" s="1391">
        <v>2</v>
      </c>
      <c r="E926" s="1391">
        <v>3</v>
      </c>
      <c r="F926" s="1391">
        <v>4</v>
      </c>
      <c r="G926" s="1391">
        <v>5</v>
      </c>
      <c r="H926" s="1391">
        <v>6</v>
      </c>
      <c r="I926" s="1391">
        <v>7</v>
      </c>
      <c r="J926" s="1391">
        <v>8</v>
      </c>
      <c r="K926" s="1391">
        <v>9</v>
      </c>
      <c r="L926" s="1391">
        <v>10</v>
      </c>
      <c r="M926" s="1391">
        <v>11</v>
      </c>
      <c r="N926" s="1391">
        <v>12</v>
      </c>
      <c r="O926" s="1473"/>
      <c r="P926" s="1391">
        <v>13</v>
      </c>
      <c r="Q926" s="1391">
        <v>14</v>
      </c>
      <c r="R926" s="1391">
        <v>15</v>
      </c>
      <c r="S926" s="1391">
        <v>16</v>
      </c>
      <c r="T926" s="1391">
        <v>17</v>
      </c>
      <c r="U926" s="1391">
        <v>18</v>
      </c>
      <c r="V926" s="1391">
        <v>19</v>
      </c>
      <c r="W926" s="1391">
        <v>20</v>
      </c>
      <c r="X926" s="1391">
        <v>21</v>
      </c>
      <c r="Y926" s="1393">
        <v>22</v>
      </c>
      <c r="Z926" s="1388"/>
    </row>
    <row r="927" spans="1:29" ht="12.95" customHeight="1" x14ac:dyDescent="0.25">
      <c r="A927" s="1385"/>
      <c r="B927" s="1384"/>
      <c r="C927" s="1385"/>
      <c r="D927" s="1385"/>
      <c r="E927" s="1385"/>
      <c r="F927" s="1385"/>
      <c r="G927" s="1385"/>
      <c r="H927" s="1385"/>
      <c r="I927" s="1385"/>
      <c r="J927" s="1385"/>
      <c r="K927" s="1385"/>
      <c r="L927" s="1385"/>
      <c r="M927" s="1385"/>
      <c r="N927" s="1385"/>
      <c r="O927" s="1392"/>
      <c r="P927" s="1385"/>
      <c r="Q927" s="1385"/>
      <c r="R927" s="1385"/>
      <c r="S927" s="1385"/>
      <c r="T927" s="1385"/>
      <c r="U927" s="1385"/>
      <c r="V927" s="1385"/>
      <c r="W927" s="1474"/>
      <c r="X927" s="1474"/>
      <c r="Y927" s="189"/>
      <c r="Z927" s="1388"/>
    </row>
    <row r="928" spans="1:29" ht="12.95" customHeight="1" x14ac:dyDescent="0.25"/>
    <row r="929" spans="1:29" s="733" customFormat="1" ht="12.95" customHeight="1" x14ac:dyDescent="0.2">
      <c r="Z929" s="307"/>
      <c r="AB929" s="908"/>
      <c r="AC929" s="59"/>
    </row>
    <row r="930" spans="1:29" ht="12.95" customHeight="1" x14ac:dyDescent="0.25">
      <c r="AA930" s="1151"/>
    </row>
    <row r="931" spans="1:29" ht="12.95" customHeight="1" x14ac:dyDescent="0.25">
      <c r="AA931" s="1151"/>
      <c r="AB931" s="1152"/>
    </row>
    <row r="932" spans="1:29" ht="12.95" customHeight="1" x14ac:dyDescent="0.25">
      <c r="AA932" s="1151"/>
      <c r="AB932" s="1152"/>
    </row>
    <row r="933" spans="1:29" ht="12.95" customHeight="1" x14ac:dyDescent="0.25">
      <c r="AA933" s="1151"/>
    </row>
    <row r="934" spans="1:29" ht="12.95" customHeight="1" x14ac:dyDescent="0.25">
      <c r="A934" s="1384"/>
      <c r="B934" s="1385"/>
      <c r="C934" s="1385"/>
      <c r="D934" s="1385"/>
      <c r="E934" s="1385"/>
      <c r="F934" s="1385"/>
      <c r="G934" s="1385"/>
      <c r="H934" s="1385"/>
      <c r="I934" s="1385"/>
      <c r="J934" s="1385"/>
      <c r="K934" s="1385"/>
      <c r="L934" s="1385"/>
      <c r="M934" s="1385"/>
      <c r="N934" s="1385"/>
      <c r="O934" s="1392"/>
      <c r="P934" s="1385"/>
      <c r="Q934" s="1385"/>
      <c r="R934" s="1385"/>
      <c r="S934" s="1385"/>
      <c r="T934" s="1385"/>
      <c r="U934" s="1385"/>
      <c r="V934" s="1385"/>
      <c r="W934" s="1385"/>
      <c r="X934" s="1385"/>
      <c r="Y934" s="189"/>
      <c r="Z934" s="1388"/>
      <c r="AA934" s="1151"/>
      <c r="AB934" s="1152"/>
    </row>
    <row r="935" spans="1:29" ht="12.95" customHeight="1" x14ac:dyDescent="0.25">
      <c r="A935" s="1389"/>
      <c r="B935" s="1390"/>
      <c r="C935" s="1391">
        <v>1</v>
      </c>
      <c r="D935" s="1391">
        <v>2</v>
      </c>
      <c r="E935" s="1391">
        <v>3</v>
      </c>
      <c r="F935" s="1391">
        <v>4</v>
      </c>
      <c r="G935" s="1391">
        <v>5</v>
      </c>
      <c r="H935" s="1391">
        <v>6</v>
      </c>
      <c r="I935" s="1391">
        <v>7</v>
      </c>
      <c r="J935" s="1391">
        <v>8</v>
      </c>
      <c r="K935" s="1391">
        <v>9</v>
      </c>
      <c r="L935" s="1391">
        <v>10</v>
      </c>
      <c r="M935" s="1391">
        <v>11</v>
      </c>
      <c r="N935" s="1391">
        <v>12</v>
      </c>
      <c r="O935" s="1392"/>
      <c r="P935" s="1391">
        <v>13</v>
      </c>
      <c r="Q935" s="1391">
        <v>14</v>
      </c>
      <c r="R935" s="1391">
        <v>15</v>
      </c>
      <c r="S935" s="1391">
        <v>16</v>
      </c>
      <c r="T935" s="1391">
        <v>17</v>
      </c>
      <c r="U935" s="1391">
        <v>18</v>
      </c>
      <c r="V935" s="1391">
        <v>19</v>
      </c>
      <c r="W935" s="1391">
        <v>20</v>
      </c>
      <c r="X935" s="1391">
        <v>21</v>
      </c>
      <c r="Y935" s="1393">
        <v>22</v>
      </c>
      <c r="Z935" s="1388"/>
      <c r="AA935" s="1151"/>
      <c r="AB935" s="1152"/>
    </row>
    <row r="936" spans="1:29" ht="12.95" customHeight="1" x14ac:dyDescent="0.25">
      <c r="A936" s="1385"/>
      <c r="B936" s="1475"/>
      <c r="C936" s="1476" t="s">
        <v>821</v>
      </c>
      <c r="D936" s="1476"/>
      <c r="E936" s="1476"/>
      <c r="F936" s="1476"/>
      <c r="G936" s="1476"/>
      <c r="H936" s="1476"/>
      <c r="I936" s="1476"/>
      <c r="J936" s="1476"/>
      <c r="K936" s="1476"/>
      <c r="L936" s="1476"/>
      <c r="M936" s="1476"/>
      <c r="N936" s="1476"/>
      <c r="O936" s="1476"/>
      <c r="P936" s="1476"/>
      <c r="Q936" s="1476"/>
      <c r="R936" s="1476"/>
      <c r="S936" s="1476"/>
      <c r="T936" s="1476"/>
      <c r="U936" s="1476"/>
      <c r="V936" s="1476"/>
      <c r="W936" s="1476"/>
      <c r="X936" s="1477"/>
      <c r="Y936" s="1359"/>
      <c r="Z936" s="1478"/>
      <c r="AA936" s="1151"/>
      <c r="AB936" s="1152"/>
    </row>
    <row r="937" spans="1:29" ht="12.95" customHeight="1" x14ac:dyDescent="0.25">
      <c r="A937" s="1385"/>
      <c r="B937" s="1475" t="s">
        <v>822</v>
      </c>
      <c r="C937" s="1479">
        <v>9</v>
      </c>
      <c r="D937" s="1480"/>
      <c r="E937" s="1479">
        <v>18</v>
      </c>
      <c r="F937" s="1480"/>
      <c r="G937" s="1479">
        <v>27</v>
      </c>
      <c r="H937" s="1480"/>
      <c r="I937" s="1479" t="s">
        <v>823</v>
      </c>
      <c r="J937" s="1480"/>
      <c r="K937" s="1479" t="s">
        <v>824</v>
      </c>
      <c r="L937" s="1480"/>
      <c r="M937" s="1479" t="s">
        <v>824</v>
      </c>
      <c r="N937" s="1480"/>
      <c r="O937" s="1481"/>
      <c r="P937" s="1479" t="s">
        <v>825</v>
      </c>
      <c r="Q937" s="1480"/>
      <c r="R937" s="1479" t="s">
        <v>825</v>
      </c>
      <c r="S937" s="1480"/>
      <c r="T937" s="1479" t="s">
        <v>826</v>
      </c>
      <c r="U937" s="1482" t="s">
        <v>826</v>
      </c>
      <c r="V937" s="1479" t="s">
        <v>826</v>
      </c>
      <c r="W937" s="1482" t="s">
        <v>826</v>
      </c>
      <c r="X937" s="1483" t="s">
        <v>827</v>
      </c>
      <c r="Y937" s="659" t="s">
        <v>4</v>
      </c>
      <c r="Z937" s="1388"/>
      <c r="AA937" s="1151"/>
      <c r="AB937" s="1152"/>
    </row>
    <row r="938" spans="1:29" ht="12.95" customHeight="1" x14ac:dyDescent="0.25">
      <c r="A938" s="1385"/>
      <c r="B938" s="1484"/>
      <c r="C938" s="1485" t="s">
        <v>828</v>
      </c>
      <c r="D938" s="1485"/>
      <c r="E938" s="1485" t="s">
        <v>828</v>
      </c>
      <c r="F938" s="1485"/>
      <c r="G938" s="1485" t="s">
        <v>828</v>
      </c>
      <c r="H938" s="1485"/>
      <c r="I938" s="1485" t="s">
        <v>828</v>
      </c>
      <c r="J938" s="1485"/>
      <c r="K938" s="1485" t="s">
        <v>825</v>
      </c>
      <c r="L938" s="1486"/>
      <c r="M938" s="1485" t="s">
        <v>828</v>
      </c>
      <c r="N938" s="1486"/>
      <c r="O938" s="1487"/>
      <c r="P938" s="1485" t="s">
        <v>829</v>
      </c>
      <c r="Q938" s="1486"/>
      <c r="R938" s="1485" t="s">
        <v>830</v>
      </c>
      <c r="S938" s="1485"/>
      <c r="T938" s="1485" t="s">
        <v>825</v>
      </c>
      <c r="U938" s="1482" t="s">
        <v>831</v>
      </c>
      <c r="V938" s="1485" t="s">
        <v>828</v>
      </c>
      <c r="W938" s="1482" t="s">
        <v>831</v>
      </c>
      <c r="X938" s="1488" t="s">
        <v>832</v>
      </c>
      <c r="Y938" t="s">
        <v>833</v>
      </c>
      <c r="Z938" s="1388"/>
      <c r="AA938" s="1151"/>
      <c r="AB938" s="1152"/>
    </row>
    <row r="939" spans="1:29" ht="12.95" customHeight="1" x14ac:dyDescent="0.25">
      <c r="A939" s="1385"/>
      <c r="B939" s="1408"/>
      <c r="C939" s="1409"/>
      <c r="D939" s="1410"/>
      <c r="E939" s="1409"/>
      <c r="F939" s="1410"/>
      <c r="G939" s="1409"/>
      <c r="H939" s="1410"/>
      <c r="I939" s="1409"/>
      <c r="J939" s="1410"/>
      <c r="K939" s="1409"/>
      <c r="L939" s="1410"/>
      <c r="M939" s="1409"/>
      <c r="N939" s="1410"/>
      <c r="O939" s="1392"/>
      <c r="P939" s="1409"/>
      <c r="Q939" s="1410"/>
      <c r="R939" s="1409"/>
      <c r="S939" s="1410"/>
      <c r="T939" s="1411"/>
      <c r="U939" s="1411"/>
      <c r="V939" s="1412"/>
      <c r="W939" s="1413"/>
      <c r="X939" s="1413"/>
      <c r="Z939" s="1388"/>
      <c r="AA939" s="1151"/>
      <c r="AB939" s="1152"/>
    </row>
    <row r="940" spans="1:29" ht="12.95" customHeight="1" x14ac:dyDescent="0.25">
      <c r="A940" s="1385"/>
      <c r="B940" s="1489" t="s">
        <v>630</v>
      </c>
      <c r="C940" s="1490">
        <v>13</v>
      </c>
      <c r="D940" s="1421">
        <f>C940/K940</f>
        <v>0.31707317073170732</v>
      </c>
      <c r="E940" s="1490">
        <v>20</v>
      </c>
      <c r="F940" s="1421">
        <f>E940/K940</f>
        <v>0.48780487804878048</v>
      </c>
      <c r="G940" s="1490">
        <v>7</v>
      </c>
      <c r="H940" s="1421">
        <f>G940/K940</f>
        <v>0.17073170731707318</v>
      </c>
      <c r="I940" s="1491">
        <v>1</v>
      </c>
      <c r="J940" s="1421">
        <f>I940/K940</f>
        <v>2.4390243902439025E-2</v>
      </c>
      <c r="K940" s="1492">
        <f>SUM(C940,E940,G940,I940)</f>
        <v>41</v>
      </c>
      <c r="L940" s="1421">
        <f t="shared" ref="L940:L960" si="370">K940/$K$960</f>
        <v>0.17226890756302521</v>
      </c>
      <c r="M940" s="1493">
        <v>702</v>
      </c>
      <c r="N940" s="1421">
        <f t="shared" ref="N940:N958" si="371">M940/$M$960</f>
        <v>0.19360176503033646</v>
      </c>
      <c r="O940" s="1426"/>
      <c r="P940" s="1494">
        <v>12</v>
      </c>
      <c r="Q940" s="1421">
        <f t="shared" ref="Q940:Q960" si="372">P940/$P$960</f>
        <v>0.26666666666666666</v>
      </c>
      <c r="R940" s="1494">
        <v>19</v>
      </c>
      <c r="S940" s="1421">
        <f t="shared" ref="S940:S960" si="373">R940/$R$960</f>
        <v>0.1417910447761194</v>
      </c>
      <c r="T940" s="1492">
        <f t="shared" ref="T940:T959" si="374">T8/K940</f>
        <v>563.58536585365857</v>
      </c>
      <c r="U940" s="1495">
        <f t="shared" ref="U940:U959" si="375">T51/K940</f>
        <v>448.8780487804878</v>
      </c>
      <c r="V940" s="1493">
        <f t="shared" ref="V940:V959" si="376">T8/M940</f>
        <v>32.915954415954417</v>
      </c>
      <c r="W940" s="1495">
        <f>18398/M940</f>
        <v>26.207977207977208</v>
      </c>
      <c r="X940" s="1496">
        <f t="shared" ref="X940:X959" si="377">SUM(K940,P940,R940)</f>
        <v>72</v>
      </c>
      <c r="Y940" s="708">
        <f>SUM(P940,R940)/X940</f>
        <v>0.43055555555555558</v>
      </c>
      <c r="Z940" s="1388"/>
      <c r="AA940" s="1497"/>
      <c r="AB940" s="1152"/>
    </row>
    <row r="941" spans="1:29" ht="12.95" customHeight="1" x14ac:dyDescent="0.25">
      <c r="A941" s="1385"/>
      <c r="B941" s="1489" t="s">
        <v>631</v>
      </c>
      <c r="C941" s="1490">
        <v>27</v>
      </c>
      <c r="D941" s="1421">
        <f t="shared" ref="D941:D960" si="378">C941/K941</f>
        <v>0.6</v>
      </c>
      <c r="E941" s="1490">
        <v>12</v>
      </c>
      <c r="F941" s="1421">
        <f t="shared" ref="F941:F960" si="379">E941/K941</f>
        <v>0.26666666666666666</v>
      </c>
      <c r="G941" s="1490">
        <v>1</v>
      </c>
      <c r="H941" s="1421">
        <f t="shared" ref="H941:H960" si="380">G941/K941</f>
        <v>2.2222222222222223E-2</v>
      </c>
      <c r="I941" s="1491">
        <v>5</v>
      </c>
      <c r="J941" s="1421">
        <f t="shared" ref="J941:J960" si="381">I941/K941</f>
        <v>0.1111111111111111</v>
      </c>
      <c r="K941" s="1492">
        <f t="shared" ref="K941:K959" si="382">SUM(C941,E941,G941,I941)</f>
        <v>45</v>
      </c>
      <c r="L941" s="1421">
        <f t="shared" si="370"/>
        <v>0.18907563025210083</v>
      </c>
      <c r="M941" s="1493">
        <v>666</v>
      </c>
      <c r="N941" s="1421">
        <f t="shared" si="371"/>
        <v>0.18367346938775511</v>
      </c>
      <c r="O941" s="1426"/>
      <c r="P941" s="1494">
        <v>6</v>
      </c>
      <c r="Q941" s="1421">
        <f t="shared" si="372"/>
        <v>0.13333333333333333</v>
      </c>
      <c r="R941" s="1494">
        <v>13</v>
      </c>
      <c r="S941" s="1421">
        <f t="shared" si="373"/>
        <v>9.7014925373134331E-2</v>
      </c>
      <c r="T941" s="1492">
        <f t="shared" si="374"/>
        <v>304.26666666666665</v>
      </c>
      <c r="U941" s="1495">
        <f t="shared" si="375"/>
        <v>257.62222222222221</v>
      </c>
      <c r="V941" s="1493">
        <f t="shared" si="376"/>
        <v>20.558558558558559</v>
      </c>
      <c r="W941" s="1495">
        <f>11565/M941</f>
        <v>17.364864864864863</v>
      </c>
      <c r="X941" s="1496">
        <f t="shared" si="377"/>
        <v>64</v>
      </c>
      <c r="Y941" s="708">
        <f t="shared" ref="Y941:Y960" si="383">SUM(P941,R941)/X941</f>
        <v>0.296875</v>
      </c>
      <c r="Z941" s="1388"/>
      <c r="AA941" s="1151"/>
      <c r="AB941" s="1152"/>
    </row>
    <row r="942" spans="1:29" ht="12.95" customHeight="1" x14ac:dyDescent="0.25">
      <c r="A942" s="1385"/>
      <c r="B942" s="1489" t="s">
        <v>632</v>
      </c>
      <c r="C942" s="1490">
        <v>9</v>
      </c>
      <c r="D942" s="1421">
        <f t="shared" si="378"/>
        <v>0.36</v>
      </c>
      <c r="E942" s="1490">
        <v>15</v>
      </c>
      <c r="F942" s="1421">
        <f t="shared" si="379"/>
        <v>0.6</v>
      </c>
      <c r="G942" s="1490">
        <v>1</v>
      </c>
      <c r="H942" s="1421">
        <f t="shared" si="380"/>
        <v>0.04</v>
      </c>
      <c r="I942" s="1491">
        <v>0</v>
      </c>
      <c r="J942" s="1421">
        <f t="shared" si="381"/>
        <v>0</v>
      </c>
      <c r="K942" s="1492">
        <f t="shared" si="382"/>
        <v>25</v>
      </c>
      <c r="L942" s="1421">
        <f t="shared" si="370"/>
        <v>0.10504201680672269</v>
      </c>
      <c r="M942" s="1493">
        <v>314</v>
      </c>
      <c r="N942" s="1421">
        <f t="shared" si="371"/>
        <v>8.6596800882515174E-2</v>
      </c>
      <c r="O942" s="1426"/>
      <c r="P942" s="1494">
        <v>5</v>
      </c>
      <c r="Q942" s="1421">
        <f t="shared" si="372"/>
        <v>0.1111111111111111</v>
      </c>
      <c r="R942" s="1494">
        <v>10</v>
      </c>
      <c r="S942" s="1421">
        <f t="shared" si="373"/>
        <v>7.4626865671641784E-2</v>
      </c>
      <c r="T942" s="1492">
        <f t="shared" si="374"/>
        <v>429.8</v>
      </c>
      <c r="U942" s="1495">
        <f t="shared" si="375"/>
        <v>387.88</v>
      </c>
      <c r="V942" s="1493">
        <f t="shared" si="376"/>
        <v>34.219745222929937</v>
      </c>
      <c r="W942" s="1495">
        <f>9657/M942</f>
        <v>30.754777070063696</v>
      </c>
      <c r="X942" s="1496">
        <f t="shared" si="377"/>
        <v>40</v>
      </c>
      <c r="Y942" s="708">
        <f t="shared" si="383"/>
        <v>0.375</v>
      </c>
      <c r="Z942" s="1388"/>
      <c r="AA942" s="1151"/>
      <c r="AB942" s="1152"/>
    </row>
    <row r="943" spans="1:29" ht="12.95" customHeight="1" x14ac:dyDescent="0.25">
      <c r="A943" s="1385"/>
      <c r="B943" s="1489" t="s">
        <v>633</v>
      </c>
      <c r="C943" s="1490">
        <v>9</v>
      </c>
      <c r="D943" s="1421">
        <f t="shared" si="378"/>
        <v>0.33333333333333331</v>
      </c>
      <c r="E943" s="1490">
        <v>15</v>
      </c>
      <c r="F943" s="1421">
        <f t="shared" si="379"/>
        <v>0.55555555555555558</v>
      </c>
      <c r="G943" s="1490">
        <v>3</v>
      </c>
      <c r="H943" s="1421">
        <f t="shared" si="380"/>
        <v>0.1111111111111111</v>
      </c>
      <c r="I943" s="1491">
        <v>0</v>
      </c>
      <c r="J943" s="1421">
        <f t="shared" si="381"/>
        <v>0</v>
      </c>
      <c r="K943" s="1492">
        <f t="shared" si="382"/>
        <v>27</v>
      </c>
      <c r="L943" s="1421">
        <f t="shared" si="370"/>
        <v>0.1134453781512605</v>
      </c>
      <c r="M943" s="1493">
        <v>432</v>
      </c>
      <c r="N943" s="1421">
        <f t="shared" si="371"/>
        <v>0.11913954771097628</v>
      </c>
      <c r="O943" s="1426"/>
      <c r="P943" s="1494">
        <v>6</v>
      </c>
      <c r="Q943" s="1421">
        <f t="shared" si="372"/>
        <v>0.13333333333333333</v>
      </c>
      <c r="R943" s="1494">
        <v>12</v>
      </c>
      <c r="S943" s="1421">
        <f t="shared" si="373"/>
        <v>8.9552238805970144E-2</v>
      </c>
      <c r="T943" s="1492">
        <f t="shared" si="374"/>
        <v>353.81481481481484</v>
      </c>
      <c r="U943" s="1495">
        <f t="shared" si="375"/>
        <v>310</v>
      </c>
      <c r="V943" s="1493">
        <f t="shared" si="376"/>
        <v>22.113425925925927</v>
      </c>
      <c r="W943" s="1495">
        <f>8632/M943</f>
        <v>19.981481481481481</v>
      </c>
      <c r="X943" s="1496">
        <f t="shared" si="377"/>
        <v>45</v>
      </c>
      <c r="Y943" s="708">
        <f t="shared" si="383"/>
        <v>0.4</v>
      </c>
      <c r="Z943" s="1388"/>
      <c r="AA943" s="1151"/>
      <c r="AB943" s="1152"/>
    </row>
    <row r="944" spans="1:29" ht="12.95" customHeight="1" x14ac:dyDescent="0.25">
      <c r="A944" s="1385"/>
      <c r="B944" s="1489" t="s">
        <v>634</v>
      </c>
      <c r="C944" s="1490">
        <v>5</v>
      </c>
      <c r="D944" s="1421">
        <f t="shared" si="378"/>
        <v>0.3125</v>
      </c>
      <c r="E944" s="1490">
        <v>9</v>
      </c>
      <c r="F944" s="1421">
        <f t="shared" si="379"/>
        <v>0.5625</v>
      </c>
      <c r="G944" s="1490">
        <v>2</v>
      </c>
      <c r="H944" s="1421">
        <f t="shared" si="380"/>
        <v>0.125</v>
      </c>
      <c r="I944" s="1491">
        <v>0</v>
      </c>
      <c r="J944" s="1421">
        <f t="shared" si="381"/>
        <v>0</v>
      </c>
      <c r="K944" s="1492">
        <f t="shared" si="382"/>
        <v>16</v>
      </c>
      <c r="L944" s="1421">
        <f t="shared" si="370"/>
        <v>6.7226890756302518E-2</v>
      </c>
      <c r="M944" s="1493">
        <v>261</v>
      </c>
      <c r="N944" s="1421">
        <f t="shared" si="371"/>
        <v>7.1980143408714836E-2</v>
      </c>
      <c r="O944" s="1426"/>
      <c r="P944" s="1494">
        <v>0</v>
      </c>
      <c r="Q944" s="1421">
        <f t="shared" si="372"/>
        <v>0</v>
      </c>
      <c r="R944" s="1494">
        <v>14</v>
      </c>
      <c r="S944" s="1421">
        <f t="shared" si="373"/>
        <v>0.1044776119402985</v>
      </c>
      <c r="T944" s="1492">
        <f t="shared" si="374"/>
        <v>554.25</v>
      </c>
      <c r="U944" s="1495">
        <f t="shared" si="375"/>
        <v>459.125</v>
      </c>
      <c r="V944" s="1493">
        <f t="shared" si="376"/>
        <v>33.977011494252871</v>
      </c>
      <c r="W944" s="1495">
        <f>7264/M944</f>
        <v>27.831417624521073</v>
      </c>
      <c r="X944" s="1496">
        <f t="shared" si="377"/>
        <v>30</v>
      </c>
      <c r="Y944" s="708">
        <f t="shared" si="383"/>
        <v>0.46666666666666667</v>
      </c>
      <c r="Z944" s="1388"/>
      <c r="AA944" s="1151"/>
      <c r="AB944" s="1152"/>
    </row>
    <row r="945" spans="1:29" ht="12.95" customHeight="1" x14ac:dyDescent="0.25">
      <c r="A945" s="1385"/>
      <c r="B945" s="1489" t="s">
        <v>635</v>
      </c>
      <c r="C945" s="1490">
        <v>9</v>
      </c>
      <c r="D945" s="1421">
        <f t="shared" si="378"/>
        <v>0.42857142857142855</v>
      </c>
      <c r="E945" s="1490">
        <v>11</v>
      </c>
      <c r="F945" s="1421">
        <f t="shared" si="379"/>
        <v>0.52380952380952384</v>
      </c>
      <c r="G945" s="1490">
        <v>1</v>
      </c>
      <c r="H945" s="1421">
        <f t="shared" si="380"/>
        <v>4.7619047619047616E-2</v>
      </c>
      <c r="I945" s="1491">
        <v>0</v>
      </c>
      <c r="J945" s="1421">
        <f t="shared" si="381"/>
        <v>0</v>
      </c>
      <c r="K945" s="1492">
        <f t="shared" si="382"/>
        <v>21</v>
      </c>
      <c r="L945" s="1421">
        <f t="shared" si="370"/>
        <v>8.8235294117647065E-2</v>
      </c>
      <c r="M945" s="1493">
        <v>306</v>
      </c>
      <c r="N945" s="1421">
        <f t="shared" si="371"/>
        <v>8.4390512961941527E-2</v>
      </c>
      <c r="O945" s="1426"/>
      <c r="P945" s="1494">
        <v>4</v>
      </c>
      <c r="Q945" s="1421">
        <f t="shared" si="372"/>
        <v>8.8888888888888892E-2</v>
      </c>
      <c r="R945" s="1494">
        <v>12</v>
      </c>
      <c r="S945" s="1421">
        <f t="shared" si="373"/>
        <v>8.9552238805970144E-2</v>
      </c>
      <c r="T945" s="1492">
        <f t="shared" si="374"/>
        <v>288.47619047619048</v>
      </c>
      <c r="U945" s="1495">
        <f t="shared" si="375"/>
        <v>211.66666666666666</v>
      </c>
      <c r="V945" s="1493">
        <f t="shared" si="376"/>
        <v>19.797385620915033</v>
      </c>
      <c r="W945" s="1495">
        <f>4712/M945</f>
        <v>15.398692810457517</v>
      </c>
      <c r="X945" s="1496">
        <f t="shared" si="377"/>
        <v>37</v>
      </c>
      <c r="Y945" s="708">
        <f t="shared" si="383"/>
        <v>0.43243243243243246</v>
      </c>
      <c r="Z945" s="1388"/>
      <c r="AA945" s="1151"/>
      <c r="AB945" s="1152"/>
    </row>
    <row r="946" spans="1:29" ht="12.95" customHeight="1" x14ac:dyDescent="0.25">
      <c r="A946" s="1385"/>
      <c r="B946" s="1489" t="s">
        <v>636</v>
      </c>
      <c r="C946" s="1490">
        <v>3</v>
      </c>
      <c r="D946" s="1421">
        <f t="shared" si="378"/>
        <v>0.42857142857142855</v>
      </c>
      <c r="E946" s="1490">
        <v>4</v>
      </c>
      <c r="F946" s="1421">
        <f t="shared" si="379"/>
        <v>0.5714285714285714</v>
      </c>
      <c r="G946" s="1490">
        <v>0</v>
      </c>
      <c r="H946" s="1421">
        <f t="shared" si="380"/>
        <v>0</v>
      </c>
      <c r="I946" s="1491">
        <v>0</v>
      </c>
      <c r="J946" s="1421">
        <f t="shared" si="381"/>
        <v>0</v>
      </c>
      <c r="K946" s="1492">
        <f t="shared" si="382"/>
        <v>7</v>
      </c>
      <c r="L946" s="1421">
        <f t="shared" si="370"/>
        <v>2.9411764705882353E-2</v>
      </c>
      <c r="M946" s="1493">
        <v>99</v>
      </c>
      <c r="N946" s="1421">
        <f t="shared" si="371"/>
        <v>2.7302813017098731E-2</v>
      </c>
      <c r="O946" s="1426"/>
      <c r="P946" s="1494">
        <v>1</v>
      </c>
      <c r="Q946" s="1421">
        <f t="shared" si="372"/>
        <v>2.2222222222222223E-2</v>
      </c>
      <c r="R946" s="1494">
        <v>4</v>
      </c>
      <c r="S946" s="1421">
        <f t="shared" si="373"/>
        <v>2.9850746268656716E-2</v>
      </c>
      <c r="T946" s="1492">
        <f t="shared" si="374"/>
        <v>546.14285714285711</v>
      </c>
      <c r="U946" s="1495">
        <f t="shared" si="375"/>
        <v>415.85714285714283</v>
      </c>
      <c r="V946" s="1493">
        <f t="shared" si="376"/>
        <v>38.616161616161619</v>
      </c>
      <c r="W946" s="1495">
        <f>2903/M946</f>
        <v>29.323232323232322</v>
      </c>
      <c r="X946" s="1496">
        <f t="shared" si="377"/>
        <v>12</v>
      </c>
      <c r="Y946" s="708">
        <f t="shared" si="383"/>
        <v>0.41666666666666669</v>
      </c>
      <c r="Z946" s="1388"/>
      <c r="AA946" s="1151"/>
      <c r="AB946" s="1152"/>
    </row>
    <row r="947" spans="1:29" ht="12.95" customHeight="1" x14ac:dyDescent="0.25">
      <c r="A947" s="1385"/>
      <c r="B947" s="1489" t="s">
        <v>637</v>
      </c>
      <c r="C947" s="1490">
        <v>8</v>
      </c>
      <c r="D947" s="1421">
        <f t="shared" si="378"/>
        <v>0.61538461538461542</v>
      </c>
      <c r="E947" s="1490">
        <v>5</v>
      </c>
      <c r="F947" s="1421">
        <f t="shared" si="379"/>
        <v>0.38461538461538464</v>
      </c>
      <c r="G947" s="1490">
        <v>0</v>
      </c>
      <c r="H947" s="1421">
        <f t="shared" si="380"/>
        <v>0</v>
      </c>
      <c r="I947" s="1491">
        <v>0</v>
      </c>
      <c r="J947" s="1421">
        <f t="shared" si="381"/>
        <v>0</v>
      </c>
      <c r="K947" s="1492">
        <f t="shared" si="382"/>
        <v>13</v>
      </c>
      <c r="L947" s="1421">
        <f t="shared" si="370"/>
        <v>5.4621848739495799E-2</v>
      </c>
      <c r="M947" s="1493">
        <v>162</v>
      </c>
      <c r="N947" s="1421">
        <f t="shared" si="371"/>
        <v>4.4677330391616109E-2</v>
      </c>
      <c r="O947" s="1426"/>
      <c r="P947" s="1494">
        <v>2</v>
      </c>
      <c r="Q947" s="1421">
        <f t="shared" si="372"/>
        <v>4.4444444444444446E-2</v>
      </c>
      <c r="R947" s="1494">
        <v>9</v>
      </c>
      <c r="S947" s="1421">
        <f t="shared" si="373"/>
        <v>6.7164179104477612E-2</v>
      </c>
      <c r="T947" s="1492">
        <f t="shared" si="374"/>
        <v>269</v>
      </c>
      <c r="U947" s="1495">
        <f t="shared" si="375"/>
        <v>184.07692307692307</v>
      </c>
      <c r="V947" s="1493">
        <f t="shared" si="376"/>
        <v>21.586419753086421</v>
      </c>
      <c r="W947" s="1498">
        <f>2033/M947</f>
        <v>12.549382716049383</v>
      </c>
      <c r="X947" s="1496">
        <f t="shared" si="377"/>
        <v>24</v>
      </c>
      <c r="Y947" s="708">
        <f t="shared" si="383"/>
        <v>0.45833333333333331</v>
      </c>
      <c r="Z947" s="1388"/>
      <c r="AA947" s="1151"/>
      <c r="AB947" s="1152"/>
    </row>
    <row r="948" spans="1:29" ht="12.95" customHeight="1" x14ac:dyDescent="0.25">
      <c r="A948" s="1385"/>
      <c r="B948" s="1489" t="s">
        <v>638</v>
      </c>
      <c r="C948" s="1490">
        <v>1</v>
      </c>
      <c r="D948" s="1421">
        <f t="shared" si="378"/>
        <v>0.5</v>
      </c>
      <c r="E948" s="1490">
        <v>1</v>
      </c>
      <c r="F948" s="1421">
        <f t="shared" si="379"/>
        <v>0.5</v>
      </c>
      <c r="G948" s="1490">
        <v>0</v>
      </c>
      <c r="H948" s="1421">
        <v>0</v>
      </c>
      <c r="I948" s="1491">
        <v>0</v>
      </c>
      <c r="J948" s="1421">
        <f t="shared" si="381"/>
        <v>0</v>
      </c>
      <c r="K948" s="1492">
        <f t="shared" si="382"/>
        <v>2</v>
      </c>
      <c r="L948" s="1421">
        <f t="shared" si="370"/>
        <v>8.4033613445378148E-3</v>
      </c>
      <c r="M948" s="1493">
        <v>27</v>
      </c>
      <c r="N948" s="1421">
        <f t="shared" si="371"/>
        <v>7.4462217319360173E-3</v>
      </c>
      <c r="O948" s="1426"/>
      <c r="P948" s="1494">
        <v>1</v>
      </c>
      <c r="Q948" s="1421">
        <f t="shared" si="372"/>
        <v>2.2222222222222223E-2</v>
      </c>
      <c r="R948" s="1494">
        <v>10</v>
      </c>
      <c r="S948" s="1421">
        <f t="shared" si="373"/>
        <v>7.4626865671641784E-2</v>
      </c>
      <c r="T948" s="1492">
        <f t="shared" si="374"/>
        <v>1216.5</v>
      </c>
      <c r="U948" s="1495">
        <f t="shared" si="375"/>
        <v>197.5</v>
      </c>
      <c r="V948" s="1493">
        <f t="shared" si="376"/>
        <v>90.111111111111114</v>
      </c>
      <c r="W948" s="1495">
        <f>383/M948</f>
        <v>14.185185185185185</v>
      </c>
      <c r="X948" s="1496">
        <f t="shared" si="377"/>
        <v>13</v>
      </c>
      <c r="Y948" s="708">
        <f t="shared" si="383"/>
        <v>0.84615384615384615</v>
      </c>
      <c r="Z948" s="1388"/>
      <c r="AA948" s="1151"/>
      <c r="AB948" s="1152"/>
    </row>
    <row r="949" spans="1:29" ht="12.95" customHeight="1" x14ac:dyDescent="0.25">
      <c r="A949" s="1385"/>
      <c r="B949" s="1489" t="s">
        <v>639</v>
      </c>
      <c r="C949" s="1490">
        <v>0</v>
      </c>
      <c r="D949" s="1421">
        <v>0</v>
      </c>
      <c r="E949" s="1490">
        <v>7</v>
      </c>
      <c r="F949" s="1499">
        <f t="shared" si="379"/>
        <v>1</v>
      </c>
      <c r="G949" s="1490">
        <v>0</v>
      </c>
      <c r="H949" s="1421">
        <v>0</v>
      </c>
      <c r="I949" s="1491">
        <v>0</v>
      </c>
      <c r="J949" s="1421">
        <f t="shared" si="381"/>
        <v>0</v>
      </c>
      <c r="K949" s="1492">
        <f t="shared" si="382"/>
        <v>7</v>
      </c>
      <c r="L949" s="1421">
        <f t="shared" si="370"/>
        <v>2.9411764705882353E-2</v>
      </c>
      <c r="M949" s="1493">
        <v>126</v>
      </c>
      <c r="N949" s="1421">
        <f t="shared" si="371"/>
        <v>3.4749034749034749E-2</v>
      </c>
      <c r="O949" s="1426"/>
      <c r="P949" s="1494">
        <v>1</v>
      </c>
      <c r="Q949" s="1421">
        <f t="shared" si="372"/>
        <v>2.2222222222222223E-2</v>
      </c>
      <c r="R949" s="1494">
        <v>1</v>
      </c>
      <c r="S949" s="1421">
        <f t="shared" si="373"/>
        <v>7.462686567164179E-3</v>
      </c>
      <c r="T949" s="1492">
        <f t="shared" si="374"/>
        <v>282.28571428571428</v>
      </c>
      <c r="U949" s="1495">
        <f t="shared" si="375"/>
        <v>206.85714285714286</v>
      </c>
      <c r="V949" s="1493">
        <f t="shared" si="376"/>
        <v>15.682539682539682</v>
      </c>
      <c r="W949" s="1495">
        <f>1530/M949</f>
        <v>12.142857142857142</v>
      </c>
      <c r="X949" s="1496">
        <f t="shared" si="377"/>
        <v>9</v>
      </c>
      <c r="Y949" s="708">
        <f t="shared" si="383"/>
        <v>0.22222222222222221</v>
      </c>
      <c r="Z949" s="1388"/>
      <c r="AA949" s="1151"/>
      <c r="AB949" s="1152"/>
    </row>
    <row r="950" spans="1:29" ht="12.95" customHeight="1" x14ac:dyDescent="0.25">
      <c r="A950" s="1385"/>
      <c r="B950" s="1489" t="s">
        <v>640</v>
      </c>
      <c r="C950" s="1490">
        <v>3</v>
      </c>
      <c r="D950" s="1421">
        <f t="shared" si="378"/>
        <v>0.42857142857142855</v>
      </c>
      <c r="E950" s="1490">
        <v>4</v>
      </c>
      <c r="F950" s="1421">
        <f t="shared" si="379"/>
        <v>0.5714285714285714</v>
      </c>
      <c r="G950" s="1490">
        <v>0</v>
      </c>
      <c r="H950" s="1421">
        <f t="shared" si="380"/>
        <v>0</v>
      </c>
      <c r="I950" s="1491">
        <v>0</v>
      </c>
      <c r="J950" s="1421">
        <f t="shared" si="381"/>
        <v>0</v>
      </c>
      <c r="K950" s="1492">
        <f t="shared" si="382"/>
        <v>7</v>
      </c>
      <c r="L950" s="1421">
        <f t="shared" si="370"/>
        <v>2.9411764705882353E-2</v>
      </c>
      <c r="M950" s="1493">
        <v>99</v>
      </c>
      <c r="N950" s="1421">
        <f t="shared" si="371"/>
        <v>2.7302813017098731E-2</v>
      </c>
      <c r="O950" s="1426"/>
      <c r="P950" s="1494">
        <v>0</v>
      </c>
      <c r="Q950" s="1421">
        <f t="shared" si="372"/>
        <v>0</v>
      </c>
      <c r="R950" s="1494">
        <v>8</v>
      </c>
      <c r="S950" s="1421">
        <f t="shared" si="373"/>
        <v>5.9701492537313432E-2</v>
      </c>
      <c r="T950" s="1492">
        <f t="shared" si="374"/>
        <v>144</v>
      </c>
      <c r="U950" s="1495">
        <f t="shared" si="375"/>
        <v>107.71428571428571</v>
      </c>
      <c r="V950" s="1493">
        <f t="shared" si="376"/>
        <v>10.181818181818182</v>
      </c>
      <c r="W950" s="1495">
        <f>853/M950</f>
        <v>8.6161616161616159</v>
      </c>
      <c r="X950" s="1496">
        <f t="shared" si="377"/>
        <v>15</v>
      </c>
      <c r="Y950" s="708">
        <f t="shared" si="383"/>
        <v>0.53333333333333333</v>
      </c>
      <c r="Z950" s="1388"/>
      <c r="AA950" s="1151"/>
    </row>
    <row r="951" spans="1:29" ht="12.95" customHeight="1" x14ac:dyDescent="0.25">
      <c r="A951" s="1385"/>
      <c r="B951" s="1489" t="s">
        <v>641</v>
      </c>
      <c r="C951" s="1490">
        <v>4</v>
      </c>
      <c r="D951" s="1421">
        <f t="shared" si="378"/>
        <v>0.8</v>
      </c>
      <c r="E951" s="1490">
        <v>1</v>
      </c>
      <c r="F951" s="1421">
        <f t="shared" si="379"/>
        <v>0.2</v>
      </c>
      <c r="G951" s="1490">
        <v>0</v>
      </c>
      <c r="H951" s="1421">
        <v>0</v>
      </c>
      <c r="I951" s="1491">
        <v>0</v>
      </c>
      <c r="J951" s="1421">
        <f t="shared" si="381"/>
        <v>0</v>
      </c>
      <c r="K951" s="1492">
        <f t="shared" si="382"/>
        <v>5</v>
      </c>
      <c r="L951" s="1421">
        <f t="shared" si="370"/>
        <v>2.100840336134454E-2</v>
      </c>
      <c r="M951" s="1493">
        <v>54</v>
      </c>
      <c r="N951" s="1421">
        <f t="shared" si="371"/>
        <v>1.4892443463872035E-2</v>
      </c>
      <c r="O951" s="1426"/>
      <c r="P951" s="1494">
        <v>1</v>
      </c>
      <c r="Q951" s="1421">
        <f t="shared" si="372"/>
        <v>2.2222222222222223E-2</v>
      </c>
      <c r="R951" s="1494">
        <v>1</v>
      </c>
      <c r="S951" s="1421">
        <f t="shared" si="373"/>
        <v>7.462686567164179E-3</v>
      </c>
      <c r="T951" s="1492">
        <f t="shared" si="374"/>
        <v>180.4</v>
      </c>
      <c r="U951" s="1495">
        <f t="shared" si="375"/>
        <v>155</v>
      </c>
      <c r="V951" s="1493">
        <f t="shared" si="376"/>
        <v>16.703703703703702</v>
      </c>
      <c r="W951" s="1495">
        <f>837/M951</f>
        <v>15.5</v>
      </c>
      <c r="X951" s="1496">
        <f t="shared" si="377"/>
        <v>7</v>
      </c>
      <c r="Y951" s="708">
        <f t="shared" si="383"/>
        <v>0.2857142857142857</v>
      </c>
      <c r="Z951" s="1388"/>
    </row>
    <row r="952" spans="1:29" ht="12.95" customHeight="1" x14ac:dyDescent="0.25">
      <c r="A952" s="1385"/>
      <c r="B952" s="1489" t="s">
        <v>642</v>
      </c>
      <c r="C952" s="1490">
        <v>1</v>
      </c>
      <c r="D952" s="1421">
        <f t="shared" si="378"/>
        <v>0.33333333333333331</v>
      </c>
      <c r="E952" s="1490">
        <v>2</v>
      </c>
      <c r="F952" s="1421">
        <f t="shared" si="379"/>
        <v>0.66666666666666663</v>
      </c>
      <c r="G952" s="1490">
        <v>0</v>
      </c>
      <c r="H952" s="1421">
        <f t="shared" si="380"/>
        <v>0</v>
      </c>
      <c r="I952" s="1491">
        <v>0</v>
      </c>
      <c r="J952" s="1421">
        <f t="shared" si="381"/>
        <v>0</v>
      </c>
      <c r="K952" s="1492">
        <f t="shared" si="382"/>
        <v>3</v>
      </c>
      <c r="L952" s="1421">
        <f t="shared" si="370"/>
        <v>1.2605042016806723E-2</v>
      </c>
      <c r="M952" s="1493">
        <v>45</v>
      </c>
      <c r="N952" s="1421">
        <f t="shared" si="371"/>
        <v>1.2410369553226696E-2</v>
      </c>
      <c r="O952" s="1426"/>
      <c r="P952" s="1494">
        <v>2</v>
      </c>
      <c r="Q952" s="1421">
        <f t="shared" si="372"/>
        <v>4.4444444444444446E-2</v>
      </c>
      <c r="R952" s="1494">
        <v>6</v>
      </c>
      <c r="S952" s="1421">
        <f t="shared" si="373"/>
        <v>4.4776119402985072E-2</v>
      </c>
      <c r="T952" s="1492">
        <f t="shared" si="374"/>
        <v>241</v>
      </c>
      <c r="U952" s="1495">
        <f t="shared" si="375"/>
        <v>140.33333333333334</v>
      </c>
      <c r="V952" s="1493">
        <f t="shared" si="376"/>
        <v>16.066666666666666</v>
      </c>
      <c r="W952" s="1495">
        <f>455/M952</f>
        <v>10.111111111111111</v>
      </c>
      <c r="X952" s="1496">
        <f t="shared" si="377"/>
        <v>11</v>
      </c>
      <c r="Y952" s="708">
        <f t="shared" si="383"/>
        <v>0.72727272727272729</v>
      </c>
      <c r="Z952" s="1388"/>
    </row>
    <row r="953" spans="1:29" ht="12.95" customHeight="1" x14ac:dyDescent="0.25">
      <c r="A953" s="1385"/>
      <c r="B953" s="1489" t="s">
        <v>643</v>
      </c>
      <c r="C953" s="1490">
        <v>0</v>
      </c>
      <c r="D953" s="1421">
        <f t="shared" si="378"/>
        <v>0</v>
      </c>
      <c r="E953" s="1490">
        <v>4</v>
      </c>
      <c r="F953" s="1499">
        <f t="shared" si="379"/>
        <v>1</v>
      </c>
      <c r="G953" s="1490">
        <v>0</v>
      </c>
      <c r="H953" s="1421">
        <f t="shared" si="380"/>
        <v>0</v>
      </c>
      <c r="I953" s="1491">
        <v>0</v>
      </c>
      <c r="J953" s="1421">
        <f t="shared" si="381"/>
        <v>0</v>
      </c>
      <c r="K953" s="1492">
        <f t="shared" si="382"/>
        <v>4</v>
      </c>
      <c r="L953" s="1421">
        <f t="shared" si="370"/>
        <v>1.680672268907563E-2</v>
      </c>
      <c r="M953" s="1493">
        <v>72</v>
      </c>
      <c r="N953" s="1421">
        <f t="shared" si="371"/>
        <v>1.9856591285162713E-2</v>
      </c>
      <c r="O953" s="1426"/>
      <c r="P953" s="1494">
        <v>1</v>
      </c>
      <c r="Q953" s="1421">
        <f t="shared" si="372"/>
        <v>2.2222222222222223E-2</v>
      </c>
      <c r="R953" s="1494">
        <v>4</v>
      </c>
      <c r="S953" s="1421">
        <f t="shared" si="373"/>
        <v>2.9850746268656716E-2</v>
      </c>
      <c r="T953" s="1492">
        <f t="shared" si="374"/>
        <v>174</v>
      </c>
      <c r="U953" s="1495">
        <f t="shared" si="375"/>
        <v>143.75</v>
      </c>
      <c r="V953" s="1493">
        <f t="shared" si="376"/>
        <v>9.6666666666666661</v>
      </c>
      <c r="W953" s="1495">
        <f>757/M953</f>
        <v>10.513888888888889</v>
      </c>
      <c r="X953" s="1496">
        <f t="shared" si="377"/>
        <v>9</v>
      </c>
      <c r="Y953" s="708">
        <f t="shared" si="383"/>
        <v>0.55555555555555558</v>
      </c>
      <c r="Z953" s="1388"/>
    </row>
    <row r="954" spans="1:29" s="733" customFormat="1" ht="12.95" customHeight="1" x14ac:dyDescent="0.25">
      <c r="A954" s="1385"/>
      <c r="B954" s="1489" t="s">
        <v>644</v>
      </c>
      <c r="C954" s="1490">
        <v>0</v>
      </c>
      <c r="D954" s="1421">
        <f t="shared" si="378"/>
        <v>0</v>
      </c>
      <c r="E954" s="1490">
        <v>2</v>
      </c>
      <c r="F954" s="1499">
        <f t="shared" si="379"/>
        <v>1</v>
      </c>
      <c r="G954" s="1490">
        <v>0</v>
      </c>
      <c r="H954" s="1421">
        <v>0</v>
      </c>
      <c r="I954" s="1491">
        <v>0</v>
      </c>
      <c r="J954" s="1421">
        <f t="shared" si="381"/>
        <v>0</v>
      </c>
      <c r="K954" s="1492">
        <f t="shared" si="382"/>
        <v>2</v>
      </c>
      <c r="L954" s="1421">
        <f t="shared" si="370"/>
        <v>8.4033613445378148E-3</v>
      </c>
      <c r="M954" s="1493">
        <v>36</v>
      </c>
      <c r="N954" s="1421">
        <f t="shared" si="371"/>
        <v>9.9282956425813564E-3</v>
      </c>
      <c r="O954" s="1426"/>
      <c r="P954" s="1494">
        <v>0</v>
      </c>
      <c r="Q954" s="1421">
        <f t="shared" si="372"/>
        <v>0</v>
      </c>
      <c r="R954" s="1494">
        <v>5</v>
      </c>
      <c r="S954" s="1421">
        <f t="shared" si="373"/>
        <v>3.7313432835820892E-2</v>
      </c>
      <c r="T954" s="1492">
        <f t="shared" si="374"/>
        <v>339.5</v>
      </c>
      <c r="U954" s="1495">
        <f t="shared" si="375"/>
        <v>244</v>
      </c>
      <c r="V954" s="1493">
        <f t="shared" si="376"/>
        <v>18.861111111111111</v>
      </c>
      <c r="W954" s="1495">
        <f>523/M954</f>
        <v>14.527777777777779</v>
      </c>
      <c r="X954" s="1496">
        <f t="shared" si="377"/>
        <v>7</v>
      </c>
      <c r="Y954" s="708">
        <f t="shared" si="383"/>
        <v>0.7142857142857143</v>
      </c>
      <c r="Z954" s="1388"/>
      <c r="AB954" s="908"/>
      <c r="AC954" s="59"/>
    </row>
    <row r="955" spans="1:29" ht="12.95" customHeight="1" x14ac:dyDescent="0.25">
      <c r="A955" s="1385"/>
      <c r="B955" s="1489" t="s">
        <v>645</v>
      </c>
      <c r="C955" s="1490">
        <v>2</v>
      </c>
      <c r="D955" s="1421">
        <f t="shared" si="378"/>
        <v>0.66666666666666663</v>
      </c>
      <c r="E955" s="1490">
        <v>0</v>
      </c>
      <c r="F955" s="1421">
        <f t="shared" si="379"/>
        <v>0</v>
      </c>
      <c r="G955" s="1490">
        <v>0</v>
      </c>
      <c r="H955" s="1421">
        <f t="shared" si="380"/>
        <v>0</v>
      </c>
      <c r="I955" s="1491">
        <v>1</v>
      </c>
      <c r="J955" s="1421">
        <f t="shared" si="381"/>
        <v>0.33333333333333331</v>
      </c>
      <c r="K955" s="1492">
        <f t="shared" si="382"/>
        <v>3</v>
      </c>
      <c r="L955" s="1421">
        <f t="shared" si="370"/>
        <v>1.2605042016806723E-2</v>
      </c>
      <c r="M955" s="1493">
        <v>54</v>
      </c>
      <c r="N955" s="1421">
        <f t="shared" si="371"/>
        <v>1.4892443463872035E-2</v>
      </c>
      <c r="O955" s="1426"/>
      <c r="P955" s="1494">
        <v>1</v>
      </c>
      <c r="Q955" s="1421">
        <f t="shared" si="372"/>
        <v>2.2222222222222223E-2</v>
      </c>
      <c r="R955" s="1494">
        <v>1</v>
      </c>
      <c r="S955" s="1421">
        <f t="shared" si="373"/>
        <v>7.462686567164179E-3</v>
      </c>
      <c r="T955" s="1492">
        <f t="shared" si="374"/>
        <v>124</v>
      </c>
      <c r="U955" s="1495">
        <f t="shared" si="375"/>
        <v>94.666666666666671</v>
      </c>
      <c r="V955" s="1493">
        <f t="shared" si="376"/>
        <v>6.8888888888888893</v>
      </c>
      <c r="W955" s="1495">
        <f>304/M955</f>
        <v>5.6296296296296298</v>
      </c>
      <c r="X955" s="1496">
        <f t="shared" si="377"/>
        <v>5</v>
      </c>
      <c r="Y955" s="708">
        <f t="shared" si="383"/>
        <v>0.4</v>
      </c>
      <c r="Z955" s="1388"/>
    </row>
    <row r="956" spans="1:29" ht="12.95" customHeight="1" x14ac:dyDescent="0.25">
      <c r="A956" s="1385"/>
      <c r="B956" s="1489" t="s">
        <v>646</v>
      </c>
      <c r="C956" s="1490">
        <v>1</v>
      </c>
      <c r="D956" s="1421">
        <f t="shared" si="378"/>
        <v>0.16666666666666666</v>
      </c>
      <c r="E956" s="1490">
        <v>3</v>
      </c>
      <c r="F956" s="1421">
        <f t="shared" si="379"/>
        <v>0.5</v>
      </c>
      <c r="G956" s="1490">
        <v>0</v>
      </c>
      <c r="H956" s="1421">
        <f t="shared" si="380"/>
        <v>0</v>
      </c>
      <c r="I956" s="1491">
        <v>2</v>
      </c>
      <c r="J956" s="1421">
        <f t="shared" si="381"/>
        <v>0.33333333333333331</v>
      </c>
      <c r="K956" s="1492">
        <f t="shared" si="382"/>
        <v>6</v>
      </c>
      <c r="L956" s="1421">
        <f t="shared" si="370"/>
        <v>2.5210084033613446E-2</v>
      </c>
      <c r="M956" s="1493">
        <v>144</v>
      </c>
      <c r="N956" s="1421">
        <f t="shared" si="371"/>
        <v>3.9713182570325425E-2</v>
      </c>
      <c r="O956" s="1426"/>
      <c r="P956" s="1494">
        <v>0</v>
      </c>
      <c r="Q956" s="1421">
        <f t="shared" si="372"/>
        <v>0</v>
      </c>
      <c r="R956" s="1494">
        <v>2</v>
      </c>
      <c r="S956" s="1421">
        <f t="shared" si="373"/>
        <v>1.4925373134328358E-2</v>
      </c>
      <c r="T956" s="1492">
        <f t="shared" si="374"/>
        <v>110.16666666666667</v>
      </c>
      <c r="U956" s="1495">
        <f t="shared" si="375"/>
        <v>106.16666666666667</v>
      </c>
      <c r="V956" s="1493">
        <f t="shared" si="376"/>
        <v>4.5902777777777777</v>
      </c>
      <c r="W956" s="1495">
        <f>566/M956</f>
        <v>3.9305555555555554</v>
      </c>
      <c r="X956" s="1496">
        <f t="shared" si="377"/>
        <v>8</v>
      </c>
      <c r="Y956" s="708">
        <f t="shared" si="383"/>
        <v>0.25</v>
      </c>
      <c r="Z956" s="1388"/>
    </row>
    <row r="957" spans="1:29" ht="12.95" customHeight="1" x14ac:dyDescent="0.25">
      <c r="A957" s="1385"/>
      <c r="B957" s="1489" t="s">
        <v>647</v>
      </c>
      <c r="C957" s="1490">
        <v>3</v>
      </c>
      <c r="D957" s="1499">
        <f t="shared" si="378"/>
        <v>1</v>
      </c>
      <c r="E957" s="1490">
        <v>0</v>
      </c>
      <c r="F957" s="1421">
        <f t="shared" si="379"/>
        <v>0</v>
      </c>
      <c r="G957" s="1490">
        <v>0</v>
      </c>
      <c r="H957" s="1421">
        <f t="shared" si="380"/>
        <v>0</v>
      </c>
      <c r="I957" s="1491">
        <v>0</v>
      </c>
      <c r="J957" s="1421">
        <f t="shared" si="381"/>
        <v>0</v>
      </c>
      <c r="K957" s="1492">
        <f t="shared" si="382"/>
        <v>3</v>
      </c>
      <c r="L957" s="1421">
        <f t="shared" si="370"/>
        <v>1.2605042016806723E-2</v>
      </c>
      <c r="M957" s="1493">
        <v>27</v>
      </c>
      <c r="N957" s="1421">
        <f t="shared" si="371"/>
        <v>7.4462217319360173E-3</v>
      </c>
      <c r="O957" s="1426"/>
      <c r="P957" s="1494">
        <v>1</v>
      </c>
      <c r="Q957" s="1421">
        <f t="shared" si="372"/>
        <v>2.2222222222222223E-2</v>
      </c>
      <c r="R957" s="1494">
        <v>2</v>
      </c>
      <c r="S957" s="1421">
        <f t="shared" si="373"/>
        <v>1.4925373134328358E-2</v>
      </c>
      <c r="T957" s="1492">
        <f t="shared" si="374"/>
        <v>60.666666666666664</v>
      </c>
      <c r="U957" s="1495">
        <f t="shared" si="375"/>
        <v>58.666666666666664</v>
      </c>
      <c r="V957" s="1493">
        <f t="shared" si="376"/>
        <v>6.7407407407407405</v>
      </c>
      <c r="W957" s="1495">
        <f>188/M957</f>
        <v>6.9629629629629628</v>
      </c>
      <c r="X957" s="1496">
        <f t="shared" si="377"/>
        <v>6</v>
      </c>
      <c r="Y957" s="708">
        <f t="shared" si="383"/>
        <v>0.5</v>
      </c>
      <c r="Z957" s="1388"/>
    </row>
    <row r="958" spans="1:29" ht="12" customHeight="1" x14ac:dyDescent="0.25">
      <c r="A958" s="1385"/>
      <c r="B958" s="1489" t="s">
        <v>648</v>
      </c>
      <c r="C958" s="1490">
        <v>0</v>
      </c>
      <c r="D958" s="1499" t="e">
        <f t="shared" si="378"/>
        <v>#DIV/0!</v>
      </c>
      <c r="E958" s="1490">
        <v>0</v>
      </c>
      <c r="F958" s="1499" t="e">
        <f t="shared" si="379"/>
        <v>#DIV/0!</v>
      </c>
      <c r="G958" s="1490">
        <v>0</v>
      </c>
      <c r="H958" s="1499" t="e">
        <f t="shared" si="380"/>
        <v>#DIV/0!</v>
      </c>
      <c r="I958" s="1491">
        <v>0</v>
      </c>
      <c r="J958" s="1499" t="e">
        <f t="shared" si="381"/>
        <v>#DIV/0!</v>
      </c>
      <c r="K958" s="1492">
        <f t="shared" si="382"/>
        <v>0</v>
      </c>
      <c r="L958" s="1421">
        <f t="shared" si="370"/>
        <v>0</v>
      </c>
      <c r="M958" s="1493">
        <v>0</v>
      </c>
      <c r="N958" s="1421">
        <f t="shared" si="371"/>
        <v>0</v>
      </c>
      <c r="O958" s="1426"/>
      <c r="P958" s="1494">
        <v>1</v>
      </c>
      <c r="Q958" s="1421">
        <f t="shared" si="372"/>
        <v>2.2222222222222223E-2</v>
      </c>
      <c r="R958" s="1494">
        <v>1</v>
      </c>
      <c r="S958" s="1421">
        <f t="shared" si="373"/>
        <v>7.462686567164179E-3</v>
      </c>
      <c r="T958" s="1492" t="e">
        <f t="shared" si="374"/>
        <v>#DIV/0!</v>
      </c>
      <c r="U958" s="1495" t="e">
        <f t="shared" si="375"/>
        <v>#DIV/0!</v>
      </c>
      <c r="V958" s="1493" t="e">
        <f t="shared" si="376"/>
        <v>#DIV/0!</v>
      </c>
      <c r="W958" s="1495" t="e">
        <f>200/M958</f>
        <v>#DIV/0!</v>
      </c>
      <c r="X958" s="1496">
        <f t="shared" si="377"/>
        <v>2</v>
      </c>
      <c r="Y958" s="708">
        <f t="shared" si="383"/>
        <v>1</v>
      </c>
      <c r="Z958" s="1388"/>
    </row>
    <row r="959" spans="1:29" ht="12" customHeight="1" x14ac:dyDescent="0.25">
      <c r="A959" s="1385"/>
      <c r="B959" s="1489" t="s">
        <v>649</v>
      </c>
      <c r="C959" s="1490">
        <v>0</v>
      </c>
      <c r="D959" s="1499">
        <f t="shared" si="378"/>
        <v>0</v>
      </c>
      <c r="E959" s="1490">
        <v>1</v>
      </c>
      <c r="F959" s="1499">
        <f t="shared" si="379"/>
        <v>1</v>
      </c>
      <c r="G959" s="1490">
        <v>0</v>
      </c>
      <c r="H959" s="1499">
        <f t="shared" si="380"/>
        <v>0</v>
      </c>
      <c r="I959" s="1491">
        <v>0</v>
      </c>
      <c r="J959" s="1499">
        <f t="shared" si="381"/>
        <v>0</v>
      </c>
      <c r="K959" s="1492">
        <f t="shared" si="382"/>
        <v>1</v>
      </c>
      <c r="L959" s="1421">
        <f t="shared" si="370"/>
        <v>4.2016806722689074E-3</v>
      </c>
      <c r="M959" s="1493">
        <v>18</v>
      </c>
      <c r="N959" s="1421"/>
      <c r="O959" s="1426"/>
      <c r="P959" s="1494">
        <v>0</v>
      </c>
      <c r="Q959" s="1421">
        <f t="shared" si="372"/>
        <v>0</v>
      </c>
      <c r="R959" s="1494">
        <v>0</v>
      </c>
      <c r="S959" s="1421">
        <f t="shared" si="373"/>
        <v>0</v>
      </c>
      <c r="T959" s="1492">
        <f t="shared" si="374"/>
        <v>151</v>
      </c>
      <c r="U959" s="1495">
        <f t="shared" si="375"/>
        <v>151</v>
      </c>
      <c r="V959" s="1493">
        <f t="shared" si="376"/>
        <v>8.3888888888888893</v>
      </c>
      <c r="W959" s="1495">
        <f>188/M959</f>
        <v>10.444444444444445</v>
      </c>
      <c r="X959" s="1496">
        <f t="shared" si="377"/>
        <v>1</v>
      </c>
      <c r="Y959" s="708">
        <f t="shared" si="383"/>
        <v>0</v>
      </c>
      <c r="Z959" s="1388"/>
    </row>
    <row r="960" spans="1:29" x14ac:dyDescent="0.25">
      <c r="A960" s="1385"/>
      <c r="B960" s="1500" t="s">
        <v>607</v>
      </c>
      <c r="C960" s="1439">
        <f>SUM(C940:C959)</f>
        <v>98</v>
      </c>
      <c r="D960" s="1421">
        <f t="shared" si="378"/>
        <v>0.41176470588235292</v>
      </c>
      <c r="E960" s="1439">
        <f>SUM(E940:E959)</f>
        <v>116</v>
      </c>
      <c r="F960" s="1421">
        <f t="shared" si="379"/>
        <v>0.48739495798319327</v>
      </c>
      <c r="G960" s="1439">
        <f>SUM(G940:G959)</f>
        <v>15</v>
      </c>
      <c r="H960" s="1421">
        <f t="shared" si="380"/>
        <v>6.3025210084033612E-2</v>
      </c>
      <c r="I960" s="1439">
        <f>SUM(I940:I959)</f>
        <v>9</v>
      </c>
      <c r="J960" s="1421">
        <f t="shared" si="381"/>
        <v>3.7815126050420166E-2</v>
      </c>
      <c r="K960" s="1439">
        <f>SUM(K940:K959)</f>
        <v>238</v>
      </c>
      <c r="L960" s="1432">
        <f t="shared" si="370"/>
        <v>1</v>
      </c>
      <c r="M960" s="1439">
        <f>SUM(M940:M958)</f>
        <v>3626</v>
      </c>
      <c r="N960" s="1432">
        <f>M960/$M$960</f>
        <v>1</v>
      </c>
      <c r="O960" s="1426"/>
      <c r="P960" s="1439">
        <f>SUM(P940:P959)</f>
        <v>45</v>
      </c>
      <c r="Q960" s="1432">
        <f t="shared" si="372"/>
        <v>1</v>
      </c>
      <c r="R960" s="1439">
        <f>SUM(R940:R959)</f>
        <v>134</v>
      </c>
      <c r="S960" s="1432">
        <f t="shared" si="373"/>
        <v>1</v>
      </c>
      <c r="T960" s="1439">
        <f>92213/K960</f>
        <v>387.44957983193279</v>
      </c>
      <c r="U960" s="1501">
        <f>72859/K960</f>
        <v>306.13025210084032</v>
      </c>
      <c r="V960" s="1439">
        <f>92213/M960</f>
        <v>25.431053502482072</v>
      </c>
      <c r="W960" s="1501">
        <f>72859/M960</f>
        <v>20.093491450634307</v>
      </c>
      <c r="X960" s="1439">
        <f>SUM(X940:X959)</f>
        <v>417</v>
      </c>
      <c r="Y960" s="708">
        <f t="shared" si="383"/>
        <v>0.42925659472422062</v>
      </c>
      <c r="Z960" s="1388"/>
    </row>
    <row r="961" spans="1:29" x14ac:dyDescent="0.25">
      <c r="A961" s="1385"/>
      <c r="B961" s="1502"/>
      <c r="C961" s="1503"/>
      <c r="D961" s="1504"/>
      <c r="E961" s="1505"/>
      <c r="F961" s="1506"/>
      <c r="G961" s="1505"/>
      <c r="H961" s="1507"/>
      <c r="I961" s="1505"/>
      <c r="J961" s="1506"/>
      <c r="K961" s="1505"/>
      <c r="L961" s="1508"/>
      <c r="M961" s="1505"/>
      <c r="N961" s="1509"/>
      <c r="O961" s="1510"/>
      <c r="P961" s="1505"/>
      <c r="Q961" s="1508"/>
      <c r="R961" s="1505"/>
      <c r="S961" s="1508"/>
      <c r="T961" s="1511"/>
      <c r="U961" s="1508"/>
      <c r="V961" s="1512"/>
      <c r="W961" s="1415"/>
      <c r="X961" s="1416"/>
      <c r="Z961" s="1388"/>
    </row>
    <row r="962" spans="1:29" hidden="1" x14ac:dyDescent="0.25">
      <c r="A962" s="1385"/>
      <c r="B962" s="1502"/>
      <c r="C962" s="1416"/>
      <c r="D962" s="1513"/>
      <c r="E962" s="1416"/>
      <c r="F962" s="1416"/>
      <c r="G962" s="1416"/>
      <c r="H962" s="1513"/>
      <c r="I962" s="1415"/>
      <c r="J962" s="1416"/>
      <c r="K962" s="1415"/>
      <c r="L962" s="1513"/>
      <c r="M962" s="1514"/>
      <c r="N962" s="1415"/>
      <c r="O962" s="1392"/>
      <c r="P962" s="1415"/>
      <c r="Q962" s="1513"/>
      <c r="R962" s="1415"/>
      <c r="S962" s="1415"/>
      <c r="T962" s="1515"/>
      <c r="U962" s="1513"/>
      <c r="V962" s="1516"/>
      <c r="W962" s="1415"/>
      <c r="X962" s="1416"/>
      <c r="Z962" s="1388"/>
    </row>
    <row r="963" spans="1:29" hidden="1" x14ac:dyDescent="0.25">
      <c r="A963" s="1385"/>
      <c r="B963" s="1517"/>
      <c r="C963" s="1409"/>
      <c r="D963" s="1410"/>
      <c r="E963" s="1409"/>
      <c r="F963" s="1410"/>
      <c r="G963" s="1409"/>
      <c r="H963" s="1410"/>
      <c r="I963" s="1409"/>
      <c r="J963" s="1410"/>
      <c r="K963" s="1409"/>
      <c r="L963" s="1410"/>
      <c r="M963" s="1409"/>
      <c r="N963" s="1410"/>
      <c r="O963" s="1392"/>
      <c r="P963" s="1409"/>
      <c r="Q963" s="1410"/>
      <c r="R963" s="1409"/>
      <c r="S963" s="1410"/>
      <c r="T963" s="1411"/>
      <c r="U963" s="1411"/>
      <c r="V963" s="1412"/>
      <c r="W963" s="1413"/>
      <c r="X963" s="1413"/>
      <c r="Z963" s="1388"/>
    </row>
    <row r="964" spans="1:29" x14ac:dyDescent="0.25">
      <c r="A964" s="1465"/>
      <c r="B964" s="1475"/>
      <c r="C964" s="1485" t="s">
        <v>828</v>
      </c>
      <c r="D964" s="1485"/>
      <c r="E964" s="1485" t="s">
        <v>828</v>
      </c>
      <c r="F964" s="1485"/>
      <c r="G964" s="1485" t="s">
        <v>828</v>
      </c>
      <c r="H964" s="1485"/>
      <c r="I964" s="1485" t="s">
        <v>828</v>
      </c>
      <c r="J964" s="1485"/>
      <c r="K964" s="1485" t="s">
        <v>825</v>
      </c>
      <c r="L964" s="1486"/>
      <c r="M964" s="1485" t="s">
        <v>828</v>
      </c>
      <c r="N964" s="1486"/>
      <c r="O964" s="1487"/>
      <c r="P964" s="1485" t="s">
        <v>829</v>
      </c>
      <c r="Q964" s="1486"/>
      <c r="R964" s="1485" t="s">
        <v>830</v>
      </c>
      <c r="S964" s="1485"/>
      <c r="T964" s="1485" t="s">
        <v>825</v>
      </c>
      <c r="U964" s="1482" t="s">
        <v>831</v>
      </c>
      <c r="V964" s="1485" t="s">
        <v>828</v>
      </c>
      <c r="W964" s="1482" t="s">
        <v>831</v>
      </c>
      <c r="X964" s="1483">
        <v>2015</v>
      </c>
      <c r="Z964" s="1388"/>
    </row>
    <row r="965" spans="1:29" x14ac:dyDescent="0.25">
      <c r="A965" s="1385"/>
      <c r="B965" s="1475" t="s">
        <v>822</v>
      </c>
      <c r="C965" s="1479">
        <v>9</v>
      </c>
      <c r="D965" s="1480"/>
      <c r="E965" s="1479">
        <v>18</v>
      </c>
      <c r="F965" s="1480"/>
      <c r="G965" s="1479">
        <v>27</v>
      </c>
      <c r="H965" s="1480"/>
      <c r="I965" s="1479" t="s">
        <v>823</v>
      </c>
      <c r="J965" s="1480"/>
      <c r="K965" s="1479" t="s">
        <v>824</v>
      </c>
      <c r="L965" s="1480"/>
      <c r="M965" s="1479" t="s">
        <v>824</v>
      </c>
      <c r="N965" s="1480"/>
      <c r="O965" s="1481"/>
      <c r="P965" s="1479" t="s">
        <v>825</v>
      </c>
      <c r="Q965" s="1480"/>
      <c r="R965" s="1479" t="s">
        <v>825</v>
      </c>
      <c r="S965" s="1480"/>
      <c r="T965" s="1479" t="s">
        <v>826</v>
      </c>
      <c r="U965" s="1482" t="s">
        <v>826</v>
      </c>
      <c r="V965" s="1479" t="s">
        <v>826</v>
      </c>
      <c r="W965" s="1482" t="s">
        <v>826</v>
      </c>
      <c r="X965" s="1483" t="s">
        <v>827</v>
      </c>
      <c r="Z965" s="1388"/>
    </row>
    <row r="966" spans="1:29" x14ac:dyDescent="0.25">
      <c r="A966" s="1465"/>
      <c r="B966" s="1475"/>
      <c r="C966" s="1476" t="s">
        <v>834</v>
      </c>
      <c r="D966" s="1476"/>
      <c r="E966" s="1476"/>
      <c r="F966" s="1476"/>
      <c r="G966" s="1476"/>
      <c r="H966" s="1476"/>
      <c r="I966" s="1476"/>
      <c r="J966" s="1476"/>
      <c r="K966" s="1476"/>
      <c r="L966" s="1476"/>
      <c r="M966" s="1476"/>
      <c r="N966" s="1476"/>
      <c r="O966" s="1476"/>
      <c r="P966" s="1476"/>
      <c r="Q966" s="1476"/>
      <c r="R966" s="1476"/>
      <c r="S966" s="1476"/>
      <c r="T966" s="1476"/>
      <c r="U966" s="1476"/>
      <c r="V966" s="1476"/>
      <c r="W966" s="1476"/>
      <c r="X966" s="1518" t="s">
        <v>607</v>
      </c>
      <c r="Z966" s="1388"/>
    </row>
    <row r="967" spans="1:29" ht="15.75" x14ac:dyDescent="0.25">
      <c r="A967" s="1465"/>
      <c r="B967" s="1390"/>
      <c r="C967" s="1391">
        <v>1</v>
      </c>
      <c r="D967" s="1391">
        <v>2</v>
      </c>
      <c r="E967" s="1391">
        <v>3</v>
      </c>
      <c r="F967" s="1391">
        <v>4</v>
      </c>
      <c r="G967" s="1391">
        <v>5</v>
      </c>
      <c r="H967" s="1391">
        <v>6</v>
      </c>
      <c r="I967" s="1391">
        <v>7</v>
      </c>
      <c r="J967" s="1391">
        <v>8</v>
      </c>
      <c r="K967" s="1391">
        <v>9</v>
      </c>
      <c r="L967" s="1391">
        <v>10</v>
      </c>
      <c r="M967" s="1391">
        <v>11</v>
      </c>
      <c r="N967" s="1391">
        <v>12</v>
      </c>
      <c r="O967" s="1473"/>
      <c r="P967" s="1391">
        <v>13</v>
      </c>
      <c r="Q967" s="1391">
        <v>14</v>
      </c>
      <c r="R967" s="1391">
        <v>15</v>
      </c>
      <c r="S967" s="1391">
        <v>16</v>
      </c>
      <c r="T967" s="1391">
        <v>17</v>
      </c>
      <c r="U967" s="1391">
        <v>18</v>
      </c>
      <c r="V967" s="1391">
        <v>19</v>
      </c>
      <c r="W967" s="1391">
        <v>20</v>
      </c>
      <c r="X967" s="1391">
        <v>21</v>
      </c>
      <c r="Z967" s="1388"/>
    </row>
    <row r="968" spans="1:29" x14ac:dyDescent="0.25">
      <c r="A968" s="1385"/>
      <c r="B968" s="1384"/>
      <c r="C968" s="1385"/>
      <c r="D968" s="1385"/>
      <c r="E968" s="1385"/>
      <c r="F968" s="1385"/>
      <c r="G968" s="1385"/>
      <c r="H968" s="1385"/>
      <c r="I968" s="1385"/>
      <c r="J968" s="1385"/>
      <c r="K968" s="1385"/>
      <c r="L968" s="1385"/>
      <c r="M968" s="1385"/>
      <c r="N968" s="1385"/>
      <c r="O968" s="1392"/>
      <c r="P968" s="1385"/>
      <c r="Q968" s="1385"/>
      <c r="R968" s="1385"/>
      <c r="S968" s="1385"/>
      <c r="T968" s="1385"/>
      <c r="U968" s="1385"/>
      <c r="V968" s="1385"/>
      <c r="W968" s="1474"/>
      <c r="X968" s="1474"/>
      <c r="Y968" s="189"/>
      <c r="Z968" s="1388"/>
    </row>
    <row r="969" spans="1:29" ht="12" customHeight="1" x14ac:dyDescent="0.25"/>
    <row r="970" spans="1:29" ht="12" customHeight="1" x14ac:dyDescent="0.25"/>
    <row r="971" spans="1:29" ht="12.95" customHeight="1" x14ac:dyDescent="0.25"/>
    <row r="972" spans="1:29" ht="12.95" customHeight="1" x14ac:dyDescent="0.25"/>
    <row r="973" spans="1:29" ht="12.95" customHeight="1" x14ac:dyDescent="0.25"/>
    <row r="974" spans="1:29" s="733" customFormat="1" ht="12.95" customHeight="1" x14ac:dyDescent="0.2">
      <c r="Z974" s="307"/>
      <c r="AB974" s="908"/>
      <c r="AC974" s="59"/>
    </row>
    <row r="975" spans="1:29" ht="12.95" customHeight="1" x14ac:dyDescent="0.25"/>
    <row r="976" spans="1:29" ht="12.95" customHeight="1" x14ac:dyDescent="0.25"/>
    <row r="977" ht="12.95" customHeight="1" x14ac:dyDescent="0.25"/>
    <row r="978" ht="12.95" customHeight="1" x14ac:dyDescent="0.25"/>
    <row r="979" ht="12.95" customHeight="1" x14ac:dyDescent="0.25"/>
    <row r="980" ht="12.95" customHeight="1" x14ac:dyDescent="0.25"/>
    <row r="981" ht="12.95" customHeight="1" x14ac:dyDescent="0.25"/>
    <row r="982" ht="12.95" customHeight="1" x14ac:dyDescent="0.25"/>
    <row r="983" ht="12.95" customHeight="1" x14ac:dyDescent="0.25"/>
    <row r="984" ht="12.95" customHeight="1" x14ac:dyDescent="0.25"/>
    <row r="985" ht="12.95" customHeight="1" x14ac:dyDescent="0.25"/>
    <row r="986" ht="12.95" customHeight="1" x14ac:dyDescent="0.25"/>
    <row r="987" ht="12.95" customHeight="1" x14ac:dyDescent="0.25"/>
    <row r="988" ht="12.95" customHeight="1" x14ac:dyDescent="0.25"/>
    <row r="989" ht="12.95" customHeight="1" x14ac:dyDescent="0.25"/>
    <row r="990" ht="12.95" customHeight="1" x14ac:dyDescent="0.25"/>
    <row r="991" ht="12.95" customHeight="1" x14ac:dyDescent="0.25"/>
    <row r="992" ht="12.95" customHeight="1" x14ac:dyDescent="0.25"/>
    <row r="993" spans="1:29" ht="12.95" customHeight="1" x14ac:dyDescent="0.25"/>
    <row r="994" spans="1:29" ht="12.95" customHeight="1" x14ac:dyDescent="0.25"/>
    <row r="995" spans="1:29" s="733" customFormat="1" ht="12.95" customHeight="1" x14ac:dyDescent="0.2">
      <c r="A995" s="908"/>
      <c r="B995" s="812"/>
      <c r="C995" s="664"/>
      <c r="D995" s="864"/>
      <c r="E995" s="664"/>
      <c r="F995" s="864"/>
      <c r="G995" s="664"/>
      <c r="H995" s="864"/>
      <c r="I995" s="664"/>
      <c r="J995" s="664"/>
      <c r="K995" s="864"/>
      <c r="L995" s="664"/>
      <c r="M995" s="864"/>
      <c r="N995" s="664"/>
      <c r="O995" s="864"/>
      <c r="P995" s="864"/>
      <c r="Q995" s="664"/>
      <c r="R995" s="664"/>
      <c r="S995" s="864"/>
      <c r="T995" s="664"/>
      <c r="U995" s="864"/>
      <c r="V995" s="664"/>
      <c r="W995" s="864"/>
      <c r="X995" s="864"/>
      <c r="Y995" s="1519"/>
      <c r="Z995" s="825"/>
      <c r="AB995" s="908"/>
      <c r="AC995" s="59"/>
    </row>
    <row r="996" spans="1:29" ht="12.95" customHeight="1" x14ac:dyDescent="0.25">
      <c r="A996" s="105"/>
      <c r="B996" s="723"/>
      <c r="C996" s="822"/>
      <c r="D996" s="921"/>
      <c r="E996" s="822"/>
      <c r="F996" s="921"/>
      <c r="G996" s="822"/>
      <c r="H996" s="921"/>
      <c r="I996" s="825"/>
      <c r="J996" s="822"/>
      <c r="K996" s="921"/>
      <c r="L996" s="822"/>
      <c r="M996" s="921"/>
      <c r="N996" s="822"/>
      <c r="O996" s="921"/>
      <c r="P996" s="921"/>
      <c r="Q996" s="825"/>
      <c r="R996" s="818"/>
      <c r="S996" s="921"/>
      <c r="T996" s="818"/>
      <c r="U996" s="921"/>
      <c r="V996" s="818"/>
      <c r="W996" s="921"/>
      <c r="X996" s="825"/>
      <c r="Y996" s="825"/>
      <c r="Z996" s="825"/>
    </row>
    <row r="997" spans="1:29" ht="12.95" customHeight="1" x14ac:dyDescent="0.25">
      <c r="A997" s="105"/>
      <c r="B997" s="916"/>
      <c r="C997" s="825"/>
      <c r="D997" s="921"/>
      <c r="E997" s="825"/>
      <c r="F997" s="921"/>
      <c r="G997" s="825"/>
      <c r="H997" s="921"/>
      <c r="I997" s="825"/>
      <c r="J997" s="825"/>
      <c r="K997" s="921"/>
      <c r="L997" s="825"/>
      <c r="M997" s="921"/>
      <c r="N997" s="825"/>
      <c r="O997" s="921"/>
      <c r="P997" s="921"/>
      <c r="Q997" s="825"/>
      <c r="R997" s="825"/>
      <c r="S997" s="921"/>
      <c r="T997" s="825"/>
      <c r="U997" s="921"/>
      <c r="V997" s="825"/>
      <c r="W997" s="921"/>
      <c r="X997" s="825"/>
      <c r="Y997" s="921"/>
      <c r="Z997" s="825"/>
    </row>
    <row r="998" spans="1:29" ht="12.95" customHeight="1" x14ac:dyDescent="0.25">
      <c r="A998" s="105"/>
      <c r="B998" s="916"/>
      <c r="C998" s="917"/>
      <c r="D998" s="749"/>
      <c r="E998" s="749"/>
      <c r="F998" s="749"/>
      <c r="G998" s="749"/>
      <c r="H998" s="749"/>
      <c r="I998" s="749"/>
      <c r="J998" s="749"/>
      <c r="K998" s="749"/>
      <c r="L998" s="749"/>
      <c r="M998" s="749"/>
      <c r="N998" s="749"/>
      <c r="O998" s="749"/>
      <c r="P998" s="749"/>
      <c r="Q998" s="749"/>
      <c r="R998" s="749"/>
      <c r="S998" s="749"/>
      <c r="T998" s="749"/>
      <c r="U998" s="749"/>
      <c r="V998" s="749"/>
      <c r="W998" s="749"/>
      <c r="X998" s="920"/>
      <c r="Y998" s="820"/>
      <c r="Z998" s="825"/>
    </row>
    <row r="999" spans="1:29" ht="12" customHeight="1" x14ac:dyDescent="0.25">
      <c r="A999" s="105"/>
      <c r="B999" s="664"/>
      <c r="C999" s="664"/>
      <c r="D999" s="664"/>
      <c r="E999" s="664"/>
      <c r="F999" s="664"/>
      <c r="G999" s="664"/>
      <c r="H999" s="664"/>
      <c r="I999" s="664"/>
      <c r="J999" s="664"/>
      <c r="K999" s="664"/>
      <c r="L999" s="664"/>
      <c r="M999" s="664"/>
      <c r="N999" s="664"/>
      <c r="O999" s="862"/>
      <c r="P999" s="664"/>
      <c r="Q999" s="664"/>
      <c r="R999" s="664"/>
      <c r="S999" s="664"/>
      <c r="T999" s="664"/>
      <c r="U999" s="664"/>
      <c r="V999" s="664"/>
      <c r="W999" s="664"/>
      <c r="X999" s="664"/>
      <c r="Y999" s="664"/>
      <c r="Z999" s="825"/>
    </row>
    <row r="1000" spans="1:29" ht="12" customHeight="1" x14ac:dyDescent="0.25">
      <c r="A1000" s="105"/>
      <c r="B1000" s="105"/>
      <c r="C1000" s="105"/>
      <c r="D1000" s="105"/>
      <c r="E1000" s="105"/>
      <c r="F1000" s="105"/>
      <c r="G1000" s="105"/>
      <c r="H1000" s="105"/>
      <c r="I1000" s="105"/>
      <c r="J1000" s="105"/>
      <c r="K1000" s="105"/>
      <c r="L1000" s="105"/>
      <c r="M1000" s="105"/>
      <c r="N1000" s="105"/>
      <c r="O1000" s="105"/>
      <c r="P1000" s="105"/>
      <c r="Q1000" s="105"/>
      <c r="R1000" s="105"/>
      <c r="S1000" s="105"/>
      <c r="T1000" s="105"/>
      <c r="U1000" s="105"/>
      <c r="V1000" s="105"/>
      <c r="W1000" s="105"/>
      <c r="X1000" s="105"/>
      <c r="Y1000" s="105"/>
      <c r="Z1000" s="825"/>
    </row>
    <row r="1001" spans="1:29" s="105" customFormat="1" x14ac:dyDescent="0.25">
      <c r="Z1001" s="825"/>
      <c r="AC1001" s="950"/>
    </row>
    <row r="1002" spans="1:29" s="105" customFormat="1" x14ac:dyDescent="0.25">
      <c r="Z1002" s="825"/>
      <c r="AC1002" s="950"/>
    </row>
    <row r="1003" spans="1:29" s="105" customFormat="1" x14ac:dyDescent="0.25">
      <c r="Z1003" s="825"/>
      <c r="AC1003" s="950"/>
    </row>
    <row r="1004" spans="1:29" s="105" customFormat="1" x14ac:dyDescent="0.25">
      <c r="Z1004" s="825"/>
      <c r="AC1004" s="950"/>
    </row>
    <row r="1005" spans="1:29" s="105" customFormat="1" x14ac:dyDescent="0.25">
      <c r="Z1005" s="825"/>
      <c r="AC1005" s="950"/>
    </row>
    <row r="1006" spans="1:29" s="105" customFormat="1" hidden="1" x14ac:dyDescent="0.25">
      <c r="Z1006" s="825"/>
      <c r="AC1006" s="950"/>
    </row>
    <row r="1007" spans="1:29" s="105" customFormat="1" x14ac:dyDescent="0.25">
      <c r="Z1007" s="1520"/>
      <c r="AC1007" s="950"/>
    </row>
    <row r="1008" spans="1:29" s="105" customFormat="1" ht="12" customHeight="1" x14ac:dyDescent="0.25">
      <c r="A1008" s="786"/>
      <c r="B1008" s="1521"/>
      <c r="C1008" s="1521"/>
      <c r="D1008" s="1521"/>
      <c r="E1008" s="1521"/>
      <c r="F1008" s="1521"/>
      <c r="G1008" s="1521"/>
      <c r="H1008" s="1521"/>
      <c r="I1008" s="862"/>
      <c r="J1008" s="1521"/>
      <c r="K1008" s="821"/>
      <c r="L1008" s="821"/>
      <c r="M1008" s="821"/>
      <c r="N1008" s="821"/>
      <c r="O1008" s="821"/>
      <c r="P1008" s="922"/>
      <c r="Q1008" s="821"/>
      <c r="R1008" s="821"/>
      <c r="S1008" s="825"/>
      <c r="T1008" s="825"/>
      <c r="U1008" s="1521"/>
      <c r="V1008" s="825"/>
      <c r="W1008" s="825"/>
      <c r="X1008" s="667"/>
      <c r="Z1008" s="305"/>
      <c r="AC1008" s="950"/>
    </row>
    <row r="1009" spans="1:26" ht="12" customHeight="1" x14ac:dyDescent="0.25">
      <c r="A1009" s="786"/>
      <c r="B1009" s="664"/>
      <c r="C1009" s="664"/>
      <c r="D1009" s="664"/>
      <c r="E1009" s="664"/>
      <c r="F1009" s="664"/>
      <c r="G1009" s="664"/>
      <c r="H1009" s="664"/>
      <c r="I1009" s="664"/>
      <c r="J1009" s="664"/>
      <c r="K1009" s="664"/>
      <c r="L1009" s="664"/>
      <c r="M1009" s="664"/>
      <c r="N1009" s="664"/>
      <c r="O1009" s="862"/>
      <c r="P1009" s="664"/>
      <c r="Q1009" s="664"/>
      <c r="R1009" s="664"/>
      <c r="S1009" s="664"/>
      <c r="T1009" s="664"/>
      <c r="U1009" s="664"/>
      <c r="V1009" s="664"/>
      <c r="W1009" s="664"/>
      <c r="X1009" s="664"/>
      <c r="Y1009" s="664"/>
      <c r="Z1009" s="305"/>
    </row>
    <row r="1010" spans="1:26" ht="12.95" customHeight="1" x14ac:dyDescent="0.25">
      <c r="A1010" s="786"/>
      <c r="B1010" s="916"/>
      <c r="C1010" s="917"/>
      <c r="D1010" s="749"/>
      <c r="E1010" s="749"/>
      <c r="F1010" s="749"/>
      <c r="G1010" s="749"/>
      <c r="H1010" s="749"/>
      <c r="I1010" s="749"/>
      <c r="J1010" s="749"/>
      <c r="K1010" s="749"/>
      <c r="L1010" s="749"/>
      <c r="M1010" s="749"/>
      <c r="N1010" s="749"/>
      <c r="O1010" s="749"/>
      <c r="P1010" s="749"/>
      <c r="Q1010" s="749"/>
      <c r="R1010" s="749"/>
      <c r="S1010" s="749"/>
      <c r="T1010" s="749"/>
      <c r="U1010" s="749"/>
      <c r="V1010" s="749"/>
      <c r="W1010" s="749"/>
      <c r="X1010" s="920"/>
      <c r="Y1010" s="820"/>
      <c r="Z1010" s="305"/>
    </row>
    <row r="1011" spans="1:26" ht="12.95" customHeight="1" x14ac:dyDescent="0.25">
      <c r="A1011" s="786"/>
      <c r="B1011" s="916"/>
      <c r="C1011" s="825"/>
      <c r="D1011" s="921"/>
      <c r="E1011" s="825"/>
      <c r="F1011" s="921"/>
      <c r="G1011" s="825"/>
      <c r="H1011" s="921"/>
      <c r="I1011" s="825"/>
      <c r="J1011" s="921"/>
      <c r="K1011" s="825"/>
      <c r="L1011" s="921"/>
      <c r="M1011" s="825"/>
      <c r="N1011" s="921"/>
      <c r="O1011" s="922"/>
      <c r="P1011" s="825"/>
      <c r="Q1011" s="921"/>
      <c r="R1011" s="825"/>
      <c r="S1011" s="921"/>
      <c r="T1011" s="825"/>
      <c r="U1011" s="921"/>
      <c r="V1011" s="825"/>
      <c r="W1011" s="921"/>
      <c r="X1011" s="825"/>
      <c r="Y1011" s="921"/>
      <c r="Z1011" s="305"/>
    </row>
    <row r="1012" spans="1:26" ht="12.95" customHeight="1" x14ac:dyDescent="0.25">
      <c r="A1012" s="786"/>
      <c r="B1012" s="812"/>
      <c r="C1012" s="2"/>
      <c r="D1012" s="105"/>
      <c r="E1012" s="322"/>
      <c r="F1012" s="322"/>
      <c r="G1012" s="322"/>
      <c r="H1012" s="322"/>
      <c r="I1012" s="322"/>
      <c r="J1012" s="322"/>
      <c r="K1012" s="2"/>
      <c r="L1012" s="2"/>
      <c r="M1012" s="950"/>
      <c r="N1012" s="2"/>
      <c r="O1012" s="950"/>
      <c r="P1012" s="950"/>
      <c r="Q1012" s="2"/>
      <c r="R1012" s="2"/>
      <c r="S1012" s="2"/>
      <c r="T1012" s="2"/>
      <c r="U1012" s="105"/>
      <c r="V1012" s="2"/>
      <c r="W1012" s="105"/>
      <c r="X1012" s="2"/>
      <c r="Y1012" s="105"/>
      <c r="Z1012" s="305"/>
    </row>
    <row r="1013" spans="1:26" ht="12.95" customHeight="1" x14ac:dyDescent="0.25">
      <c r="A1013" s="786"/>
      <c r="B1013" s="812"/>
      <c r="C1013" s="666"/>
      <c r="D1013" s="865"/>
      <c r="E1013" s="666"/>
      <c r="F1013" s="865"/>
      <c r="G1013" s="666"/>
      <c r="H1013" s="865"/>
      <c r="I1013" s="666"/>
      <c r="J1013" s="865"/>
      <c r="K1013" s="865"/>
      <c r="L1013" s="666"/>
      <c r="M1013" s="865"/>
      <c r="N1013" s="666"/>
      <c r="O1013" s="865"/>
      <c r="P1013" s="865"/>
      <c r="Q1013" s="666"/>
      <c r="R1013" s="666"/>
      <c r="S1013" s="666"/>
      <c r="T1013" s="105"/>
      <c r="U1013" s="666"/>
      <c r="V1013" s="666"/>
      <c r="W1013" s="666"/>
      <c r="X1013" s="105"/>
      <c r="Y1013" s="105"/>
      <c r="Z1013" s="305"/>
    </row>
    <row r="1014" spans="1:26" ht="12.95" customHeight="1" x14ac:dyDescent="0.25">
      <c r="A1014" s="105"/>
      <c r="B1014" s="696"/>
      <c r="C1014" s="8"/>
      <c r="D1014" s="726"/>
      <c r="E1014" s="8"/>
      <c r="F1014" s="726"/>
      <c r="G1014" s="8"/>
      <c r="H1014" s="726"/>
      <c r="I1014" s="8"/>
      <c r="J1014" s="726"/>
      <c r="K1014" s="779"/>
      <c r="L1014" s="8"/>
      <c r="M1014" s="726"/>
      <c r="N1014" s="8"/>
      <c r="O1014" s="105"/>
      <c r="P1014" s="726"/>
      <c r="Q1014" s="8"/>
      <c r="R1014" s="726"/>
      <c r="S1014" s="302"/>
      <c r="T1014" s="8"/>
      <c r="U1014" s="726"/>
      <c r="V1014" s="8"/>
      <c r="W1014" s="726"/>
      <c r="X1014" s="302"/>
      <c r="Y1014" s="105"/>
      <c r="Z1014" s="305"/>
    </row>
    <row r="1015" spans="1:26" ht="12.95" customHeight="1" x14ac:dyDescent="0.25">
      <c r="A1015" s="105"/>
      <c r="B1015" s="696"/>
      <c r="C1015" s="8"/>
      <c r="D1015" s="726"/>
      <c r="E1015" s="8"/>
      <c r="F1015" s="726"/>
      <c r="G1015" s="8"/>
      <c r="H1015" s="726"/>
      <c r="I1015" s="8"/>
      <c r="J1015" s="726"/>
      <c r="K1015" s="779"/>
      <c r="L1015" s="8"/>
      <c r="M1015" s="726"/>
      <c r="N1015" s="8"/>
      <c r="O1015" s="105"/>
      <c r="P1015" s="726"/>
      <c r="Q1015" s="8"/>
      <c r="R1015" s="726"/>
      <c r="S1015" s="302"/>
      <c r="T1015" s="8"/>
      <c r="U1015" s="726"/>
      <c r="V1015" s="8"/>
      <c r="W1015" s="726"/>
      <c r="X1015" s="302"/>
      <c r="Y1015" s="105"/>
      <c r="Z1015" s="305"/>
    </row>
    <row r="1016" spans="1:26" ht="12.95" customHeight="1" x14ac:dyDescent="0.25">
      <c r="A1016" s="105"/>
      <c r="B1016" s="696"/>
      <c r="C1016" s="8"/>
      <c r="D1016" s="726"/>
      <c r="E1016" s="8"/>
      <c r="F1016" s="726"/>
      <c r="G1016" s="8"/>
      <c r="H1016" s="726"/>
      <c r="I1016" s="8"/>
      <c r="J1016" s="726"/>
      <c r="K1016" s="779"/>
      <c r="L1016" s="8"/>
      <c r="M1016" s="726"/>
      <c r="N1016" s="8"/>
      <c r="O1016" s="105"/>
      <c r="P1016" s="726"/>
      <c r="Q1016" s="8"/>
      <c r="R1016" s="726"/>
      <c r="S1016" s="302"/>
      <c r="T1016" s="8"/>
      <c r="U1016" s="726"/>
      <c r="V1016" s="8"/>
      <c r="W1016" s="726"/>
      <c r="X1016" s="302"/>
      <c r="Y1016" s="105"/>
      <c r="Z1016" s="305"/>
    </row>
    <row r="1017" spans="1:26" ht="12.95" customHeight="1" x14ac:dyDescent="0.25">
      <c r="A1017" s="105"/>
      <c r="B1017" s="696"/>
      <c r="C1017" s="8"/>
      <c r="D1017" s="726"/>
      <c r="E1017" s="8"/>
      <c r="F1017" s="726"/>
      <c r="G1017" s="8"/>
      <c r="H1017" s="726"/>
      <c r="I1017" s="8"/>
      <c r="J1017" s="726"/>
      <c r="K1017" s="779"/>
      <c r="L1017" s="8"/>
      <c r="M1017" s="726"/>
      <c r="N1017" s="8"/>
      <c r="O1017" s="105"/>
      <c r="P1017" s="726"/>
      <c r="Q1017" s="8"/>
      <c r="R1017" s="726"/>
      <c r="S1017" s="302"/>
      <c r="T1017" s="8"/>
      <c r="U1017" s="726"/>
      <c r="V1017" s="8"/>
      <c r="W1017" s="726"/>
      <c r="X1017" s="302"/>
      <c r="Y1017" s="105"/>
      <c r="Z1017" s="305"/>
    </row>
    <row r="1018" spans="1:26" ht="12.95" customHeight="1" x14ac:dyDescent="0.25">
      <c r="A1018" s="105"/>
      <c r="B1018" s="696"/>
      <c r="C1018" s="8"/>
      <c r="D1018" s="726"/>
      <c r="E1018" s="8"/>
      <c r="F1018" s="726"/>
      <c r="G1018" s="8"/>
      <c r="H1018" s="726"/>
      <c r="I1018" s="8"/>
      <c r="J1018" s="726"/>
      <c r="K1018" s="779"/>
      <c r="L1018" s="8"/>
      <c r="M1018" s="726"/>
      <c r="N1018" s="8"/>
      <c r="O1018" s="105"/>
      <c r="P1018" s="726"/>
      <c r="Q1018" s="8"/>
      <c r="R1018" s="726"/>
      <c r="S1018" s="302"/>
      <c r="T1018" s="8"/>
      <c r="U1018" s="726"/>
      <c r="V1018" s="8"/>
      <c r="W1018" s="726"/>
      <c r="X1018" s="302"/>
      <c r="Y1018" s="105"/>
      <c r="Z1018" s="305"/>
    </row>
    <row r="1019" spans="1:26" ht="12.95" customHeight="1" x14ac:dyDescent="0.25">
      <c r="A1019" s="105"/>
      <c r="B1019" s="696"/>
      <c r="C1019" s="8"/>
      <c r="D1019" s="726"/>
      <c r="E1019" s="8"/>
      <c r="F1019" s="726"/>
      <c r="G1019" s="8"/>
      <c r="H1019" s="726"/>
      <c r="I1019" s="8"/>
      <c r="J1019" s="726"/>
      <c r="K1019" s="779"/>
      <c r="L1019" s="8"/>
      <c r="M1019" s="726"/>
      <c r="N1019" s="8"/>
      <c r="O1019" s="105"/>
      <c r="P1019" s="726"/>
      <c r="Q1019" s="8"/>
      <c r="R1019" s="726"/>
      <c r="S1019" s="302"/>
      <c r="T1019" s="8"/>
      <c r="U1019" s="726"/>
      <c r="V1019" s="8"/>
      <c r="W1019" s="726"/>
      <c r="X1019" s="302"/>
      <c r="Y1019" s="105"/>
      <c r="Z1019" s="305"/>
    </row>
    <row r="1020" spans="1:26" ht="12.95" customHeight="1" x14ac:dyDescent="0.25">
      <c r="A1020" s="105"/>
      <c r="B1020" s="696"/>
      <c r="C1020" s="8"/>
      <c r="D1020" s="726"/>
      <c r="E1020" s="8"/>
      <c r="F1020" s="726"/>
      <c r="G1020" s="8"/>
      <c r="H1020" s="726"/>
      <c r="I1020" s="8"/>
      <c r="J1020" s="726"/>
      <c r="K1020" s="779"/>
      <c r="L1020" s="8"/>
      <c r="M1020" s="726"/>
      <c r="N1020" s="8"/>
      <c r="O1020" s="105"/>
      <c r="P1020" s="726"/>
      <c r="Q1020" s="8"/>
      <c r="R1020" s="726"/>
      <c r="S1020" s="302"/>
      <c r="T1020" s="8"/>
      <c r="U1020" s="726"/>
      <c r="V1020" s="8"/>
      <c r="W1020" s="726"/>
      <c r="X1020" s="302"/>
      <c r="Y1020" s="105"/>
      <c r="Z1020" s="305"/>
    </row>
    <row r="1021" spans="1:26" ht="12.95" customHeight="1" x14ac:dyDescent="0.25">
      <c r="A1021" s="105"/>
      <c r="B1021" s="696"/>
      <c r="C1021" s="8"/>
      <c r="D1021" s="726"/>
      <c r="E1021" s="8"/>
      <c r="F1021" s="726"/>
      <c r="G1021" s="8"/>
      <c r="H1021" s="726"/>
      <c r="I1021" s="8"/>
      <c r="J1021" s="726"/>
      <c r="K1021" s="779"/>
      <c r="L1021" s="8"/>
      <c r="M1021" s="726"/>
      <c r="N1021" s="8"/>
      <c r="O1021" s="105"/>
      <c r="P1021" s="726"/>
      <c r="Q1021" s="8"/>
      <c r="R1021" s="726"/>
      <c r="S1021" s="302"/>
      <c r="T1021" s="8"/>
      <c r="U1021" s="726"/>
      <c r="V1021" s="8"/>
      <c r="W1021" s="726"/>
      <c r="X1021" s="302"/>
      <c r="Y1021" s="105"/>
      <c r="Z1021" s="305"/>
    </row>
    <row r="1022" spans="1:26" ht="12.95" customHeight="1" x14ac:dyDescent="0.25">
      <c r="A1022" s="105"/>
      <c r="B1022" s="696"/>
      <c r="C1022" s="8"/>
      <c r="D1022" s="726"/>
      <c r="E1022" s="8"/>
      <c r="F1022" s="726"/>
      <c r="G1022" s="8"/>
      <c r="H1022" s="726"/>
      <c r="I1022" s="8"/>
      <c r="J1022" s="726"/>
      <c r="K1022" s="779"/>
      <c r="L1022" s="8"/>
      <c r="M1022" s="726"/>
      <c r="N1022" s="8"/>
      <c r="O1022" s="105"/>
      <c r="P1022" s="726"/>
      <c r="Q1022" s="8"/>
      <c r="R1022" s="726"/>
      <c r="S1022" s="302"/>
      <c r="T1022" s="8"/>
      <c r="U1022" s="726"/>
      <c r="V1022" s="8"/>
      <c r="W1022" s="726"/>
      <c r="X1022" s="302"/>
      <c r="Y1022" s="105"/>
      <c r="Z1022" s="305"/>
    </row>
    <row r="1023" spans="1:26" ht="12.95" customHeight="1" x14ac:dyDescent="0.25">
      <c r="A1023" s="105"/>
      <c r="B1023" s="696"/>
      <c r="C1023" s="8"/>
      <c r="D1023" s="726"/>
      <c r="E1023" s="8"/>
      <c r="F1023" s="726"/>
      <c r="G1023" s="8"/>
      <c r="H1023" s="726"/>
      <c r="I1023" s="8"/>
      <c r="J1023" s="726"/>
      <c r="K1023" s="779"/>
      <c r="L1023" s="8"/>
      <c r="M1023" s="726"/>
      <c r="N1023" s="8"/>
      <c r="O1023" s="105"/>
      <c r="P1023" s="726"/>
      <c r="Q1023" s="8"/>
      <c r="R1023" s="726"/>
      <c r="S1023" s="302"/>
      <c r="T1023" s="8"/>
      <c r="U1023" s="726"/>
      <c r="V1023" s="8"/>
      <c r="W1023" s="726"/>
      <c r="X1023" s="302"/>
      <c r="Y1023" s="105"/>
      <c r="Z1023" s="305"/>
    </row>
    <row r="1024" spans="1:26" ht="12.95" customHeight="1" x14ac:dyDescent="0.25">
      <c r="A1024" s="105"/>
      <c r="B1024" s="696"/>
      <c r="C1024" s="8"/>
      <c r="D1024" s="726"/>
      <c r="E1024" s="8"/>
      <c r="F1024" s="726"/>
      <c r="G1024" s="8"/>
      <c r="H1024" s="726"/>
      <c r="I1024" s="8"/>
      <c r="J1024" s="726"/>
      <c r="K1024" s="779"/>
      <c r="L1024" s="8"/>
      <c r="M1024" s="726"/>
      <c r="N1024" s="8"/>
      <c r="O1024" s="105"/>
      <c r="P1024" s="726"/>
      <c r="Q1024" s="8"/>
      <c r="R1024" s="726"/>
      <c r="S1024" s="302"/>
      <c r="T1024" s="8"/>
      <c r="U1024" s="726"/>
      <c r="V1024" s="8"/>
      <c r="W1024" s="726"/>
      <c r="X1024" s="302"/>
      <c r="Y1024" s="105"/>
      <c r="Z1024" s="305"/>
    </row>
    <row r="1025" spans="1:26" ht="12.95" customHeight="1" x14ac:dyDescent="0.25">
      <c r="A1025" s="105"/>
      <c r="B1025" s="696"/>
      <c r="C1025" s="8"/>
      <c r="D1025" s="726"/>
      <c r="E1025" s="8"/>
      <c r="F1025" s="726"/>
      <c r="G1025" s="8"/>
      <c r="H1025" s="726"/>
      <c r="I1025" s="8"/>
      <c r="J1025" s="726"/>
      <c r="K1025" s="779"/>
      <c r="L1025" s="8"/>
      <c r="M1025" s="726"/>
      <c r="N1025" s="8"/>
      <c r="O1025" s="105"/>
      <c r="P1025" s="726"/>
      <c r="Q1025" s="8"/>
      <c r="R1025" s="726"/>
      <c r="S1025" s="302"/>
      <c r="T1025" s="8"/>
      <c r="U1025" s="726"/>
      <c r="V1025" s="8"/>
      <c r="W1025" s="726"/>
      <c r="X1025" s="302"/>
      <c r="Y1025" s="105"/>
      <c r="Z1025" s="305"/>
    </row>
    <row r="1026" spans="1:26" ht="12.95" customHeight="1" x14ac:dyDescent="0.25">
      <c r="A1026" s="105"/>
      <c r="B1026" s="696"/>
      <c r="C1026" s="8"/>
      <c r="D1026" s="726"/>
      <c r="E1026" s="8"/>
      <c r="F1026" s="726"/>
      <c r="G1026" s="8"/>
      <c r="H1026" s="726"/>
      <c r="I1026" s="8"/>
      <c r="J1026" s="726"/>
      <c r="K1026" s="779"/>
      <c r="L1026" s="8"/>
      <c r="M1026" s="726"/>
      <c r="N1026" s="8"/>
      <c r="O1026" s="105"/>
      <c r="P1026" s="726"/>
      <c r="Q1026" s="8"/>
      <c r="R1026" s="726"/>
      <c r="S1026" s="302"/>
      <c r="T1026" s="8"/>
      <c r="U1026" s="726"/>
      <c r="V1026" s="8"/>
      <c r="W1026" s="726"/>
      <c r="X1026" s="302"/>
      <c r="Y1026" s="105"/>
      <c r="Z1026" s="305"/>
    </row>
    <row r="1027" spans="1:26" ht="12.95" customHeight="1" x14ac:dyDescent="0.25">
      <c r="A1027" s="105"/>
      <c r="B1027" s="696"/>
      <c r="C1027" s="8"/>
      <c r="D1027" s="726"/>
      <c r="E1027" s="8"/>
      <c r="F1027" s="726"/>
      <c r="G1027" s="8"/>
      <c r="H1027" s="726"/>
      <c r="I1027" s="8"/>
      <c r="J1027" s="726"/>
      <c r="K1027" s="779"/>
      <c r="L1027" s="8"/>
      <c r="M1027" s="726"/>
      <c r="N1027" s="8"/>
      <c r="O1027" s="105"/>
      <c r="P1027" s="726"/>
      <c r="Q1027" s="8"/>
      <c r="R1027" s="726"/>
      <c r="S1027" s="302"/>
      <c r="T1027" s="8"/>
      <c r="U1027" s="726"/>
      <c r="V1027" s="8"/>
      <c r="W1027" s="726"/>
      <c r="X1027" s="302"/>
      <c r="Y1027" s="105"/>
      <c r="Z1027" s="305"/>
    </row>
    <row r="1028" spans="1:26" ht="12.95" customHeight="1" x14ac:dyDescent="0.25">
      <c r="A1028" s="105"/>
      <c r="B1028" s="696"/>
      <c r="C1028" s="8"/>
      <c r="D1028" s="726"/>
      <c r="E1028" s="8"/>
      <c r="F1028" s="726"/>
      <c r="G1028" s="8"/>
      <c r="H1028" s="726"/>
      <c r="I1028" s="8"/>
      <c r="J1028" s="726"/>
      <c r="K1028" s="779"/>
      <c r="L1028" s="8"/>
      <c r="M1028" s="726"/>
      <c r="N1028" s="8"/>
      <c r="O1028" s="105"/>
      <c r="P1028" s="726"/>
      <c r="Q1028" s="8"/>
      <c r="R1028" s="726"/>
      <c r="S1028" s="302"/>
      <c r="T1028" s="8"/>
      <c r="U1028" s="726"/>
      <c r="V1028" s="8"/>
      <c r="W1028" s="726"/>
      <c r="X1028" s="302"/>
      <c r="Y1028" s="105"/>
      <c r="Z1028" s="305"/>
    </row>
    <row r="1029" spans="1:26" ht="12.95" customHeight="1" x14ac:dyDescent="0.25">
      <c r="A1029" s="105"/>
      <c r="B1029" s="696"/>
      <c r="C1029" s="8"/>
      <c r="D1029" s="726"/>
      <c r="E1029" s="8"/>
      <c r="F1029" s="726"/>
      <c r="G1029" s="8"/>
      <c r="H1029" s="726"/>
      <c r="I1029" s="8"/>
      <c r="J1029" s="726"/>
      <c r="K1029" s="779"/>
      <c r="L1029" s="8"/>
      <c r="M1029" s="726"/>
      <c r="N1029" s="8"/>
      <c r="O1029" s="105"/>
      <c r="P1029" s="726"/>
      <c r="Q1029" s="8"/>
      <c r="R1029" s="726"/>
      <c r="S1029" s="302"/>
      <c r="T1029" s="8"/>
      <c r="U1029" s="726"/>
      <c r="V1029" s="8"/>
      <c r="W1029" s="726"/>
      <c r="X1029" s="302"/>
      <c r="Y1029" s="105"/>
      <c r="Z1029" s="305"/>
    </row>
    <row r="1030" spans="1:26" ht="12.95" customHeight="1" x14ac:dyDescent="0.25">
      <c r="A1030" s="105"/>
      <c r="B1030" s="696"/>
      <c r="C1030" s="8"/>
      <c r="D1030" s="726"/>
      <c r="E1030" s="8"/>
      <c r="F1030" s="726"/>
      <c r="G1030" s="8"/>
      <c r="H1030" s="726"/>
      <c r="I1030" s="8"/>
      <c r="J1030" s="726"/>
      <c r="K1030" s="779"/>
      <c r="L1030" s="8"/>
      <c r="M1030" s="726"/>
      <c r="N1030" s="8"/>
      <c r="O1030" s="105"/>
      <c r="P1030" s="726"/>
      <c r="Q1030" s="8"/>
      <c r="R1030" s="726"/>
      <c r="S1030" s="302"/>
      <c r="T1030" s="8"/>
      <c r="U1030" s="726"/>
      <c r="V1030" s="8"/>
      <c r="W1030" s="726"/>
      <c r="X1030" s="302"/>
      <c r="Y1030" s="105"/>
      <c r="Z1030" s="305"/>
    </row>
    <row r="1031" spans="1:26" ht="12.95" customHeight="1" x14ac:dyDescent="0.25">
      <c r="A1031" s="105"/>
      <c r="B1031" s="696"/>
      <c r="C1031" s="8"/>
      <c r="D1031" s="726"/>
      <c r="E1031" s="8"/>
      <c r="F1031" s="726"/>
      <c r="G1031" s="8"/>
      <c r="H1031" s="726"/>
      <c r="I1031" s="8"/>
      <c r="J1031" s="726"/>
      <c r="K1031" s="779"/>
      <c r="L1031" s="8"/>
      <c r="M1031" s="726"/>
      <c r="N1031" s="8"/>
      <c r="O1031" s="105"/>
      <c r="P1031" s="726"/>
      <c r="Q1031" s="8"/>
      <c r="R1031" s="726"/>
      <c r="S1031" s="302"/>
      <c r="T1031" s="8"/>
      <c r="U1031" s="726"/>
      <c r="V1031" s="8"/>
      <c r="W1031" s="726"/>
      <c r="X1031" s="302"/>
      <c r="Y1031" s="105"/>
      <c r="Z1031" s="305"/>
    </row>
    <row r="1032" spans="1:26" ht="12.95" customHeight="1" x14ac:dyDescent="0.25">
      <c r="A1032" s="105"/>
      <c r="B1032" s="696"/>
      <c r="C1032" s="8"/>
      <c r="D1032" s="726"/>
      <c r="E1032" s="8"/>
      <c r="F1032" s="726"/>
      <c r="G1032" s="8"/>
      <c r="H1032" s="726"/>
      <c r="I1032" s="8"/>
      <c r="J1032" s="726"/>
      <c r="K1032" s="779"/>
      <c r="L1032" s="8"/>
      <c r="M1032" s="726"/>
      <c r="N1032" s="8"/>
      <c r="O1032" s="105"/>
      <c r="P1032" s="726"/>
      <c r="Q1032" s="8"/>
      <c r="R1032" s="726"/>
      <c r="S1032" s="302"/>
      <c r="T1032" s="8"/>
      <c r="U1032" s="726"/>
      <c r="V1032" s="8"/>
      <c r="W1032" s="726"/>
      <c r="X1032" s="302"/>
      <c r="Y1032" s="105"/>
      <c r="Z1032" s="305"/>
    </row>
    <row r="1033" spans="1:26" ht="12.95" customHeight="1" x14ac:dyDescent="0.25">
      <c r="A1033" s="105"/>
      <c r="B1033" s="696"/>
      <c r="C1033" s="8"/>
      <c r="D1033" s="726"/>
      <c r="E1033" s="8"/>
      <c r="F1033" s="726"/>
      <c r="G1033" s="8"/>
      <c r="H1033" s="726"/>
      <c r="I1033" s="8"/>
      <c r="J1033" s="726"/>
      <c r="K1033" s="779"/>
      <c r="L1033" s="8"/>
      <c r="M1033" s="726"/>
      <c r="N1033" s="8"/>
      <c r="O1033" s="105"/>
      <c r="P1033" s="726"/>
      <c r="Q1033" s="8"/>
      <c r="R1033" s="726"/>
      <c r="S1033" s="8"/>
      <c r="T1033" s="105"/>
      <c r="U1033" s="726"/>
      <c r="V1033" s="8"/>
      <c r="W1033" s="105"/>
      <c r="X1033" s="302"/>
      <c r="Y1033" s="105"/>
      <c r="Z1033" s="305"/>
    </row>
    <row r="1034" spans="1:26" ht="12.95" customHeight="1" x14ac:dyDescent="0.25">
      <c r="A1034" s="105"/>
      <c r="B1034" s="812"/>
      <c r="C1034" s="779"/>
      <c r="D1034" s="726"/>
      <c r="E1034" s="779"/>
      <c r="F1034" s="726"/>
      <c r="G1034" s="779"/>
      <c r="H1034" s="726"/>
      <c r="I1034" s="779"/>
      <c r="J1034" s="726"/>
      <c r="K1034" s="1522"/>
      <c r="L1034" s="779"/>
      <c r="M1034" s="726"/>
      <c r="N1034" s="779"/>
      <c r="O1034" s="105"/>
      <c r="P1034" s="726"/>
      <c r="Q1034" s="779"/>
      <c r="R1034" s="726"/>
      <c r="S1034" s="1032"/>
      <c r="T1034" s="779"/>
      <c r="U1034" s="726"/>
      <c r="V1034" s="779"/>
      <c r="W1034" s="726"/>
      <c r="X1034" s="1523"/>
      <c r="Y1034" s="105"/>
      <c r="Z1034" s="305"/>
    </row>
    <row r="1035" spans="1:26" ht="12.95" customHeight="1" x14ac:dyDescent="0.25">
      <c r="A1035" s="105"/>
      <c r="B1035" s="812"/>
      <c r="C1035" s="666"/>
      <c r="D1035" s="865"/>
      <c r="E1035" s="666"/>
      <c r="F1035" s="865"/>
      <c r="G1035" s="666"/>
      <c r="H1035" s="865"/>
      <c r="I1035" s="666"/>
      <c r="J1035" s="865"/>
      <c r="K1035" s="865"/>
      <c r="L1035" s="666"/>
      <c r="M1035" s="865"/>
      <c r="N1035" s="666"/>
      <c r="O1035" s="865"/>
      <c r="P1035" s="865"/>
      <c r="Q1035" s="666"/>
      <c r="R1035" s="666"/>
      <c r="S1035" s="666"/>
      <c r="T1035" s="105"/>
      <c r="U1035" s="666"/>
      <c r="V1035" s="666"/>
      <c r="W1035" s="666"/>
      <c r="X1035" s="105"/>
      <c r="Y1035" s="105"/>
      <c r="Z1035" s="305"/>
    </row>
    <row r="1036" spans="1:26" ht="12.95" customHeight="1" x14ac:dyDescent="0.25">
      <c r="A1036" s="105"/>
      <c r="B1036" s="812"/>
      <c r="C1036" s="2"/>
      <c r="D1036" s="105"/>
      <c r="E1036" s="322"/>
      <c r="F1036" s="322"/>
      <c r="G1036" s="322"/>
      <c r="H1036" s="322"/>
      <c r="I1036" s="322"/>
      <c r="J1036" s="322"/>
      <c r="K1036" s="2"/>
      <c r="L1036" s="2"/>
      <c r="M1036" s="950"/>
      <c r="N1036" s="2"/>
      <c r="O1036" s="950"/>
      <c r="P1036" s="950"/>
      <c r="Q1036" s="2"/>
      <c r="R1036" s="2"/>
      <c r="S1036" s="2"/>
      <c r="T1036" s="2"/>
      <c r="U1036" s="105"/>
      <c r="V1036" s="2"/>
      <c r="W1036" s="105"/>
      <c r="X1036" s="105"/>
      <c r="Y1036" s="105"/>
      <c r="Z1036" s="305"/>
    </row>
    <row r="1037" spans="1:26" ht="12.95" customHeight="1" x14ac:dyDescent="0.25">
      <c r="A1037" s="105"/>
      <c r="B1037" s="916"/>
      <c r="C1037" s="825"/>
      <c r="D1037" s="921"/>
      <c r="E1037" s="825"/>
      <c r="F1037" s="921"/>
      <c r="G1037" s="825"/>
      <c r="H1037" s="921"/>
      <c r="I1037" s="825"/>
      <c r="J1037" s="921"/>
      <c r="K1037" s="825"/>
      <c r="L1037" s="921"/>
      <c r="M1037" s="825"/>
      <c r="N1037" s="921"/>
      <c r="O1037" s="922"/>
      <c r="P1037" s="825"/>
      <c r="Q1037" s="921"/>
      <c r="R1037" s="825"/>
      <c r="S1037" s="921"/>
      <c r="T1037" s="825"/>
      <c r="U1037" s="921"/>
      <c r="V1037" s="825"/>
      <c r="W1037" s="921"/>
      <c r="X1037" s="825"/>
      <c r="Y1037" s="921"/>
      <c r="Z1037" s="305"/>
    </row>
    <row r="1038" spans="1:26" ht="12.95" customHeight="1" x14ac:dyDescent="0.25">
      <c r="A1038" s="105"/>
      <c r="B1038" s="916"/>
      <c r="C1038" s="917"/>
      <c r="D1038" s="749"/>
      <c r="E1038" s="749"/>
      <c r="F1038" s="749"/>
      <c r="G1038" s="749"/>
      <c r="H1038" s="749"/>
      <c r="I1038" s="749"/>
      <c r="J1038" s="749"/>
      <c r="K1038" s="749"/>
      <c r="L1038" s="749"/>
      <c r="M1038" s="749"/>
      <c r="N1038" s="749"/>
      <c r="O1038" s="749"/>
      <c r="P1038" s="749"/>
      <c r="Q1038" s="749"/>
      <c r="R1038" s="749"/>
      <c r="S1038" s="749"/>
      <c r="T1038" s="749"/>
      <c r="U1038" s="749"/>
      <c r="V1038" s="749"/>
      <c r="W1038" s="749"/>
      <c r="X1038" s="920"/>
      <c r="Y1038" s="820"/>
      <c r="Z1038" s="305"/>
    </row>
    <row r="1039" spans="1:26" ht="12" customHeight="1" x14ac:dyDescent="0.25">
      <c r="A1039" s="105"/>
      <c r="B1039" s="664"/>
      <c r="C1039" s="664"/>
      <c r="D1039" s="664"/>
      <c r="E1039" s="664"/>
      <c r="F1039" s="664"/>
      <c r="G1039" s="664"/>
      <c r="H1039" s="664"/>
      <c r="I1039" s="664"/>
      <c r="J1039" s="664"/>
      <c r="K1039" s="664"/>
      <c r="L1039" s="664"/>
      <c r="M1039" s="664"/>
      <c r="N1039" s="664"/>
      <c r="O1039" s="862"/>
      <c r="P1039" s="664"/>
      <c r="Q1039" s="664"/>
      <c r="R1039" s="664"/>
      <c r="S1039" s="664"/>
      <c r="T1039" s="664"/>
      <c r="U1039" s="664"/>
      <c r="V1039" s="664"/>
      <c r="W1039" s="664"/>
      <c r="X1039" s="664"/>
      <c r="Y1039" s="664"/>
      <c r="Z1039" s="305"/>
    </row>
    <row r="1040" spans="1:26" ht="12" customHeight="1" x14ac:dyDescent="0.25">
      <c r="A1040" s="105"/>
      <c r="B1040" s="105"/>
      <c r="C1040" s="105"/>
      <c r="D1040" s="105"/>
      <c r="E1040" s="105"/>
      <c r="F1040" s="105"/>
      <c r="G1040" s="105"/>
      <c r="H1040" s="105"/>
      <c r="I1040" s="105"/>
      <c r="J1040" s="105"/>
      <c r="K1040" s="105"/>
      <c r="L1040" s="105"/>
      <c r="M1040" s="105"/>
      <c r="N1040" s="105"/>
      <c r="O1040" s="105"/>
      <c r="P1040" s="105"/>
      <c r="Q1040" s="105"/>
      <c r="R1040" s="105"/>
      <c r="S1040" s="105"/>
      <c r="T1040" s="105"/>
      <c r="U1040" s="105"/>
      <c r="V1040" s="105"/>
      <c r="W1040" s="105"/>
      <c r="X1040" s="105"/>
      <c r="Y1040" s="105"/>
      <c r="Z1040" s="305"/>
    </row>
    <row r="1041" spans="1:26" x14ac:dyDescent="0.25">
      <c r="A1041" s="105"/>
      <c r="B1041" s="105"/>
      <c r="C1041" s="105"/>
      <c r="D1041" s="105"/>
      <c r="E1041" s="105"/>
      <c r="F1041" s="105"/>
      <c r="G1041" s="105"/>
      <c r="H1041" s="105"/>
      <c r="I1041" s="105"/>
      <c r="J1041" s="105"/>
      <c r="K1041" s="105"/>
      <c r="L1041" s="105"/>
      <c r="M1041" s="105"/>
      <c r="N1041" s="105"/>
      <c r="O1041" s="105"/>
      <c r="P1041" s="105"/>
      <c r="Q1041" s="105"/>
      <c r="R1041" s="105"/>
      <c r="S1041" s="105"/>
      <c r="T1041" s="105"/>
      <c r="U1041" s="105"/>
      <c r="V1041" s="105"/>
      <c r="W1041" s="105"/>
      <c r="X1041" s="105"/>
      <c r="Y1041" s="105"/>
      <c r="Z1041" s="305"/>
    </row>
    <row r="1042" spans="1:26" x14ac:dyDescent="0.25">
      <c r="A1042" s="105"/>
      <c r="B1042" s="105"/>
      <c r="C1042" s="105"/>
      <c r="D1042" s="105"/>
      <c r="E1042" s="105"/>
      <c r="F1042" s="105"/>
      <c r="G1042" s="105"/>
      <c r="H1042" s="105"/>
      <c r="I1042" s="105"/>
      <c r="J1042" s="105"/>
      <c r="K1042" s="105"/>
      <c r="L1042" s="105"/>
      <c r="M1042" s="105"/>
      <c r="N1042" s="105"/>
      <c r="O1042" s="105"/>
      <c r="P1042" s="105"/>
      <c r="Q1042" s="105"/>
      <c r="R1042" s="105"/>
      <c r="S1042" s="105"/>
      <c r="T1042" s="105"/>
      <c r="U1042" s="105"/>
      <c r="V1042" s="105"/>
      <c r="W1042" s="105"/>
      <c r="X1042" s="105"/>
      <c r="Y1042" s="105"/>
      <c r="Z1042" s="305"/>
    </row>
    <row r="1043" spans="1:26" x14ac:dyDescent="0.25">
      <c r="A1043" s="105"/>
      <c r="B1043" s="105"/>
      <c r="C1043" s="105"/>
      <c r="D1043" s="105"/>
      <c r="E1043" s="105"/>
      <c r="F1043" s="105"/>
      <c r="G1043" s="105"/>
      <c r="H1043" s="105"/>
      <c r="I1043" s="105"/>
      <c r="J1043" s="105"/>
      <c r="K1043" s="105"/>
      <c r="L1043" s="105"/>
      <c r="M1043" s="105"/>
      <c r="N1043" s="105"/>
      <c r="O1043" s="105"/>
      <c r="P1043" s="105"/>
      <c r="Q1043" s="105"/>
      <c r="R1043" s="105"/>
      <c r="S1043" s="105"/>
      <c r="T1043" s="105"/>
      <c r="U1043" s="105"/>
      <c r="V1043" s="105"/>
      <c r="W1043" s="105"/>
      <c r="X1043" s="105"/>
      <c r="Y1043" s="105"/>
      <c r="Z1043" s="305"/>
    </row>
    <row r="1045" spans="1:26" hidden="1" x14ac:dyDescent="0.25"/>
    <row r="1046" spans="1:26" hidden="1" x14ac:dyDescent="0.25"/>
    <row r="1047" spans="1:26" hidden="1" x14ac:dyDescent="0.25"/>
    <row r="1048" spans="1:26" hidden="1" x14ac:dyDescent="0.25"/>
    <row r="1049" spans="1:26" hidden="1" x14ac:dyDescent="0.25"/>
    <row r="1051" spans="1:26" ht="12" customHeight="1" x14ac:dyDescent="0.25"/>
    <row r="1052" spans="1:26" ht="12" customHeight="1" x14ac:dyDescent="0.25"/>
    <row r="1053" spans="1:26" ht="12.95" customHeight="1" x14ac:dyDescent="0.25"/>
    <row r="1054" spans="1:26" ht="12.95" customHeight="1" x14ac:dyDescent="0.25"/>
    <row r="1055" spans="1:26" ht="12.95" customHeight="1" x14ac:dyDescent="0.25"/>
    <row r="1056" spans="1:26" ht="12.95" customHeight="1" x14ac:dyDescent="0.25"/>
    <row r="1057" ht="12.95" customHeight="1" x14ac:dyDescent="0.25"/>
    <row r="1058" ht="12.95" customHeight="1" x14ac:dyDescent="0.25"/>
    <row r="1059" ht="12.95" customHeight="1" x14ac:dyDescent="0.25"/>
    <row r="1060" ht="12.95" customHeight="1" x14ac:dyDescent="0.25"/>
    <row r="1061" ht="12.95" customHeight="1" x14ac:dyDescent="0.25"/>
    <row r="1062" ht="12.95" customHeight="1" x14ac:dyDescent="0.25"/>
    <row r="1063" ht="12.95" customHeight="1" x14ac:dyDescent="0.25"/>
    <row r="1064" ht="12.95" customHeight="1" x14ac:dyDescent="0.25"/>
    <row r="1065" ht="12.95" customHeight="1" x14ac:dyDescent="0.25"/>
    <row r="1066" ht="12.95" customHeight="1" x14ac:dyDescent="0.25"/>
    <row r="1067" ht="12.95" customHeight="1" x14ac:dyDescent="0.25"/>
    <row r="1068" ht="12.95" customHeight="1" x14ac:dyDescent="0.25"/>
    <row r="1069" ht="12.95" customHeight="1" x14ac:dyDescent="0.25"/>
    <row r="1070" ht="12.95" customHeight="1" x14ac:dyDescent="0.25"/>
    <row r="1071" ht="12.95" customHeight="1" x14ac:dyDescent="0.25"/>
    <row r="1072" ht="12.95" customHeight="1" x14ac:dyDescent="0.25"/>
    <row r="1073" spans="1:29" ht="12.95" customHeight="1" x14ac:dyDescent="0.25"/>
    <row r="1074" spans="1:29" ht="12.95" customHeight="1" x14ac:dyDescent="0.25"/>
    <row r="1075" spans="1:29" ht="12.95" customHeight="1" x14ac:dyDescent="0.25"/>
    <row r="1076" spans="1:29" ht="12.95" customHeight="1" x14ac:dyDescent="0.25"/>
    <row r="1077" spans="1:29" ht="12.95" customHeight="1" x14ac:dyDescent="0.25"/>
    <row r="1078" spans="1:29" ht="12.95" customHeight="1" x14ac:dyDescent="0.25"/>
    <row r="1079" spans="1:29" ht="12.95" customHeight="1" x14ac:dyDescent="0.25"/>
    <row r="1080" spans="1:29" ht="12.95" customHeight="1" x14ac:dyDescent="0.25"/>
    <row r="1081" spans="1:29" ht="12.95" customHeight="1" x14ac:dyDescent="0.25"/>
    <row r="1082" spans="1:29" ht="12.95" customHeight="1" x14ac:dyDescent="0.25"/>
    <row r="1083" spans="1:29" ht="12" customHeight="1" x14ac:dyDescent="0.25"/>
    <row r="1084" spans="1:29" ht="12" customHeight="1" x14ac:dyDescent="0.25"/>
    <row r="1085" spans="1:29" s="105" customFormat="1" x14ac:dyDescent="0.25">
      <c r="A1085" s="1511"/>
      <c r="B1085" s="1524"/>
      <c r="C1085" s="1525"/>
      <c r="D1085" s="1525"/>
      <c r="E1085" s="1525"/>
      <c r="F1085" s="1525"/>
      <c r="G1085" s="1525"/>
      <c r="H1085" s="1525"/>
      <c r="I1085" s="1525"/>
      <c r="J1085" s="1525"/>
      <c r="K1085" s="1525"/>
      <c r="L1085" s="1525"/>
      <c r="M1085" s="1525"/>
      <c r="N1085" s="1525"/>
      <c r="O1085" s="1525"/>
      <c r="P1085" s="1525"/>
      <c r="Q1085" s="1525"/>
      <c r="R1085" s="1525"/>
      <c r="S1085" s="1525"/>
      <c r="T1085" s="1525"/>
      <c r="U1085" s="1525"/>
      <c r="V1085" s="1525"/>
      <c r="W1085" s="1525"/>
      <c r="X1085" s="1526"/>
      <c r="Y1085" s="1511"/>
      <c r="Z1085" s="305"/>
      <c r="AC1085" s="950"/>
    </row>
    <row r="1086" spans="1:29" s="105" customFormat="1" ht="15.75" x14ac:dyDescent="0.25">
      <c r="A1086" s="1511"/>
      <c r="B1086" s="1390"/>
      <c r="C1086" s="1409"/>
      <c r="D1086" s="1409"/>
      <c r="E1086" s="1409"/>
      <c r="F1086" s="1409"/>
      <c r="G1086" s="1409"/>
      <c r="H1086" s="1409"/>
      <c r="I1086" s="1409"/>
      <c r="J1086" s="1409"/>
      <c r="K1086" s="1409"/>
      <c r="L1086" s="1409"/>
      <c r="M1086" s="1409"/>
      <c r="N1086" s="1409"/>
      <c r="O1086" s="1511"/>
      <c r="P1086" s="1409"/>
      <c r="Q1086" s="1409"/>
      <c r="R1086" s="1409"/>
      <c r="S1086" s="1409"/>
      <c r="T1086" s="1409"/>
      <c r="U1086" s="1409"/>
      <c r="V1086" s="1409"/>
      <c r="W1086" s="1409"/>
      <c r="X1086" s="1409"/>
      <c r="Y1086" s="1511"/>
      <c r="Z1086" s="305"/>
      <c r="AC1086" s="950"/>
    </row>
    <row r="1089" ht="12" customHeight="1" x14ac:dyDescent="0.25"/>
    <row r="1090" ht="12" customHeight="1" x14ac:dyDescent="0.25"/>
    <row r="1091" ht="14.1" customHeight="1" x14ac:dyDescent="0.25"/>
    <row r="1092" ht="14.1" customHeight="1" x14ac:dyDescent="0.25"/>
    <row r="1093" ht="14.1" customHeight="1" x14ac:dyDescent="0.25"/>
    <row r="1094" ht="14.1" customHeight="1" x14ac:dyDescent="0.25"/>
    <row r="1095" ht="14.1" customHeight="1" x14ac:dyDescent="0.25"/>
    <row r="1096" ht="14.1" customHeight="1" x14ac:dyDescent="0.25"/>
    <row r="1097" ht="14.1" customHeight="1" x14ac:dyDescent="0.25"/>
    <row r="1098" ht="14.1" customHeight="1" x14ac:dyDescent="0.25"/>
    <row r="1099" ht="14.1" customHeight="1" x14ac:dyDescent="0.25"/>
    <row r="1100" ht="14.1" customHeight="1" x14ac:dyDescent="0.25"/>
    <row r="1101" ht="14.1" customHeight="1" x14ac:dyDescent="0.25"/>
    <row r="1102" ht="14.1" customHeight="1" x14ac:dyDescent="0.25"/>
    <row r="1103" ht="14.1" customHeight="1" x14ac:dyDescent="0.25"/>
    <row r="1104" ht="14.1" customHeight="1" x14ac:dyDescent="0.25"/>
    <row r="1105" spans="26:26" ht="14.1" customHeight="1" x14ac:dyDescent="0.25"/>
    <row r="1106" spans="26:26" ht="14.1" customHeight="1" x14ac:dyDescent="0.25"/>
    <row r="1107" spans="26:26" ht="14.1" customHeight="1" x14ac:dyDescent="0.25"/>
    <row r="1108" spans="26:26" ht="14.1" customHeight="1" x14ac:dyDescent="0.25"/>
    <row r="1109" spans="26:26" ht="14.1" customHeight="1" x14ac:dyDescent="0.25"/>
    <row r="1110" spans="26:26" ht="14.1" customHeight="1" x14ac:dyDescent="0.25"/>
    <row r="1111" spans="26:26" ht="14.1" customHeight="1" x14ac:dyDescent="0.25"/>
    <row r="1112" spans="26:26" ht="14.1" customHeight="1" x14ac:dyDescent="0.25"/>
    <row r="1113" spans="26:26" s="105" customFormat="1" ht="14.1" customHeight="1" x14ac:dyDescent="0.25">
      <c r="Z1113" s="1520"/>
    </row>
    <row r="1114" spans="26:26" s="105" customFormat="1" ht="14.1" customHeight="1" x14ac:dyDescent="0.25">
      <c r="Z1114" s="1520"/>
    </row>
    <row r="1115" spans="26:26" ht="14.1" customHeight="1" x14ac:dyDescent="0.25"/>
    <row r="1116" spans="26:26" ht="14.1" customHeight="1" x14ac:dyDescent="0.25"/>
    <row r="1117" spans="26:26" ht="14.1" customHeight="1" x14ac:dyDescent="0.25"/>
    <row r="1118" spans="26:26" ht="14.1" customHeight="1" x14ac:dyDescent="0.25"/>
    <row r="1119" spans="26:26" ht="14.1" customHeight="1" x14ac:dyDescent="0.25"/>
    <row r="1120" spans="26:26" ht="14.1" customHeight="1" x14ac:dyDescent="0.25"/>
    <row r="1121" ht="14.1" customHeight="1" x14ac:dyDescent="0.25"/>
    <row r="1122" ht="12" customHeight="1" x14ac:dyDescent="0.25"/>
    <row r="1123" ht="12" customHeight="1" x14ac:dyDescent="0.25"/>
  </sheetData>
  <mergeCells count="9">
    <mergeCell ref="C936:W936"/>
    <mergeCell ref="C966:W966"/>
    <mergeCell ref="C1085:W1085"/>
    <mergeCell ref="C896:V896"/>
    <mergeCell ref="I897:I898"/>
    <mergeCell ref="R897:R898"/>
    <mergeCell ref="I923:I924"/>
    <mergeCell ref="R923:R924"/>
    <mergeCell ref="C925:W925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241"/>
  <sheetViews>
    <sheetView workbookViewId="0">
      <selection activeCell="T110" sqref="T110"/>
    </sheetView>
  </sheetViews>
  <sheetFormatPr defaultRowHeight="15" x14ac:dyDescent="0.25"/>
  <cols>
    <col min="1" max="1" width="2.7109375" customWidth="1"/>
    <col min="2" max="2" width="26.7109375" customWidth="1"/>
    <col min="3" max="5" width="6.7109375" hidden="1" customWidth="1"/>
    <col min="6" max="6" width="7.28515625" hidden="1" customWidth="1"/>
    <col min="7" max="7" width="1.7109375" customWidth="1"/>
    <col min="8" max="10" width="6.7109375" customWidth="1"/>
    <col min="11" max="11" width="7.28515625" customWidth="1"/>
    <col min="12" max="12" width="1.7109375" hidden="1" customWidth="1"/>
    <col min="13" max="15" width="6.7109375" hidden="1" customWidth="1"/>
    <col min="16" max="16" width="7.28515625" hidden="1" customWidth="1"/>
    <col min="17" max="17" width="2.7109375" customWidth="1"/>
    <col min="18" max="18" width="7.28515625" customWidth="1"/>
    <col min="21" max="21" width="2.7109375" customWidth="1"/>
    <col min="22" max="22" width="26.7109375" customWidth="1"/>
    <col min="23" max="26" width="0" hidden="1" customWidth="1"/>
    <col min="27" max="27" width="1.7109375" customWidth="1"/>
    <col min="28" max="30" width="6.7109375" customWidth="1"/>
    <col min="31" max="31" width="7.28515625" customWidth="1"/>
    <col min="32" max="32" width="9.42578125" hidden="1" customWidth="1"/>
    <col min="33" max="33" width="10.28515625" hidden="1" customWidth="1"/>
    <col min="34" max="34" width="11" hidden="1" customWidth="1"/>
    <col min="35" max="35" width="10.28515625" hidden="1" customWidth="1"/>
    <col min="36" max="36" width="10.140625" hidden="1" customWidth="1"/>
    <col min="37" max="37" width="2.7109375" customWidth="1"/>
    <col min="38" max="38" width="7.28515625" customWidth="1"/>
    <col min="39" max="39" width="18.7109375" customWidth="1"/>
    <col min="40" max="40" width="2.7109375" customWidth="1"/>
    <col min="41" max="41" width="26.7109375" customWidth="1"/>
    <col min="42" max="44" width="6.7109375" hidden="1" customWidth="1"/>
    <col min="45" max="45" width="7.28515625" hidden="1" customWidth="1"/>
    <col min="46" max="46" width="1.7109375" customWidth="1"/>
    <col min="47" max="49" width="6.7109375" customWidth="1"/>
    <col min="50" max="50" width="7.28515625" customWidth="1"/>
    <col min="51" max="55" width="0" hidden="1" customWidth="1"/>
    <col min="56" max="56" width="2.7109375" customWidth="1"/>
    <col min="57" max="57" width="7.28515625" customWidth="1"/>
    <col min="58" max="58" width="18.7109375" customWidth="1"/>
    <col min="59" max="59" width="2.7109375" customWidth="1"/>
    <col min="60" max="60" width="26.7109375" customWidth="1"/>
    <col min="61" max="64" width="0" hidden="1" customWidth="1"/>
    <col min="65" max="65" width="1.7109375" customWidth="1"/>
    <col min="66" max="68" width="6.7109375" customWidth="1"/>
    <col min="69" max="69" width="7.28515625" customWidth="1"/>
    <col min="70" max="74" width="0" hidden="1" customWidth="1"/>
    <col min="75" max="75" width="2.7109375" customWidth="1"/>
    <col min="76" max="76" width="7.28515625" customWidth="1"/>
    <col min="79" max="79" width="2.7109375" customWidth="1"/>
    <col min="80" max="80" width="26.7109375" customWidth="1"/>
    <col min="81" max="84" width="0" hidden="1" customWidth="1"/>
    <col min="85" max="85" width="1.7109375" customWidth="1"/>
    <col min="86" max="88" width="6.7109375" customWidth="1"/>
    <col min="89" max="89" width="7.28515625" customWidth="1"/>
    <col min="90" max="94" width="0" hidden="1" customWidth="1"/>
    <col min="95" max="95" width="2.7109375" customWidth="1"/>
    <col min="96" max="96" width="7.42578125" customWidth="1"/>
    <col min="99" max="99" width="2.7109375" customWidth="1"/>
    <col min="100" max="100" width="26.7109375" customWidth="1"/>
    <col min="101" max="104" width="0" hidden="1" customWidth="1"/>
    <col min="105" max="105" width="1.7109375" customWidth="1"/>
    <col min="106" max="108" width="6.7109375" customWidth="1"/>
    <col min="109" max="109" width="7.42578125" customWidth="1"/>
    <col min="110" max="114" width="0" hidden="1" customWidth="1"/>
    <col min="115" max="115" width="2.7109375" customWidth="1"/>
    <col min="116" max="116" width="7.42578125" customWidth="1"/>
    <col min="119" max="119" width="2.7109375" customWidth="1"/>
    <col min="120" max="120" width="26.7109375" customWidth="1"/>
    <col min="121" max="124" width="0" hidden="1" customWidth="1"/>
    <col min="125" max="125" width="1.7109375" customWidth="1"/>
    <col min="126" max="128" width="6.7109375" customWidth="1"/>
    <col min="129" max="129" width="7.42578125" customWidth="1"/>
    <col min="130" max="134" width="0" hidden="1" customWidth="1"/>
    <col min="135" max="135" width="2.7109375" customWidth="1"/>
    <col min="136" max="136" width="7.42578125" customWidth="1"/>
    <col min="139" max="139" width="2.7109375" customWidth="1"/>
    <col min="140" max="140" width="26.7109375" customWidth="1"/>
    <col min="141" max="144" width="0" hidden="1" customWidth="1"/>
    <col min="145" max="145" width="1.7109375" customWidth="1"/>
    <col min="146" max="148" width="6.7109375" customWidth="1"/>
    <col min="149" max="149" width="8.28515625" customWidth="1"/>
    <col min="150" max="154" width="0" hidden="1" customWidth="1"/>
    <col min="155" max="155" width="2.7109375" customWidth="1"/>
    <col min="156" max="156" width="7.42578125" customWidth="1"/>
  </cols>
  <sheetData>
    <row r="1" spans="1:156" x14ac:dyDescent="0.25">
      <c r="A1" s="1" t="s">
        <v>0</v>
      </c>
      <c r="B1" s="2">
        <v>1</v>
      </c>
      <c r="C1" s="2">
        <v>2</v>
      </c>
      <c r="D1" s="2">
        <v>3</v>
      </c>
      <c r="E1" s="2">
        <v>4</v>
      </c>
      <c r="F1" s="3">
        <v>5</v>
      </c>
      <c r="G1" s="4"/>
      <c r="H1" s="2">
        <v>6</v>
      </c>
      <c r="I1" s="2">
        <v>7</v>
      </c>
      <c r="J1" s="2">
        <v>8</v>
      </c>
      <c r="K1" s="3">
        <v>9</v>
      </c>
      <c r="L1" s="5"/>
      <c r="M1" s="2">
        <v>10</v>
      </c>
      <c r="N1" s="2">
        <v>11</v>
      </c>
      <c r="O1" s="2">
        <v>12</v>
      </c>
      <c r="P1" s="3">
        <v>13</v>
      </c>
      <c r="R1" s="6"/>
      <c r="U1" s="7" t="s">
        <v>0</v>
      </c>
      <c r="V1" s="8">
        <v>1</v>
      </c>
      <c r="W1" s="8">
        <v>2</v>
      </c>
      <c r="X1" s="8">
        <v>3</v>
      </c>
      <c r="Y1" s="8">
        <v>4</v>
      </c>
      <c r="Z1" s="9">
        <v>5</v>
      </c>
      <c r="AA1" s="10"/>
      <c r="AB1" s="8">
        <v>6</v>
      </c>
      <c r="AC1" s="8">
        <v>7</v>
      </c>
      <c r="AD1" s="8">
        <v>8</v>
      </c>
      <c r="AE1" s="9">
        <v>9</v>
      </c>
      <c r="AF1" s="10"/>
      <c r="AG1" s="8">
        <v>10</v>
      </c>
      <c r="AH1" s="8">
        <v>11</v>
      </c>
      <c r="AI1" s="8">
        <v>12</v>
      </c>
      <c r="AJ1" s="9">
        <v>13</v>
      </c>
      <c r="AK1" s="11" t="s">
        <v>0</v>
      </c>
      <c r="AL1" s="12"/>
      <c r="AN1" s="7" t="s">
        <v>0</v>
      </c>
      <c r="AO1" s="8">
        <v>1</v>
      </c>
      <c r="AP1" s="8">
        <v>2</v>
      </c>
      <c r="AQ1" s="8">
        <v>3</v>
      </c>
      <c r="AR1" s="8">
        <v>4</v>
      </c>
      <c r="AS1" s="9">
        <v>5</v>
      </c>
      <c r="AT1" s="10"/>
      <c r="AU1" s="8">
        <v>6</v>
      </c>
      <c r="AV1" s="8">
        <v>7</v>
      </c>
      <c r="AW1" s="8">
        <v>8</v>
      </c>
      <c r="AX1" s="9">
        <v>9</v>
      </c>
      <c r="AY1" s="10"/>
      <c r="AZ1" s="8">
        <v>10</v>
      </c>
      <c r="BA1" s="8">
        <v>11</v>
      </c>
      <c r="BB1" s="8">
        <v>12</v>
      </c>
      <c r="BC1" s="9">
        <v>13</v>
      </c>
      <c r="BD1" s="11" t="s">
        <v>0</v>
      </c>
      <c r="BE1" s="12"/>
      <c r="BG1" s="7" t="s">
        <v>0</v>
      </c>
      <c r="BH1" s="8">
        <v>1</v>
      </c>
      <c r="BI1" s="8">
        <v>2</v>
      </c>
      <c r="BJ1" s="8">
        <v>3</v>
      </c>
      <c r="BK1" s="8">
        <v>4</v>
      </c>
      <c r="BL1" s="9">
        <v>5</v>
      </c>
      <c r="BM1" s="10"/>
      <c r="BN1" s="8">
        <v>6</v>
      </c>
      <c r="BO1" s="8">
        <v>7</v>
      </c>
      <c r="BP1" s="8">
        <v>8</v>
      </c>
      <c r="BQ1" s="9">
        <v>9</v>
      </c>
      <c r="BR1" s="10"/>
      <c r="BS1" s="8">
        <v>10</v>
      </c>
      <c r="BT1" s="8">
        <v>11</v>
      </c>
      <c r="BU1" s="8">
        <v>12</v>
      </c>
      <c r="BV1" s="9">
        <v>13</v>
      </c>
      <c r="BW1" s="11" t="s">
        <v>0</v>
      </c>
      <c r="BX1" s="12"/>
      <c r="CA1" s="7" t="s">
        <v>0</v>
      </c>
      <c r="CB1" s="8">
        <v>1</v>
      </c>
      <c r="CC1" s="8">
        <v>2</v>
      </c>
      <c r="CD1" s="8">
        <v>3</v>
      </c>
      <c r="CE1" s="8">
        <v>4</v>
      </c>
      <c r="CF1" s="9">
        <v>5</v>
      </c>
      <c r="CG1" s="10"/>
      <c r="CH1" s="8">
        <v>6</v>
      </c>
      <c r="CI1" s="8">
        <v>7</v>
      </c>
      <c r="CJ1" s="8">
        <v>8</v>
      </c>
      <c r="CK1" s="9">
        <v>9</v>
      </c>
      <c r="CL1" s="10"/>
      <c r="CM1" s="8">
        <v>10</v>
      </c>
      <c r="CN1" s="8">
        <v>11</v>
      </c>
      <c r="CO1" s="8">
        <v>12</v>
      </c>
      <c r="CP1" s="9">
        <v>13</v>
      </c>
      <c r="CQ1" s="11" t="s">
        <v>0</v>
      </c>
      <c r="CR1" s="12"/>
      <c r="CU1" s="7" t="s">
        <v>0</v>
      </c>
      <c r="CV1" s="8">
        <v>1</v>
      </c>
      <c r="CW1" s="8">
        <v>2</v>
      </c>
      <c r="CX1" s="8">
        <v>3</v>
      </c>
      <c r="CY1" s="8">
        <v>4</v>
      </c>
      <c r="CZ1" s="9">
        <v>5</v>
      </c>
      <c r="DA1" s="10"/>
      <c r="DB1" s="8">
        <v>6</v>
      </c>
      <c r="DC1" s="8">
        <v>7</v>
      </c>
      <c r="DD1" s="8">
        <v>8</v>
      </c>
      <c r="DE1" s="9">
        <v>9</v>
      </c>
      <c r="DF1" s="10"/>
      <c r="DG1" s="8">
        <v>10</v>
      </c>
      <c r="DH1" s="8">
        <v>11</v>
      </c>
      <c r="DI1" s="8">
        <v>12</v>
      </c>
      <c r="DJ1" s="9">
        <v>13</v>
      </c>
      <c r="DK1" s="11" t="s">
        <v>0</v>
      </c>
      <c r="DL1" s="12"/>
      <c r="DO1" s="7" t="s">
        <v>0</v>
      </c>
      <c r="DP1" s="8">
        <v>1</v>
      </c>
      <c r="DQ1" s="8">
        <v>2</v>
      </c>
      <c r="DR1" s="8">
        <v>3</v>
      </c>
      <c r="DS1" s="8">
        <v>4</v>
      </c>
      <c r="DT1" s="9">
        <v>5</v>
      </c>
      <c r="DU1" s="10"/>
      <c r="DV1" s="8">
        <v>6</v>
      </c>
      <c r="DW1" s="8">
        <v>7</v>
      </c>
      <c r="DX1" s="8">
        <v>8</v>
      </c>
      <c r="DY1" s="9">
        <v>9</v>
      </c>
      <c r="DZ1" s="10"/>
      <c r="EA1" s="8">
        <v>10</v>
      </c>
      <c r="EB1" s="8">
        <v>11</v>
      </c>
      <c r="EC1" s="8">
        <v>12</v>
      </c>
      <c r="ED1" s="9">
        <v>13</v>
      </c>
      <c r="EE1" s="11" t="s">
        <v>0</v>
      </c>
      <c r="EF1" s="12"/>
      <c r="EI1" s="7" t="s">
        <v>0</v>
      </c>
      <c r="EJ1" s="8">
        <v>1</v>
      </c>
      <c r="EK1" s="8">
        <v>2</v>
      </c>
      <c r="EL1" s="8">
        <v>3</v>
      </c>
      <c r="EM1" s="8">
        <v>4</v>
      </c>
      <c r="EN1" s="9">
        <v>5</v>
      </c>
      <c r="EO1" s="10"/>
      <c r="EP1" s="8">
        <v>6</v>
      </c>
      <c r="EQ1" s="8">
        <v>7</v>
      </c>
      <c r="ER1" s="8">
        <v>8</v>
      </c>
      <c r="ES1" s="9">
        <v>9</v>
      </c>
      <c r="ET1" s="10"/>
      <c r="EU1" s="8">
        <v>10</v>
      </c>
      <c r="EV1" s="8">
        <v>11</v>
      </c>
      <c r="EW1" s="8">
        <v>12</v>
      </c>
      <c r="EX1" s="9">
        <v>13</v>
      </c>
      <c r="EY1" s="11" t="s">
        <v>0</v>
      </c>
      <c r="EZ1" s="12"/>
    </row>
    <row r="2" spans="1:156" ht="15" customHeight="1" x14ac:dyDescent="0.25">
      <c r="A2" s="191" t="s">
        <v>1</v>
      </c>
      <c r="B2" s="454" t="s">
        <v>2</v>
      </c>
      <c r="C2" s="454">
        <v>2012</v>
      </c>
      <c r="D2" s="454">
        <v>2013</v>
      </c>
      <c r="E2" s="454" t="s">
        <v>3</v>
      </c>
      <c r="F2" s="455" t="s">
        <v>4</v>
      </c>
      <c r="G2" s="456" t="s">
        <v>1</v>
      </c>
      <c r="H2" s="454">
        <v>2014</v>
      </c>
      <c r="I2" s="454">
        <v>2015</v>
      </c>
      <c r="J2" s="454" t="s">
        <v>3</v>
      </c>
      <c r="K2" s="455" t="s">
        <v>4</v>
      </c>
      <c r="L2" s="456"/>
      <c r="M2" s="454">
        <v>2013</v>
      </c>
      <c r="N2" s="191">
        <v>2014</v>
      </c>
      <c r="O2" s="454" t="s">
        <v>3</v>
      </c>
      <c r="P2" s="455" t="s">
        <v>4</v>
      </c>
      <c r="Q2" s="457"/>
      <c r="R2" s="13" t="s">
        <v>130</v>
      </c>
      <c r="U2" s="14" t="s">
        <v>1</v>
      </c>
      <c r="V2" s="15" t="s">
        <v>6</v>
      </c>
      <c r="W2" s="15">
        <v>2012</v>
      </c>
      <c r="X2" s="15">
        <v>2013</v>
      </c>
      <c r="Y2" s="15" t="s">
        <v>3</v>
      </c>
      <c r="Z2" s="16" t="s">
        <v>4</v>
      </c>
      <c r="AA2" s="17"/>
      <c r="AB2" s="15">
        <v>2014</v>
      </c>
      <c r="AC2" s="15">
        <v>2015</v>
      </c>
      <c r="AD2" s="15" t="s">
        <v>3</v>
      </c>
      <c r="AE2" s="16" t="s">
        <v>4</v>
      </c>
      <c r="AF2" s="17" t="s">
        <v>1</v>
      </c>
      <c r="AG2" s="15">
        <v>2013</v>
      </c>
      <c r="AH2" s="15">
        <v>2014</v>
      </c>
      <c r="AI2" s="15" t="s">
        <v>3</v>
      </c>
      <c r="AJ2" s="16" t="s">
        <v>4</v>
      </c>
      <c r="AK2" s="14" t="s">
        <v>1</v>
      </c>
      <c r="AL2" s="13" t="s">
        <v>130</v>
      </c>
      <c r="AN2" s="18" t="s">
        <v>1</v>
      </c>
      <c r="AO2" s="19" t="s">
        <v>7</v>
      </c>
      <c r="AP2" s="19">
        <v>2012</v>
      </c>
      <c r="AQ2" s="19">
        <v>2013</v>
      </c>
      <c r="AR2" s="19" t="s">
        <v>3</v>
      </c>
      <c r="AS2" s="20" t="s">
        <v>4</v>
      </c>
      <c r="AT2" s="21"/>
      <c r="AU2" s="19">
        <v>2014</v>
      </c>
      <c r="AV2" s="19">
        <v>2015</v>
      </c>
      <c r="AW2" s="19" t="s">
        <v>3</v>
      </c>
      <c r="AX2" s="20" t="s">
        <v>4</v>
      </c>
      <c r="AY2" s="17" t="s">
        <v>1</v>
      </c>
      <c r="AZ2" s="15">
        <v>2013</v>
      </c>
      <c r="BA2" s="15">
        <v>2014</v>
      </c>
      <c r="BB2" s="15" t="s">
        <v>3</v>
      </c>
      <c r="BC2" s="16" t="s">
        <v>4</v>
      </c>
      <c r="BD2" s="18" t="s">
        <v>1</v>
      </c>
      <c r="BE2" s="13" t="s">
        <v>130</v>
      </c>
      <c r="BG2" s="14" t="s">
        <v>1</v>
      </c>
      <c r="BH2" s="15" t="s">
        <v>8</v>
      </c>
      <c r="BI2" s="15">
        <v>2012</v>
      </c>
      <c r="BJ2" s="15">
        <v>2013</v>
      </c>
      <c r="BK2" s="15" t="s">
        <v>3</v>
      </c>
      <c r="BL2" s="16" t="s">
        <v>4</v>
      </c>
      <c r="BM2" s="17"/>
      <c r="BN2" s="15">
        <v>2014</v>
      </c>
      <c r="BO2" s="15">
        <v>2015</v>
      </c>
      <c r="BP2" s="15" t="s">
        <v>3</v>
      </c>
      <c r="BQ2" s="16" t="s">
        <v>4</v>
      </c>
      <c r="BR2" s="17" t="s">
        <v>1</v>
      </c>
      <c r="BS2" s="15">
        <v>2013</v>
      </c>
      <c r="BT2" s="15">
        <v>2014</v>
      </c>
      <c r="BU2" s="15" t="s">
        <v>3</v>
      </c>
      <c r="BV2" s="16" t="s">
        <v>4</v>
      </c>
      <c r="BW2" s="14" t="s">
        <v>1</v>
      </c>
      <c r="BX2" s="13" t="s">
        <v>130</v>
      </c>
      <c r="CA2" s="18" t="s">
        <v>1</v>
      </c>
      <c r="CB2" s="19" t="s">
        <v>9</v>
      </c>
      <c r="CC2" s="19">
        <v>2012</v>
      </c>
      <c r="CD2" s="19">
        <v>2013</v>
      </c>
      <c r="CE2" s="19" t="s">
        <v>3</v>
      </c>
      <c r="CF2" s="20" t="s">
        <v>4</v>
      </c>
      <c r="CG2" s="21"/>
      <c r="CH2" s="19">
        <v>2014</v>
      </c>
      <c r="CI2" s="19">
        <v>2015</v>
      </c>
      <c r="CJ2" s="19" t="s">
        <v>3</v>
      </c>
      <c r="CK2" s="20" t="s">
        <v>4</v>
      </c>
      <c r="CL2" s="17" t="s">
        <v>1</v>
      </c>
      <c r="CM2" s="15">
        <v>2013</v>
      </c>
      <c r="CN2" s="15">
        <v>2014</v>
      </c>
      <c r="CO2" s="15" t="s">
        <v>3</v>
      </c>
      <c r="CP2" s="16" t="s">
        <v>4</v>
      </c>
      <c r="CQ2" s="18" t="s">
        <v>1</v>
      </c>
      <c r="CR2" s="13" t="s">
        <v>130</v>
      </c>
      <c r="CU2" s="14" t="s">
        <v>1</v>
      </c>
      <c r="CV2" s="15" t="s">
        <v>10</v>
      </c>
      <c r="CW2" s="15">
        <v>2012</v>
      </c>
      <c r="CX2" s="15">
        <v>2013</v>
      </c>
      <c r="CY2" s="15" t="s">
        <v>3</v>
      </c>
      <c r="CZ2" s="16" t="s">
        <v>4</v>
      </c>
      <c r="DA2" s="17"/>
      <c r="DB2" s="15">
        <v>2014</v>
      </c>
      <c r="DC2" s="15">
        <v>2015</v>
      </c>
      <c r="DD2" s="15" t="s">
        <v>3</v>
      </c>
      <c r="DE2" s="16" t="s">
        <v>4</v>
      </c>
      <c r="DF2" s="17" t="s">
        <v>1</v>
      </c>
      <c r="DG2" s="15">
        <v>2013</v>
      </c>
      <c r="DH2" s="15">
        <v>2014</v>
      </c>
      <c r="DI2" s="15" t="s">
        <v>3</v>
      </c>
      <c r="DJ2" s="16" t="s">
        <v>4</v>
      </c>
      <c r="DK2" s="14" t="s">
        <v>1</v>
      </c>
      <c r="DL2" s="13" t="s">
        <v>130</v>
      </c>
      <c r="DO2" s="18" t="s">
        <v>1</v>
      </c>
      <c r="DP2" s="19" t="s">
        <v>11</v>
      </c>
      <c r="DQ2" s="19">
        <v>2012</v>
      </c>
      <c r="DR2" s="19">
        <v>2013</v>
      </c>
      <c r="DS2" s="19" t="s">
        <v>3</v>
      </c>
      <c r="DT2" s="20" t="s">
        <v>4</v>
      </c>
      <c r="DU2" s="21"/>
      <c r="DV2" s="19">
        <v>2014</v>
      </c>
      <c r="DW2" s="19">
        <v>2015</v>
      </c>
      <c r="DX2" s="19" t="s">
        <v>3</v>
      </c>
      <c r="DY2" s="20" t="s">
        <v>4</v>
      </c>
      <c r="DZ2" s="17" t="s">
        <v>1</v>
      </c>
      <c r="EA2" s="15">
        <v>2013</v>
      </c>
      <c r="EB2" s="15">
        <v>2014</v>
      </c>
      <c r="EC2" s="15" t="s">
        <v>3</v>
      </c>
      <c r="ED2" s="16" t="s">
        <v>4</v>
      </c>
      <c r="EE2" s="18" t="s">
        <v>1</v>
      </c>
      <c r="EF2" s="13" t="s">
        <v>130</v>
      </c>
      <c r="EI2" s="191" t="s">
        <v>1</v>
      </c>
      <c r="EJ2" s="454" t="s">
        <v>12</v>
      </c>
      <c r="EK2" s="23">
        <v>2012</v>
      </c>
      <c r="EL2" s="23">
        <v>2013</v>
      </c>
      <c r="EM2" s="23" t="s">
        <v>3</v>
      </c>
      <c r="EN2" s="24" t="s">
        <v>4</v>
      </c>
      <c r="EO2" s="25"/>
      <c r="EP2" s="23">
        <v>2014</v>
      </c>
      <c r="EQ2" s="23">
        <v>2015</v>
      </c>
      <c r="ER2" s="23" t="s">
        <v>3</v>
      </c>
      <c r="ES2" s="24" t="s">
        <v>4</v>
      </c>
      <c r="ET2" s="25" t="s">
        <v>1</v>
      </c>
      <c r="EU2" s="23">
        <v>2013</v>
      </c>
      <c r="EV2" s="23">
        <v>2014</v>
      </c>
      <c r="EW2" s="23" t="s">
        <v>3</v>
      </c>
      <c r="EX2" s="24" t="s">
        <v>4</v>
      </c>
      <c r="EY2" s="22" t="s">
        <v>1</v>
      </c>
      <c r="EZ2" s="13" t="s">
        <v>130</v>
      </c>
    </row>
    <row r="3" spans="1:156" x14ac:dyDescent="0.25">
      <c r="A3" s="459"/>
      <c r="B3" s="2" t="s">
        <v>13</v>
      </c>
      <c r="C3" s="26">
        <v>41639</v>
      </c>
      <c r="D3" s="26">
        <v>41639</v>
      </c>
      <c r="E3" s="26">
        <v>41639</v>
      </c>
      <c r="F3" s="26">
        <v>41639</v>
      </c>
      <c r="G3" s="26"/>
      <c r="H3" s="26">
        <v>41639</v>
      </c>
      <c r="I3" s="26">
        <v>41639</v>
      </c>
      <c r="J3" s="27"/>
      <c r="K3" s="28"/>
      <c r="L3" s="29"/>
      <c r="M3" s="30">
        <v>41639</v>
      </c>
      <c r="N3" s="30">
        <v>41578</v>
      </c>
      <c r="O3" s="31"/>
      <c r="P3" s="32"/>
      <c r="Q3" s="457"/>
      <c r="R3" s="470" t="s">
        <v>14</v>
      </c>
      <c r="U3" s="31"/>
      <c r="V3" s="2" t="s">
        <v>13</v>
      </c>
      <c r="W3" s="33">
        <v>41639</v>
      </c>
      <c r="X3" s="26">
        <v>41578</v>
      </c>
      <c r="Y3" s="26"/>
      <c r="Z3" s="26"/>
      <c r="AA3" s="26"/>
      <c r="AB3" s="26">
        <v>41639</v>
      </c>
      <c r="AC3" s="26">
        <v>41639</v>
      </c>
      <c r="AD3" s="34"/>
      <c r="AE3" s="35"/>
      <c r="AF3" s="36"/>
      <c r="AG3" s="30">
        <v>41639</v>
      </c>
      <c r="AH3" s="30">
        <v>41578</v>
      </c>
      <c r="AI3" s="37"/>
      <c r="AJ3" s="38"/>
      <c r="AK3" s="31"/>
      <c r="AL3" s="470" t="s">
        <v>14</v>
      </c>
      <c r="AN3" s="39"/>
      <c r="AO3" s="2" t="s">
        <v>13</v>
      </c>
      <c r="AP3" s="33">
        <v>41639</v>
      </c>
      <c r="AQ3" s="26">
        <v>41578</v>
      </c>
      <c r="AR3" s="26"/>
      <c r="AS3" s="26"/>
      <c r="AT3" s="26"/>
      <c r="AU3" s="26">
        <v>41639</v>
      </c>
      <c r="AV3" s="26">
        <v>41639</v>
      </c>
      <c r="AW3" s="34"/>
      <c r="AX3" s="35"/>
      <c r="AY3" s="36"/>
      <c r="AZ3" s="30">
        <v>41639</v>
      </c>
      <c r="BA3" s="30">
        <v>41578</v>
      </c>
      <c r="BB3" s="37"/>
      <c r="BC3" s="38"/>
      <c r="BD3" s="39"/>
      <c r="BE3" s="470" t="s">
        <v>14</v>
      </c>
      <c r="BG3" s="31"/>
      <c r="BH3" s="2" t="s">
        <v>13</v>
      </c>
      <c r="BI3" s="33">
        <v>41639</v>
      </c>
      <c r="BJ3" s="26">
        <v>41578</v>
      </c>
      <c r="BK3" s="26"/>
      <c r="BL3" s="26"/>
      <c r="BM3" s="26"/>
      <c r="BN3" s="26">
        <v>41639</v>
      </c>
      <c r="BO3" s="26">
        <v>41639</v>
      </c>
      <c r="BP3" s="34"/>
      <c r="BQ3" s="35"/>
      <c r="BR3" s="36"/>
      <c r="BS3" s="30">
        <v>41639</v>
      </c>
      <c r="BT3" s="30">
        <v>41578</v>
      </c>
      <c r="BU3" s="37"/>
      <c r="BV3" s="38"/>
      <c r="BW3" s="31"/>
      <c r="BX3" s="470" t="s">
        <v>14</v>
      </c>
      <c r="CA3" s="39"/>
      <c r="CB3" s="2" t="s">
        <v>13</v>
      </c>
      <c r="CC3" s="33">
        <v>41639</v>
      </c>
      <c r="CD3" s="26">
        <v>41578</v>
      </c>
      <c r="CE3" s="26"/>
      <c r="CF3" s="26"/>
      <c r="CG3" s="26"/>
      <c r="CH3" s="26">
        <v>41639</v>
      </c>
      <c r="CI3" s="26">
        <v>41639</v>
      </c>
      <c r="CJ3" s="34"/>
      <c r="CK3" s="35"/>
      <c r="CL3" s="36"/>
      <c r="CM3" s="30">
        <v>41639</v>
      </c>
      <c r="CN3" s="30">
        <v>41578</v>
      </c>
      <c r="CO3" s="37"/>
      <c r="CP3" s="38"/>
      <c r="CQ3" s="39"/>
      <c r="CR3" s="470" t="s">
        <v>14</v>
      </c>
      <c r="CU3" s="31"/>
      <c r="CV3" s="2" t="s">
        <v>13</v>
      </c>
      <c r="CW3" s="33">
        <v>41639</v>
      </c>
      <c r="CX3" s="26">
        <v>41578</v>
      </c>
      <c r="CY3" s="26"/>
      <c r="CZ3" s="26"/>
      <c r="DA3" s="26"/>
      <c r="DB3" s="26">
        <v>41639</v>
      </c>
      <c r="DC3" s="26">
        <v>41639</v>
      </c>
      <c r="DD3" s="34"/>
      <c r="DE3" s="35"/>
      <c r="DF3" s="36"/>
      <c r="DG3" s="30">
        <v>41639</v>
      </c>
      <c r="DH3" s="30">
        <v>41578</v>
      </c>
      <c r="DI3" s="37"/>
      <c r="DJ3" s="38"/>
      <c r="DK3" s="31"/>
      <c r="DL3" s="470" t="s">
        <v>14</v>
      </c>
      <c r="DO3" s="39"/>
      <c r="DP3" s="2" t="s">
        <v>13</v>
      </c>
      <c r="DQ3" s="33">
        <v>41639</v>
      </c>
      <c r="DR3" s="26">
        <v>41578</v>
      </c>
      <c r="DS3" s="26"/>
      <c r="DT3" s="26"/>
      <c r="DU3" s="26"/>
      <c r="DV3" s="26">
        <v>41639</v>
      </c>
      <c r="DW3" s="26">
        <v>41639</v>
      </c>
      <c r="DX3" s="34"/>
      <c r="DY3" s="35"/>
      <c r="DZ3" s="36"/>
      <c r="EA3" s="30">
        <v>41639</v>
      </c>
      <c r="EB3" s="30">
        <v>41578</v>
      </c>
      <c r="EC3" s="37"/>
      <c r="ED3" s="38"/>
      <c r="EE3" s="39"/>
      <c r="EF3" s="470" t="s">
        <v>14</v>
      </c>
      <c r="EI3" s="40"/>
      <c r="EJ3" s="41" t="s">
        <v>13</v>
      </c>
      <c r="EK3" s="33">
        <v>41639</v>
      </c>
      <c r="EL3" s="26">
        <v>41578</v>
      </c>
      <c r="EM3" s="26"/>
      <c r="EN3" s="26"/>
      <c r="EO3" s="26"/>
      <c r="EP3" s="26">
        <v>41639</v>
      </c>
      <c r="EQ3" s="26">
        <v>41639</v>
      </c>
      <c r="ER3" s="34"/>
      <c r="ES3" s="35"/>
      <c r="ET3" s="36"/>
      <c r="EU3" s="30">
        <v>41639</v>
      </c>
      <c r="EV3" s="30">
        <v>41578</v>
      </c>
      <c r="EW3" s="37"/>
      <c r="EX3" s="38"/>
      <c r="EY3" s="40"/>
      <c r="EZ3" s="470" t="s">
        <v>14</v>
      </c>
    </row>
    <row r="4" spans="1:156" ht="5.0999999999999996" customHeight="1" x14ac:dyDescent="0.25">
      <c r="A4" s="191"/>
      <c r="B4" s="42"/>
      <c r="C4" s="43"/>
      <c r="D4" s="43"/>
      <c r="E4" s="44"/>
      <c r="F4" s="45"/>
      <c r="G4" s="46"/>
      <c r="H4" s="47"/>
      <c r="I4" s="47"/>
      <c r="J4" s="42"/>
      <c r="K4" s="48"/>
      <c r="L4" s="17"/>
      <c r="M4" s="43"/>
      <c r="N4" s="43"/>
      <c r="O4" s="44"/>
      <c r="P4" s="45"/>
      <c r="Q4" s="457"/>
      <c r="R4" s="6"/>
      <c r="U4" s="14"/>
      <c r="V4" s="44"/>
      <c r="W4" s="43"/>
      <c r="X4" s="43"/>
      <c r="Y4" s="44"/>
      <c r="Z4" s="45"/>
      <c r="AA4" s="49"/>
      <c r="AB4" s="43"/>
      <c r="AC4" s="43"/>
      <c r="AD4" s="44"/>
      <c r="AE4" s="45"/>
      <c r="AF4" s="49"/>
      <c r="AG4" s="43"/>
      <c r="AH4" s="43"/>
      <c r="AI4" s="44"/>
      <c r="AJ4" s="45"/>
      <c r="AK4" s="14"/>
      <c r="AL4" s="12"/>
      <c r="AN4" s="18"/>
      <c r="AO4" s="50"/>
      <c r="AP4" s="43"/>
      <c r="AQ4" s="43"/>
      <c r="AR4" s="44"/>
      <c r="AS4" s="45"/>
      <c r="AT4" s="51"/>
      <c r="AU4" s="52"/>
      <c r="AV4" s="52"/>
      <c r="AW4" s="50"/>
      <c r="AX4" s="53"/>
      <c r="AY4" s="49"/>
      <c r="AZ4" s="43"/>
      <c r="BA4" s="43"/>
      <c r="BB4" s="44"/>
      <c r="BC4" s="45"/>
      <c r="BD4" s="18"/>
      <c r="BE4" s="12"/>
      <c r="BG4" s="14"/>
      <c r="BH4" s="44"/>
      <c r="BI4" s="43"/>
      <c r="BJ4" s="43"/>
      <c r="BK4" s="44"/>
      <c r="BL4" s="45"/>
      <c r="BM4" s="49"/>
      <c r="BN4" s="43"/>
      <c r="BO4" s="43"/>
      <c r="BP4" s="44"/>
      <c r="BQ4" s="45"/>
      <c r="BR4" s="49"/>
      <c r="BS4" s="43"/>
      <c r="BT4" s="43"/>
      <c r="BU4" s="44"/>
      <c r="BV4" s="45"/>
      <c r="BW4" s="14"/>
      <c r="BX4" s="12"/>
      <c r="CA4" s="18"/>
      <c r="CB4" s="50"/>
      <c r="CC4" s="43"/>
      <c r="CD4" s="43"/>
      <c r="CE4" s="44"/>
      <c r="CF4" s="45"/>
      <c r="CG4" s="51"/>
      <c r="CH4" s="52"/>
      <c r="CI4" s="52"/>
      <c r="CJ4" s="50"/>
      <c r="CK4" s="53"/>
      <c r="CL4" s="49"/>
      <c r="CM4" s="43"/>
      <c r="CN4" s="43"/>
      <c r="CO4" s="44"/>
      <c r="CP4" s="45"/>
      <c r="CQ4" s="18"/>
      <c r="CR4" s="12"/>
      <c r="CU4" s="14"/>
      <c r="CV4" s="44"/>
      <c r="CW4" s="43"/>
      <c r="CX4" s="43"/>
      <c r="CY4" s="44"/>
      <c r="CZ4" s="45"/>
      <c r="DA4" s="49"/>
      <c r="DB4" s="43"/>
      <c r="DC4" s="43"/>
      <c r="DD4" s="44"/>
      <c r="DE4" s="45"/>
      <c r="DF4" s="49"/>
      <c r="DG4" s="43"/>
      <c r="DH4" s="43"/>
      <c r="DI4" s="44"/>
      <c r="DJ4" s="45"/>
      <c r="DK4" s="14"/>
      <c r="DL4" s="12"/>
      <c r="DO4" s="18"/>
      <c r="DP4" s="50"/>
      <c r="DQ4" s="43"/>
      <c r="DR4" s="43"/>
      <c r="DS4" s="44"/>
      <c r="DT4" s="45"/>
      <c r="DU4" s="51"/>
      <c r="DV4" s="52"/>
      <c r="DW4" s="52"/>
      <c r="DX4" s="50"/>
      <c r="DY4" s="53"/>
      <c r="DZ4" s="49"/>
      <c r="EA4" s="43"/>
      <c r="EB4" s="43"/>
      <c r="EC4" s="44"/>
      <c r="ED4" s="45"/>
      <c r="EE4" s="18"/>
      <c r="EF4" s="12"/>
      <c r="EI4" s="22"/>
      <c r="EJ4" s="54"/>
      <c r="EK4" s="43"/>
      <c r="EL4" s="43"/>
      <c r="EM4" s="44"/>
      <c r="EN4" s="45"/>
      <c r="EO4" s="55"/>
      <c r="EP4" s="56"/>
      <c r="EQ4" s="56"/>
      <c r="ER4" s="54"/>
      <c r="ES4" s="57"/>
      <c r="ET4" s="49"/>
      <c r="EU4" s="43"/>
      <c r="EV4" s="43"/>
      <c r="EW4" s="44"/>
      <c r="EX4" s="45"/>
      <c r="EY4" s="22"/>
      <c r="EZ4" s="12"/>
    </row>
    <row r="5" spans="1:156" hidden="1" x14ac:dyDescent="0.25">
      <c r="A5" s="191">
        <v>1</v>
      </c>
      <c r="B5" s="58" t="s">
        <v>15</v>
      </c>
      <c r="C5" s="7"/>
      <c r="D5" s="7">
        <v>42967</v>
      </c>
      <c r="E5" s="59">
        <f>SUM(D5,-C5)</f>
        <v>42967</v>
      </c>
      <c r="F5" s="60" t="e">
        <f>E5/C5</f>
        <v>#DIV/0!</v>
      </c>
      <c r="G5" s="61">
        <v>1</v>
      </c>
      <c r="H5" s="8">
        <v>42607</v>
      </c>
      <c r="I5" s="7"/>
      <c r="J5" s="59">
        <f>SUM(I5,-H5)</f>
        <v>-42607</v>
      </c>
      <c r="K5" s="60">
        <f>J5/H5</f>
        <v>-1</v>
      </c>
      <c r="L5" s="62">
        <v>1</v>
      </c>
      <c r="M5" s="7">
        <v>42967</v>
      </c>
      <c r="N5" s="7"/>
      <c r="O5" s="59">
        <f>SUM(N5,-M5)</f>
        <v>-42967</v>
      </c>
      <c r="P5" s="60">
        <f>O5/M5</f>
        <v>-1</v>
      </c>
      <c r="Q5" s="457"/>
      <c r="R5" s="6"/>
      <c r="U5" s="14">
        <v>1</v>
      </c>
      <c r="V5" s="58" t="s">
        <v>15</v>
      </c>
      <c r="W5" s="7">
        <v>45812</v>
      </c>
      <c r="X5" s="7">
        <v>42967</v>
      </c>
      <c r="Y5" s="59">
        <f>SUM(X5,-W5)</f>
        <v>-2845</v>
      </c>
      <c r="Z5" s="60">
        <f>Y5/W5</f>
        <v>-6.2101632759975552E-2</v>
      </c>
      <c r="AA5" s="61"/>
      <c r="AB5" s="8">
        <v>42607</v>
      </c>
      <c r="AC5" s="7"/>
      <c r="AD5" s="59">
        <f>SUM(AC5,-AB5)</f>
        <v>-42607</v>
      </c>
      <c r="AE5" s="60">
        <f>AD5/AB5</f>
        <v>-1</v>
      </c>
      <c r="AF5" s="61">
        <v>1</v>
      </c>
      <c r="AG5" s="7">
        <v>42967</v>
      </c>
      <c r="AH5" s="7"/>
      <c r="AI5" s="59">
        <f>SUM(AH5,-AG5)</f>
        <v>-42967</v>
      </c>
      <c r="AJ5" s="60">
        <f>AI5/AG5</f>
        <v>-1</v>
      </c>
      <c r="AK5" s="14">
        <v>1</v>
      </c>
      <c r="AL5" s="12"/>
      <c r="AN5" s="18">
        <v>1</v>
      </c>
      <c r="AO5" s="58" t="s">
        <v>15</v>
      </c>
      <c r="AP5" s="7">
        <v>45812</v>
      </c>
      <c r="AQ5" s="7">
        <v>42967</v>
      </c>
      <c r="AR5" s="59">
        <f>SUM(AQ5,-AP5)</f>
        <v>-2845</v>
      </c>
      <c r="AS5" s="60">
        <f>AR5/AP5</f>
        <v>-6.2101632759975552E-2</v>
      </c>
      <c r="AT5" s="61"/>
      <c r="AU5" s="8">
        <v>42607</v>
      </c>
      <c r="AV5" s="7"/>
      <c r="AW5" s="59">
        <f>SUM(AV5,-AU5)</f>
        <v>-42607</v>
      </c>
      <c r="AX5" s="60">
        <f>AW5/AU5</f>
        <v>-1</v>
      </c>
      <c r="AY5" s="61">
        <v>1</v>
      </c>
      <c r="AZ5" s="7">
        <v>42967</v>
      </c>
      <c r="BA5" s="7"/>
      <c r="BB5" s="59">
        <f>SUM(BA5,-AZ5)</f>
        <v>-42967</v>
      </c>
      <c r="BC5" s="60">
        <f>BB5/AZ5</f>
        <v>-1</v>
      </c>
      <c r="BD5" s="18">
        <v>1</v>
      </c>
      <c r="BE5" s="12"/>
      <c r="BG5" s="14">
        <v>1</v>
      </c>
      <c r="BH5" s="58" t="s">
        <v>15</v>
      </c>
      <c r="BI5" s="7">
        <v>45812</v>
      </c>
      <c r="BJ5" s="7">
        <v>42967</v>
      </c>
      <c r="BK5" s="59">
        <f>SUM(BJ5,-BI5)</f>
        <v>-2845</v>
      </c>
      <c r="BL5" s="60">
        <f>BK5/BI5</f>
        <v>-6.2101632759975552E-2</v>
      </c>
      <c r="BM5" s="61"/>
      <c r="BN5" s="8">
        <v>42607</v>
      </c>
      <c r="BO5" s="7"/>
      <c r="BP5" s="59">
        <f>SUM(BO5,-BN5)</f>
        <v>-42607</v>
      </c>
      <c r="BQ5" s="60">
        <f>BP5/BN5</f>
        <v>-1</v>
      </c>
      <c r="BR5" s="61">
        <v>1</v>
      </c>
      <c r="BS5" s="7">
        <v>42967</v>
      </c>
      <c r="BT5" s="7"/>
      <c r="BU5" s="59">
        <f>SUM(BT5,-BS5)</f>
        <v>-42967</v>
      </c>
      <c r="BV5" s="60">
        <f>BU5/BS5</f>
        <v>-1</v>
      </c>
      <c r="BW5" s="14">
        <v>1</v>
      </c>
      <c r="BX5" s="12"/>
      <c r="CA5" s="18">
        <v>1</v>
      </c>
      <c r="CB5" s="58" t="s">
        <v>15</v>
      </c>
      <c r="CC5" s="7">
        <v>45812</v>
      </c>
      <c r="CD5" s="7">
        <v>42967</v>
      </c>
      <c r="CE5" s="59">
        <f>SUM(CD5,-CC5)</f>
        <v>-2845</v>
      </c>
      <c r="CF5" s="60">
        <f>CE5/CC5</f>
        <v>-6.2101632759975552E-2</v>
      </c>
      <c r="CG5" s="61"/>
      <c r="CH5" s="8">
        <v>42607</v>
      </c>
      <c r="CI5" s="7"/>
      <c r="CJ5" s="59">
        <f>SUM(CI5,-CH5)</f>
        <v>-42607</v>
      </c>
      <c r="CK5" s="60">
        <f>CJ5/CH5</f>
        <v>-1</v>
      </c>
      <c r="CL5" s="61">
        <v>1</v>
      </c>
      <c r="CM5" s="7">
        <v>42967</v>
      </c>
      <c r="CN5" s="7"/>
      <c r="CO5" s="59">
        <f>SUM(CN5,-CM5)</f>
        <v>-42967</v>
      </c>
      <c r="CP5" s="60">
        <f>CO5/CM5</f>
        <v>-1</v>
      </c>
      <c r="CQ5" s="18">
        <v>1</v>
      </c>
      <c r="CR5" s="12"/>
      <c r="CU5" s="14">
        <v>1</v>
      </c>
      <c r="CV5" s="58" t="s">
        <v>15</v>
      </c>
      <c r="CW5" s="7">
        <v>45812</v>
      </c>
      <c r="CX5" s="7">
        <v>42967</v>
      </c>
      <c r="CY5" s="59">
        <f>SUM(CX5,-CW5)</f>
        <v>-2845</v>
      </c>
      <c r="CZ5" s="60">
        <f>CY5/CW5</f>
        <v>-6.2101632759975552E-2</v>
      </c>
      <c r="DA5" s="61"/>
      <c r="DB5" s="8">
        <v>42607</v>
      </c>
      <c r="DC5" s="7"/>
      <c r="DD5" s="59">
        <f>SUM(DC5,-DB5)</f>
        <v>-42607</v>
      </c>
      <c r="DE5" s="60">
        <f>DD5/DB5</f>
        <v>-1</v>
      </c>
      <c r="DF5" s="61">
        <v>1</v>
      </c>
      <c r="DG5" s="7">
        <v>42967</v>
      </c>
      <c r="DH5" s="7"/>
      <c r="DI5" s="59">
        <f>SUM(DH5,-DG5)</f>
        <v>-42967</v>
      </c>
      <c r="DJ5" s="60">
        <f>DI5/DG5</f>
        <v>-1</v>
      </c>
      <c r="DK5" s="14">
        <v>1</v>
      </c>
      <c r="DL5" s="12"/>
      <c r="DO5" s="18">
        <v>1</v>
      </c>
      <c r="DP5" s="58" t="s">
        <v>15</v>
      </c>
      <c r="DQ5" s="7">
        <v>45812</v>
      </c>
      <c r="DR5" s="7">
        <v>42967</v>
      </c>
      <c r="DS5" s="59">
        <f>SUM(DR5,-DQ5)</f>
        <v>-2845</v>
      </c>
      <c r="DT5" s="60">
        <f>DS5/DQ5</f>
        <v>-6.2101632759975552E-2</v>
      </c>
      <c r="DU5" s="61"/>
      <c r="DV5" s="8">
        <v>42607</v>
      </c>
      <c r="DW5" s="7"/>
      <c r="DX5" s="59">
        <f>SUM(DW5,-DV5)</f>
        <v>-42607</v>
      </c>
      <c r="DY5" s="60">
        <f>DX5/DV5</f>
        <v>-1</v>
      </c>
      <c r="DZ5" s="61">
        <v>1</v>
      </c>
      <c r="EA5" s="7">
        <v>42967</v>
      </c>
      <c r="EB5" s="7"/>
      <c r="EC5" s="59">
        <f>SUM(EB5,-EA5)</f>
        <v>-42967</v>
      </c>
      <c r="ED5" s="60">
        <f>EC5/EA5</f>
        <v>-1</v>
      </c>
      <c r="EE5" s="18">
        <v>1</v>
      </c>
      <c r="EF5" s="12"/>
      <c r="EI5" s="22">
        <v>1</v>
      </c>
      <c r="EJ5" s="58" t="s">
        <v>15</v>
      </c>
      <c r="EK5" s="7">
        <v>45812</v>
      </c>
      <c r="EL5" s="7">
        <v>42967</v>
      </c>
      <c r="EM5" s="59">
        <f>SUM(EL5,-EK5)</f>
        <v>-2845</v>
      </c>
      <c r="EN5" s="60">
        <f>EM5/EK5</f>
        <v>-6.2101632759975552E-2</v>
      </c>
      <c r="EO5" s="61"/>
      <c r="EP5" s="8">
        <v>42607</v>
      </c>
      <c r="EQ5" s="7"/>
      <c r="ER5" s="59">
        <f>SUM(EQ5,-EP5)</f>
        <v>-42607</v>
      </c>
      <c r="ES5" s="60">
        <f>ER5/EP5</f>
        <v>-1</v>
      </c>
      <c r="ET5" s="61">
        <v>1</v>
      </c>
      <c r="EU5" s="7">
        <v>42967</v>
      </c>
      <c r="EV5" s="7"/>
      <c r="EW5" s="59">
        <f>SUM(EV5,-EU5)</f>
        <v>-42967</v>
      </c>
      <c r="EX5" s="60">
        <f>EW5/EU5</f>
        <v>-1</v>
      </c>
      <c r="EY5" s="22">
        <v>1</v>
      </c>
      <c r="EZ5" s="12"/>
    </row>
    <row r="6" spans="1:156" hidden="1" x14ac:dyDescent="0.25">
      <c r="A6" s="191">
        <v>2</v>
      </c>
      <c r="B6" s="58" t="s">
        <v>16</v>
      </c>
      <c r="C6" s="7">
        <v>17478</v>
      </c>
      <c r="D6" s="7">
        <v>16044</v>
      </c>
      <c r="E6" s="59">
        <f>SUM(D6,-C6)</f>
        <v>-1434</v>
      </c>
      <c r="F6" s="63">
        <f>E6/C6</f>
        <v>-8.2046000686577414E-2</v>
      </c>
      <c r="G6" s="61">
        <v>2</v>
      </c>
      <c r="H6" s="8">
        <v>15909</v>
      </c>
      <c r="I6" s="7"/>
      <c r="J6" s="59">
        <f>SUM(I6,-H6)</f>
        <v>-15909</v>
      </c>
      <c r="K6" s="63">
        <f>J6/H6</f>
        <v>-1</v>
      </c>
      <c r="L6" s="62">
        <v>2</v>
      </c>
      <c r="M6" s="7">
        <v>16044</v>
      </c>
      <c r="N6" s="7"/>
      <c r="O6" s="59">
        <f>SUM(N6,-M6)</f>
        <v>-16044</v>
      </c>
      <c r="P6" s="63">
        <f>O6/M6</f>
        <v>-1</v>
      </c>
      <c r="Q6" s="457"/>
      <c r="R6" s="6"/>
      <c r="U6" s="14">
        <v>2</v>
      </c>
      <c r="V6" s="58" t="s">
        <v>16</v>
      </c>
      <c r="W6" s="7">
        <v>17478</v>
      </c>
      <c r="X6" s="7">
        <v>16044</v>
      </c>
      <c r="Y6" s="59">
        <f>SUM(X6,-W6)</f>
        <v>-1434</v>
      </c>
      <c r="Z6" s="63">
        <f>Y6/W6</f>
        <v>-8.2046000686577414E-2</v>
      </c>
      <c r="AA6" s="61"/>
      <c r="AB6" s="8">
        <v>15909</v>
      </c>
      <c r="AC6" s="7"/>
      <c r="AD6" s="59">
        <f>SUM(AC6,-AB6)</f>
        <v>-15909</v>
      </c>
      <c r="AE6" s="63">
        <f>AD6/AB6</f>
        <v>-1</v>
      </c>
      <c r="AF6" s="61">
        <v>2</v>
      </c>
      <c r="AG6" s="7">
        <v>16044</v>
      </c>
      <c r="AH6" s="7"/>
      <c r="AI6" s="59">
        <f>SUM(AH6,-AG6)</f>
        <v>-16044</v>
      </c>
      <c r="AJ6" s="63">
        <f>AI6/AG6</f>
        <v>-1</v>
      </c>
      <c r="AK6" s="14">
        <v>2</v>
      </c>
      <c r="AL6" s="12"/>
      <c r="AN6" s="18">
        <v>2</v>
      </c>
      <c r="AO6" s="58" t="s">
        <v>16</v>
      </c>
      <c r="AP6" s="7">
        <v>17478</v>
      </c>
      <c r="AQ6" s="7">
        <v>16044</v>
      </c>
      <c r="AR6" s="59">
        <f>SUM(AQ6,-AP6)</f>
        <v>-1434</v>
      </c>
      <c r="AS6" s="63">
        <f>AR6/AP6</f>
        <v>-8.2046000686577414E-2</v>
      </c>
      <c r="AT6" s="61"/>
      <c r="AU6" s="8">
        <v>15909</v>
      </c>
      <c r="AV6" s="7"/>
      <c r="AW6" s="59">
        <f>SUM(AV6,-AU6)</f>
        <v>-15909</v>
      </c>
      <c r="AX6" s="63">
        <f>AW6/AU6</f>
        <v>-1</v>
      </c>
      <c r="AY6" s="61">
        <v>2</v>
      </c>
      <c r="AZ6" s="7">
        <v>16044</v>
      </c>
      <c r="BA6" s="7"/>
      <c r="BB6" s="59">
        <f>SUM(BA6,-AZ6)</f>
        <v>-16044</v>
      </c>
      <c r="BC6" s="63">
        <f>BB6/AZ6</f>
        <v>-1</v>
      </c>
      <c r="BD6" s="18">
        <v>2</v>
      </c>
      <c r="BE6" s="12"/>
      <c r="BG6" s="14">
        <v>2</v>
      </c>
      <c r="BH6" s="58" t="s">
        <v>16</v>
      </c>
      <c r="BI6" s="7">
        <v>17478</v>
      </c>
      <c r="BJ6" s="7">
        <v>16044</v>
      </c>
      <c r="BK6" s="59">
        <f>SUM(BJ6,-BI6)</f>
        <v>-1434</v>
      </c>
      <c r="BL6" s="63">
        <f>BK6/BI6</f>
        <v>-8.2046000686577414E-2</v>
      </c>
      <c r="BM6" s="61"/>
      <c r="BN6" s="8">
        <v>15909</v>
      </c>
      <c r="BO6" s="7"/>
      <c r="BP6" s="59">
        <f>SUM(BO6,-BN6)</f>
        <v>-15909</v>
      </c>
      <c r="BQ6" s="63">
        <f>BP6/BN6</f>
        <v>-1</v>
      </c>
      <c r="BR6" s="61">
        <v>2</v>
      </c>
      <c r="BS6" s="7">
        <v>16044</v>
      </c>
      <c r="BT6" s="7"/>
      <c r="BU6" s="59">
        <f>SUM(BT6,-BS6)</f>
        <v>-16044</v>
      </c>
      <c r="BV6" s="63">
        <f>BU6/BS6</f>
        <v>-1</v>
      </c>
      <c r="BW6" s="14">
        <v>2</v>
      </c>
      <c r="BX6" s="12"/>
      <c r="CA6" s="18">
        <v>2</v>
      </c>
      <c r="CB6" s="58" t="s">
        <v>16</v>
      </c>
      <c r="CC6" s="7">
        <v>17478</v>
      </c>
      <c r="CD6" s="7">
        <v>16044</v>
      </c>
      <c r="CE6" s="59">
        <f>SUM(CD6,-CC6)</f>
        <v>-1434</v>
      </c>
      <c r="CF6" s="63">
        <f>CE6/CC6</f>
        <v>-8.2046000686577414E-2</v>
      </c>
      <c r="CG6" s="61"/>
      <c r="CH6" s="8">
        <v>15909</v>
      </c>
      <c r="CI6" s="7"/>
      <c r="CJ6" s="59">
        <f>SUM(CI6,-CH6)</f>
        <v>-15909</v>
      </c>
      <c r="CK6" s="63">
        <f>CJ6/CH6</f>
        <v>-1</v>
      </c>
      <c r="CL6" s="61">
        <v>2</v>
      </c>
      <c r="CM6" s="7">
        <v>16044</v>
      </c>
      <c r="CN6" s="7"/>
      <c r="CO6" s="59">
        <f>SUM(CN6,-CM6)</f>
        <v>-16044</v>
      </c>
      <c r="CP6" s="63">
        <f>CO6/CM6</f>
        <v>-1</v>
      </c>
      <c r="CQ6" s="18">
        <v>2</v>
      </c>
      <c r="CR6" s="12"/>
      <c r="CU6" s="14">
        <v>2</v>
      </c>
      <c r="CV6" s="58" t="s">
        <v>16</v>
      </c>
      <c r="CW6" s="7">
        <v>17478</v>
      </c>
      <c r="CX6" s="7">
        <v>16044</v>
      </c>
      <c r="CY6" s="59">
        <f>SUM(CX6,-CW6)</f>
        <v>-1434</v>
      </c>
      <c r="CZ6" s="63">
        <f>CY6/CW6</f>
        <v>-8.2046000686577414E-2</v>
      </c>
      <c r="DA6" s="61"/>
      <c r="DB6" s="8">
        <v>15909</v>
      </c>
      <c r="DC6" s="7"/>
      <c r="DD6" s="59">
        <f>SUM(DC6,-DB6)</f>
        <v>-15909</v>
      </c>
      <c r="DE6" s="63">
        <f>DD6/DB6</f>
        <v>-1</v>
      </c>
      <c r="DF6" s="61">
        <v>2</v>
      </c>
      <c r="DG6" s="7">
        <v>16044</v>
      </c>
      <c r="DH6" s="7"/>
      <c r="DI6" s="59">
        <f>SUM(DH6,-DG6)</f>
        <v>-16044</v>
      </c>
      <c r="DJ6" s="63">
        <f>DI6/DG6</f>
        <v>-1</v>
      </c>
      <c r="DK6" s="14">
        <v>2</v>
      </c>
      <c r="DL6" s="12"/>
      <c r="DO6" s="18">
        <v>2</v>
      </c>
      <c r="DP6" s="58" t="s">
        <v>16</v>
      </c>
      <c r="DQ6" s="7">
        <v>17478</v>
      </c>
      <c r="DR6" s="7">
        <v>16044</v>
      </c>
      <c r="DS6" s="59">
        <f>SUM(DR6,-DQ6)</f>
        <v>-1434</v>
      </c>
      <c r="DT6" s="63">
        <f>DS6/DQ6</f>
        <v>-8.2046000686577414E-2</v>
      </c>
      <c r="DU6" s="61"/>
      <c r="DV6" s="8">
        <v>15909</v>
      </c>
      <c r="DW6" s="7"/>
      <c r="DX6" s="59">
        <f>SUM(DW6,-DV6)</f>
        <v>-15909</v>
      </c>
      <c r="DY6" s="63">
        <f>DX6/DV6</f>
        <v>-1</v>
      </c>
      <c r="DZ6" s="61">
        <v>2</v>
      </c>
      <c r="EA6" s="7">
        <v>16044</v>
      </c>
      <c r="EB6" s="7"/>
      <c r="EC6" s="59">
        <f>SUM(EB6,-EA6)</f>
        <v>-16044</v>
      </c>
      <c r="ED6" s="63">
        <f>EC6/EA6</f>
        <v>-1</v>
      </c>
      <c r="EE6" s="18">
        <v>2</v>
      </c>
      <c r="EF6" s="12"/>
      <c r="EI6" s="22">
        <v>2</v>
      </c>
      <c r="EJ6" s="58" t="s">
        <v>16</v>
      </c>
      <c r="EK6" s="7">
        <v>17478</v>
      </c>
      <c r="EL6" s="7">
        <v>16044</v>
      </c>
      <c r="EM6" s="59">
        <f>SUM(EL6,-EK6)</f>
        <v>-1434</v>
      </c>
      <c r="EN6" s="63">
        <f>EM6/EK6</f>
        <v>-8.2046000686577414E-2</v>
      </c>
      <c r="EO6" s="61"/>
      <c r="EP6" s="8">
        <v>15909</v>
      </c>
      <c r="EQ6" s="7"/>
      <c r="ER6" s="59">
        <f>SUM(EQ6,-EP6)</f>
        <v>-15909</v>
      </c>
      <c r="ES6" s="63">
        <f>ER6/EP6</f>
        <v>-1</v>
      </c>
      <c r="ET6" s="61">
        <v>2</v>
      </c>
      <c r="EU6" s="7">
        <v>16044</v>
      </c>
      <c r="EV6" s="7"/>
      <c r="EW6" s="59">
        <f>SUM(EV6,-EU6)</f>
        <v>-16044</v>
      </c>
      <c r="EX6" s="63">
        <f>EW6/EU6</f>
        <v>-1</v>
      </c>
      <c r="EY6" s="22">
        <v>2</v>
      </c>
      <c r="EZ6" s="12"/>
    </row>
    <row r="7" spans="1:156" ht="15" customHeight="1" x14ac:dyDescent="0.25">
      <c r="A7" s="191">
        <v>1</v>
      </c>
      <c r="B7" s="64" t="s">
        <v>17</v>
      </c>
      <c r="C7" s="65"/>
      <c r="D7" s="65">
        <f>M7</f>
        <v>56755</v>
      </c>
      <c r="E7" s="66">
        <f>SUM(D7,-C7)</f>
        <v>56755</v>
      </c>
      <c r="F7" s="67" t="e">
        <f>E7/C7</f>
        <v>#DIV/0!</v>
      </c>
      <c r="G7" s="61"/>
      <c r="H7" s="65">
        <v>55426</v>
      </c>
      <c r="I7" s="65">
        <v>55368</v>
      </c>
      <c r="J7" s="66">
        <f>SUM(I7,-H7)</f>
        <v>-58</v>
      </c>
      <c r="K7" s="68">
        <f>J7/H7</f>
        <v>-1.0464402987767473E-3</v>
      </c>
      <c r="L7" s="62"/>
      <c r="M7" s="69">
        <v>56755</v>
      </c>
      <c r="N7" s="69">
        <f>I7</f>
        <v>55368</v>
      </c>
      <c r="O7" s="70">
        <f>SUM(N7,-M7)</f>
        <v>-1387</v>
      </c>
      <c r="P7" s="71">
        <f>O7/M7</f>
        <v>-2.443837547352656E-2</v>
      </c>
      <c r="Q7" s="191">
        <v>1</v>
      </c>
      <c r="R7" s="72">
        <f>SUM(I7,-$H$16)/$H$16</f>
        <v>-7.1115808545976142E-2</v>
      </c>
      <c r="S7" s="406"/>
      <c r="T7" s="73"/>
      <c r="U7" s="14">
        <v>1</v>
      </c>
      <c r="V7" s="64" t="s">
        <v>17</v>
      </c>
      <c r="W7" s="74" t="e">
        <f>#REF!</f>
        <v>#REF!</v>
      </c>
      <c r="X7" s="75">
        <v>14432</v>
      </c>
      <c r="Y7" s="76" t="e">
        <f>SUM(X7,-W7)</f>
        <v>#REF!</v>
      </c>
      <c r="Z7" s="77" t="e">
        <f>Y7/W7</f>
        <v>#REF!</v>
      </c>
      <c r="AA7" s="61"/>
      <c r="AB7" s="75">
        <v>14089</v>
      </c>
      <c r="AC7" s="75">
        <v>14120</v>
      </c>
      <c r="AD7" s="76">
        <f>SUM(AC7,-AB7)</f>
        <v>31</v>
      </c>
      <c r="AE7" s="78">
        <f>AD7/AB7</f>
        <v>2.2002981049045354E-3</v>
      </c>
      <c r="AF7" s="49">
        <v>3</v>
      </c>
      <c r="AG7" s="69">
        <v>14718</v>
      </c>
      <c r="AH7" s="79">
        <f>AC7</f>
        <v>14120</v>
      </c>
      <c r="AI7" s="70">
        <f>SUM(AH7,-AG7)</f>
        <v>-598</v>
      </c>
      <c r="AJ7" s="80">
        <f>AI7/AG7</f>
        <v>-4.0630520451148254E-2</v>
      </c>
      <c r="AK7" s="14">
        <v>1</v>
      </c>
      <c r="AL7" s="72">
        <f>SUM(AC7,-$AB$16)/$AB$16</f>
        <v>-5.1903578862552875E-2</v>
      </c>
      <c r="AN7" s="18">
        <v>1</v>
      </c>
      <c r="AO7" s="64" t="s">
        <v>17</v>
      </c>
      <c r="AP7" s="74" t="e">
        <f>#REF!</f>
        <v>#REF!</v>
      </c>
      <c r="AQ7" s="75">
        <v>14432</v>
      </c>
      <c r="AR7" s="76" t="e">
        <f>SUM(AQ7,-AP7)</f>
        <v>#REF!</v>
      </c>
      <c r="AS7" s="77" t="e">
        <f>AR7/AP7</f>
        <v>#REF!</v>
      </c>
      <c r="AT7" s="61"/>
      <c r="AU7" s="75">
        <v>9018</v>
      </c>
      <c r="AV7" s="75">
        <v>9114</v>
      </c>
      <c r="AW7" s="76">
        <f>SUM(AV7,-AU7)</f>
        <v>96</v>
      </c>
      <c r="AX7" s="78">
        <f>AW7/AU7</f>
        <v>1.0645375914836993E-2</v>
      </c>
      <c r="AY7" s="49">
        <v>3</v>
      </c>
      <c r="AZ7" s="69">
        <v>14718</v>
      </c>
      <c r="BA7" s="79">
        <f>AV7</f>
        <v>9114</v>
      </c>
      <c r="BB7" s="70">
        <f>SUM(BA7,-AZ7)</f>
        <v>-5604</v>
      </c>
      <c r="BC7" s="80">
        <f>BB7/AZ7</f>
        <v>-0.38075825519771705</v>
      </c>
      <c r="BD7" s="18">
        <v>1</v>
      </c>
      <c r="BE7" s="72">
        <f>SUM(AV7,-$AU$16)/$AU$16</f>
        <v>-5.2303213060205883E-2</v>
      </c>
      <c r="BG7" s="14">
        <v>1</v>
      </c>
      <c r="BH7" s="64" t="s">
        <v>17</v>
      </c>
      <c r="BI7" s="74" t="e">
        <f>#REF!</f>
        <v>#REF!</v>
      </c>
      <c r="BJ7" s="75">
        <v>14432</v>
      </c>
      <c r="BK7" s="76" t="e">
        <f>SUM(BJ7,-BI7)</f>
        <v>#REF!</v>
      </c>
      <c r="BL7" s="77" t="e">
        <f>BK7/BI7</f>
        <v>#REF!</v>
      </c>
      <c r="BM7" s="61"/>
      <c r="BN7" s="75">
        <v>6543</v>
      </c>
      <c r="BO7" s="75">
        <v>6475</v>
      </c>
      <c r="BP7" s="76">
        <f>SUM(BO7,-BN7)</f>
        <v>-68</v>
      </c>
      <c r="BQ7" s="68">
        <f>BP7/BN7</f>
        <v>-1.0392786183707779E-2</v>
      </c>
      <c r="BR7" s="49">
        <v>3</v>
      </c>
      <c r="BS7" s="69">
        <v>14718</v>
      </c>
      <c r="BT7" s="79">
        <f>BO7</f>
        <v>6475</v>
      </c>
      <c r="BU7" s="70">
        <f>SUM(BT7,-BS7)</f>
        <v>-8243</v>
      </c>
      <c r="BV7" s="80">
        <f>BU7/BS7</f>
        <v>-0.56006250849300176</v>
      </c>
      <c r="BW7" s="14">
        <v>1</v>
      </c>
      <c r="BX7" s="72">
        <f>SUM(BO7,-$BN$16)/$BN$16</f>
        <v>-0.10131852879944483</v>
      </c>
      <c r="CA7" s="18">
        <v>1</v>
      </c>
      <c r="CB7" s="64" t="s">
        <v>17</v>
      </c>
      <c r="CC7" s="74" t="e">
        <f>#REF!</f>
        <v>#REF!</v>
      </c>
      <c r="CD7" s="75">
        <v>14432</v>
      </c>
      <c r="CE7" s="76" t="e">
        <f>SUM(CD7,-CC7)</f>
        <v>#REF!</v>
      </c>
      <c r="CF7" s="77" t="e">
        <f>CE7/CC7</f>
        <v>#REF!</v>
      </c>
      <c r="CG7" s="61"/>
      <c r="CH7" s="75">
        <v>7962</v>
      </c>
      <c r="CI7" s="75">
        <v>7879</v>
      </c>
      <c r="CJ7" s="76">
        <f>SUM(CI7,-CH7)</f>
        <v>-83</v>
      </c>
      <c r="CK7" s="68">
        <f>CJ7/CH7</f>
        <v>-1.0424516453152474E-2</v>
      </c>
      <c r="CL7" s="49">
        <v>3</v>
      </c>
      <c r="CM7" s="69">
        <v>14718</v>
      </c>
      <c r="CN7" s="79">
        <f>CI7</f>
        <v>7879</v>
      </c>
      <c r="CO7" s="70">
        <f>SUM(CN7,-CM7)</f>
        <v>-6839</v>
      </c>
      <c r="CP7" s="80">
        <f>CO7/CM7</f>
        <v>-0.46466911265117544</v>
      </c>
      <c r="CQ7" s="18">
        <v>1</v>
      </c>
      <c r="CR7" s="72">
        <f>SUM(CI7,-$CH$16)/$CH$16</f>
        <v>-8.5432385374347067E-2</v>
      </c>
      <c r="CU7" s="14">
        <v>1</v>
      </c>
      <c r="CV7" s="64" t="s">
        <v>17</v>
      </c>
      <c r="CW7" s="74" t="e">
        <f>#REF!</f>
        <v>#REF!</v>
      </c>
      <c r="CX7" s="75">
        <v>14432</v>
      </c>
      <c r="CY7" s="76" t="e">
        <f>SUM(CX7,-CW7)</f>
        <v>#REF!</v>
      </c>
      <c r="CZ7" s="77" t="e">
        <f>CY7/CW7</f>
        <v>#REF!</v>
      </c>
      <c r="DA7" s="61"/>
      <c r="DB7" s="75">
        <v>3835</v>
      </c>
      <c r="DC7" s="75">
        <v>3578</v>
      </c>
      <c r="DD7" s="76">
        <f>SUM(DC7,-DB7)</f>
        <v>-257</v>
      </c>
      <c r="DE7" s="68">
        <f>DD7/DB7</f>
        <v>-6.7014341590612772E-2</v>
      </c>
      <c r="DF7" s="49">
        <v>3</v>
      </c>
      <c r="DG7" s="69">
        <v>14718</v>
      </c>
      <c r="DH7" s="79">
        <f>DC7</f>
        <v>3578</v>
      </c>
      <c r="DI7" s="70">
        <f>SUM(DH7,-DG7)</f>
        <v>-11140</v>
      </c>
      <c r="DJ7" s="80">
        <f>DI7/DG7</f>
        <v>-0.75689631743443397</v>
      </c>
      <c r="DK7" s="14">
        <v>1</v>
      </c>
      <c r="DL7" s="72">
        <f>SUM(DC7,-$DB$16)/$DB$16</f>
        <v>-0.14340435719415848</v>
      </c>
      <c r="DO7" s="18">
        <v>1</v>
      </c>
      <c r="DP7" s="64" t="s">
        <v>17</v>
      </c>
      <c r="DQ7" s="74" t="e">
        <f>#REF!</f>
        <v>#REF!</v>
      </c>
      <c r="DR7" s="75">
        <v>14432</v>
      </c>
      <c r="DS7" s="76" t="e">
        <f>SUM(DR7,-DQ7)</f>
        <v>#REF!</v>
      </c>
      <c r="DT7" s="77" t="e">
        <f>DS7/DQ7</f>
        <v>#REF!</v>
      </c>
      <c r="DU7" s="61"/>
      <c r="DV7" s="75">
        <v>5830</v>
      </c>
      <c r="DW7" s="75">
        <v>5902</v>
      </c>
      <c r="DX7" s="76">
        <f>SUM(DW7,-DV7)</f>
        <v>72</v>
      </c>
      <c r="DY7" s="78">
        <f>DX7/DV7</f>
        <v>1.2349914236706689E-2</v>
      </c>
      <c r="DZ7" s="49">
        <v>3</v>
      </c>
      <c r="EA7" s="69">
        <v>14718</v>
      </c>
      <c r="EB7" s="79">
        <f>DW7</f>
        <v>5902</v>
      </c>
      <c r="EC7" s="70">
        <f>SUM(EB7,-EA7)</f>
        <v>-8816</v>
      </c>
      <c r="ED7" s="80">
        <f>EC7/EA7</f>
        <v>-0.59899442859084118</v>
      </c>
      <c r="EE7" s="18">
        <v>1</v>
      </c>
      <c r="EF7" s="72">
        <f>SUM(DW7,-$DV$16)/$DV$16</f>
        <v>-5.2952503209242621E-2</v>
      </c>
      <c r="EI7" s="22">
        <v>1</v>
      </c>
      <c r="EJ7" s="64" t="s">
        <v>17</v>
      </c>
      <c r="EK7" s="74" t="e">
        <f>#REF!</f>
        <v>#REF!</v>
      </c>
      <c r="EL7" s="75">
        <v>14432</v>
      </c>
      <c r="EM7" s="76" t="e">
        <f>SUM(EL7,-EK7)</f>
        <v>#REF!</v>
      </c>
      <c r="EN7" s="77" t="e">
        <f>EM7/EK7</f>
        <v>#REF!</v>
      </c>
      <c r="EO7" s="61"/>
      <c r="EP7" s="75">
        <f t="shared" ref="EP7:EP9" si="0">SUM(AB7,AU7,BN7,CH7,DB7,DV7)</f>
        <v>47277</v>
      </c>
      <c r="EQ7" s="75">
        <f>SUM(AB7,AU7,BO7,CI7,DC7,DW7)</f>
        <v>46941</v>
      </c>
      <c r="ER7" s="76">
        <f>SUM(EQ7,-EP7)</f>
        <v>-336</v>
      </c>
      <c r="ES7" s="68">
        <f>ER7/EP7</f>
        <v>-7.1070499397169872E-3</v>
      </c>
      <c r="ET7" s="49">
        <v>3</v>
      </c>
      <c r="EU7" s="69">
        <v>14718</v>
      </c>
      <c r="EV7" s="79">
        <f>EQ7</f>
        <v>46941</v>
      </c>
      <c r="EW7" s="70">
        <f>SUM(EV7,-EU7)</f>
        <v>32223</v>
      </c>
      <c r="EX7" s="80">
        <f>EW7/EU7</f>
        <v>2.1893599673868733</v>
      </c>
      <c r="EY7" s="22">
        <v>1</v>
      </c>
      <c r="EZ7" s="72">
        <f>SUM(EQ7,-$EP$16)/$EP$16</f>
        <v>-7.4853662862886541E-2</v>
      </c>
    </row>
    <row r="8" spans="1:156" x14ac:dyDescent="0.25">
      <c r="A8" s="191">
        <v>2</v>
      </c>
      <c r="B8" s="81" t="s">
        <v>18</v>
      </c>
      <c r="C8" s="82"/>
      <c r="D8" s="83"/>
      <c r="E8" s="58"/>
      <c r="F8" s="84">
        <f>D8/D7</f>
        <v>0</v>
      </c>
      <c r="G8" s="61"/>
      <c r="H8" s="85">
        <v>48681</v>
      </c>
      <c r="I8" s="85">
        <v>48818</v>
      </c>
      <c r="J8" s="86">
        <f>H8/H7</f>
        <v>0.87830621008191101</v>
      </c>
      <c r="K8" s="86">
        <f>I8/I7</f>
        <v>0.88170062129750038</v>
      </c>
      <c r="L8" s="62"/>
      <c r="M8" s="83"/>
      <c r="N8" s="83"/>
      <c r="O8" s="58"/>
      <c r="P8" s="87"/>
      <c r="Q8" s="191">
        <v>2</v>
      </c>
      <c r="R8" s="495">
        <f>SUM(I8,-$H$16)/$H$16</f>
        <v>-0.1810022312815609</v>
      </c>
      <c r="S8" s="406"/>
      <c r="T8" s="73"/>
      <c r="U8" s="14">
        <v>2</v>
      </c>
      <c r="V8" s="81" t="s">
        <v>18</v>
      </c>
      <c r="W8" s="82"/>
      <c r="X8" s="83">
        <v>13167</v>
      </c>
      <c r="Y8" s="58"/>
      <c r="Z8" s="84">
        <f>X8/X7</f>
        <v>0.91234756097560976</v>
      </c>
      <c r="AA8" s="61"/>
      <c r="AB8" s="85">
        <v>12735</v>
      </c>
      <c r="AC8" s="85">
        <v>12564</v>
      </c>
      <c r="AD8" s="86">
        <f>AB8/AB7</f>
        <v>0.90389665696642774</v>
      </c>
      <c r="AE8" s="86">
        <f>AC8/AC7</f>
        <v>0.88980169971671386</v>
      </c>
      <c r="AF8" s="49">
        <v>4</v>
      </c>
      <c r="AG8" s="83"/>
      <c r="AH8" s="83"/>
      <c r="AI8" s="88"/>
      <c r="AJ8" s="87"/>
      <c r="AK8" s="14">
        <v>2</v>
      </c>
      <c r="AL8" s="495">
        <f>SUM(AC8,-$AB$16)/$AB$16</f>
        <v>-0.15638219297656616</v>
      </c>
      <c r="AN8" s="18">
        <v>2</v>
      </c>
      <c r="AO8" s="81" t="s">
        <v>18</v>
      </c>
      <c r="AP8" s="82"/>
      <c r="AQ8" s="83">
        <v>13167</v>
      </c>
      <c r="AR8" s="58"/>
      <c r="AS8" s="84">
        <f>AQ8/AQ7</f>
        <v>0.91234756097560976</v>
      </c>
      <c r="AT8" s="61"/>
      <c r="AU8" s="85">
        <v>7977</v>
      </c>
      <c r="AV8" s="85">
        <v>7998</v>
      </c>
      <c r="AW8" s="86">
        <f>AU8/AU7</f>
        <v>0.88456420492348631</v>
      </c>
      <c r="AX8" s="86">
        <f>AV8/AV7</f>
        <v>0.87755102040816324</v>
      </c>
      <c r="AY8" s="49">
        <v>4</v>
      </c>
      <c r="AZ8" s="83"/>
      <c r="BA8" s="83"/>
      <c r="BB8" s="88"/>
      <c r="BC8" s="87"/>
      <c r="BD8" s="18">
        <v>2</v>
      </c>
      <c r="BE8" s="495">
        <f>SUM(AV8,-$AU$16)/$AU$16</f>
        <v>-0.16834771758344599</v>
      </c>
      <c r="BG8" s="14">
        <v>2</v>
      </c>
      <c r="BH8" s="81" t="s">
        <v>18</v>
      </c>
      <c r="BI8" s="82"/>
      <c r="BJ8" s="83">
        <v>13167</v>
      </c>
      <c r="BK8" s="58"/>
      <c r="BL8" s="84">
        <f>BJ8/BJ7</f>
        <v>0.91234756097560976</v>
      </c>
      <c r="BM8" s="61"/>
      <c r="BN8" s="85">
        <v>5681</v>
      </c>
      <c r="BO8" s="85">
        <v>5822</v>
      </c>
      <c r="BP8" s="86">
        <f>BN8/BN7</f>
        <v>0.86825615161241021</v>
      </c>
      <c r="BQ8" s="86">
        <f>BO8/BO7</f>
        <v>0.89915057915057917</v>
      </c>
      <c r="BR8" s="49">
        <v>4</v>
      </c>
      <c r="BS8" s="83"/>
      <c r="BT8" s="83"/>
      <c r="BU8" s="88"/>
      <c r="BV8" s="87"/>
      <c r="BW8" s="14">
        <v>2</v>
      </c>
      <c r="BX8" s="495">
        <f>SUM(BO8,-$BN$16)/$BN$16</f>
        <v>-0.1919500346981263</v>
      </c>
      <c r="CA8" s="18">
        <v>2</v>
      </c>
      <c r="CB8" s="81" t="s">
        <v>18</v>
      </c>
      <c r="CC8" s="82"/>
      <c r="CD8" s="83">
        <v>13167</v>
      </c>
      <c r="CE8" s="58"/>
      <c r="CF8" s="84">
        <f>CD8/CD7</f>
        <v>0.91234756097560976</v>
      </c>
      <c r="CG8" s="61"/>
      <c r="CH8" s="85">
        <v>6433</v>
      </c>
      <c r="CI8" s="85">
        <v>6632</v>
      </c>
      <c r="CJ8" s="86">
        <f>CH8/CH7</f>
        <v>0.80796282341120318</v>
      </c>
      <c r="CK8" s="86">
        <f>CI8/CI7</f>
        <v>0.84173118416042647</v>
      </c>
      <c r="CL8" s="49">
        <v>4</v>
      </c>
      <c r="CM8" s="83"/>
      <c r="CN8" s="83"/>
      <c r="CO8" s="88"/>
      <c r="CP8" s="87"/>
      <c r="CQ8" s="18">
        <v>2</v>
      </c>
      <c r="CR8" s="495">
        <f>SUM(CI8,-$CH$16)/$CH$16</f>
        <v>-0.23017991874637261</v>
      </c>
      <c r="CU8" s="14">
        <v>2</v>
      </c>
      <c r="CV8" s="81" t="s">
        <v>18</v>
      </c>
      <c r="CW8" s="82"/>
      <c r="CX8" s="83">
        <v>13167</v>
      </c>
      <c r="CY8" s="58"/>
      <c r="CZ8" s="84">
        <f>CX8/CX7</f>
        <v>0.91234756097560976</v>
      </c>
      <c r="DA8" s="61"/>
      <c r="DB8" s="85">
        <v>3327</v>
      </c>
      <c r="DC8" s="85">
        <v>3178</v>
      </c>
      <c r="DD8" s="86">
        <f>DB8/DB7</f>
        <v>0.86753585397653199</v>
      </c>
      <c r="DE8" s="86">
        <f>DC8/DC7</f>
        <v>0.88820570150922307</v>
      </c>
      <c r="DF8" s="49">
        <v>4</v>
      </c>
      <c r="DG8" s="83"/>
      <c r="DH8" s="83"/>
      <c r="DI8" s="88"/>
      <c r="DJ8" s="87"/>
      <c r="DK8" s="14">
        <v>2</v>
      </c>
      <c r="DL8" s="495">
        <f>SUM(DC8,-$DB$16)/$DB$16</f>
        <v>-0.2391668661718937</v>
      </c>
      <c r="DO8" s="18">
        <v>2</v>
      </c>
      <c r="DP8" s="81" t="s">
        <v>18</v>
      </c>
      <c r="DQ8" s="82"/>
      <c r="DR8" s="83">
        <v>13167</v>
      </c>
      <c r="DS8" s="58"/>
      <c r="DT8" s="84">
        <f>DR8/DR7</f>
        <v>0.91234756097560976</v>
      </c>
      <c r="DU8" s="61"/>
      <c r="DV8" s="85">
        <v>5016</v>
      </c>
      <c r="DW8" s="85">
        <v>5036</v>
      </c>
      <c r="DX8" s="86">
        <f>DV8/DV7</f>
        <v>0.86037735849056607</v>
      </c>
      <c r="DY8" s="86">
        <f>DW8/DW7</f>
        <v>0.85327007793968146</v>
      </c>
      <c r="DZ8" s="49">
        <v>4</v>
      </c>
      <c r="EA8" s="83"/>
      <c r="EB8" s="83"/>
      <c r="EC8" s="88"/>
      <c r="ED8" s="87"/>
      <c r="EE8" s="18">
        <v>2</v>
      </c>
      <c r="EF8" s="495">
        <f>SUM(DW8,-$DV$16)/$DV$16</f>
        <v>-0.19191270860077023</v>
      </c>
      <c r="EI8" s="22">
        <v>2</v>
      </c>
      <c r="EJ8" s="81" t="s">
        <v>18</v>
      </c>
      <c r="EK8" s="82"/>
      <c r="EL8" s="83">
        <v>13167</v>
      </c>
      <c r="EM8" s="58"/>
      <c r="EN8" s="84">
        <f>EL8/EL7</f>
        <v>0.91234756097560976</v>
      </c>
      <c r="EO8" s="61"/>
      <c r="EP8" s="89">
        <f t="shared" si="0"/>
        <v>41169</v>
      </c>
      <c r="EQ8" s="89">
        <f>SUM(AB8,AU8,BO8,CI8,DC8,DW8)</f>
        <v>41380</v>
      </c>
      <c r="ER8" s="86">
        <f>EP8/EP7</f>
        <v>0.87080398502443046</v>
      </c>
      <c r="ES8" s="86">
        <f>EQ8/EQ7</f>
        <v>0.88153213608572467</v>
      </c>
      <c r="ET8" s="49">
        <v>4</v>
      </c>
      <c r="EU8" s="83"/>
      <c r="EV8" s="83"/>
      <c r="EW8" s="88"/>
      <c r="EX8" s="87"/>
      <c r="EY8" s="22">
        <v>2</v>
      </c>
      <c r="EZ8" s="495">
        <f>SUM(EQ8,-$EP$16)/$EP$16</f>
        <v>-0.18445377323163642</v>
      </c>
    </row>
    <row r="9" spans="1:156" x14ac:dyDescent="0.25">
      <c r="A9" s="191">
        <v>3</v>
      </c>
      <c r="B9" s="81" t="s">
        <v>19</v>
      </c>
      <c r="C9" s="82"/>
      <c r="D9" s="83"/>
      <c r="E9" s="58"/>
      <c r="F9" s="84">
        <f>D9/D7</f>
        <v>0</v>
      </c>
      <c r="G9" s="61"/>
      <c r="H9" s="85">
        <v>6745</v>
      </c>
      <c r="I9" s="85">
        <v>6550</v>
      </c>
      <c r="J9" s="86">
        <f>H9/H7</f>
        <v>0.12169378991808899</v>
      </c>
      <c r="K9" s="86">
        <f>I9/I7</f>
        <v>0.11829937870249964</v>
      </c>
      <c r="L9" s="62"/>
      <c r="M9" s="83"/>
      <c r="N9" s="83"/>
      <c r="O9" s="58"/>
      <c r="P9" s="87"/>
      <c r="Q9" s="191">
        <v>3</v>
      </c>
      <c r="R9" s="6"/>
      <c r="S9" s="406"/>
      <c r="T9" s="73"/>
      <c r="U9" s="14">
        <v>3</v>
      </c>
      <c r="V9" s="81" t="s">
        <v>19</v>
      </c>
      <c r="W9" s="82"/>
      <c r="X9" s="83">
        <v>1265</v>
      </c>
      <c r="Y9" s="58"/>
      <c r="Z9" s="84">
        <f>X9/X7</f>
        <v>8.7652439024390238E-2</v>
      </c>
      <c r="AA9" s="61"/>
      <c r="AB9" s="85">
        <v>1354</v>
      </c>
      <c r="AC9" s="85">
        <v>1556</v>
      </c>
      <c r="AD9" s="86">
        <f>AB9/AB7</f>
        <v>9.6103343033572292E-2</v>
      </c>
      <c r="AE9" s="86">
        <f>AC9/AC7</f>
        <v>0.11019830028328612</v>
      </c>
      <c r="AF9" s="49">
        <v>5</v>
      </c>
      <c r="AG9" s="83"/>
      <c r="AH9" s="83"/>
      <c r="AI9" s="88"/>
      <c r="AJ9" s="87"/>
      <c r="AK9" s="14">
        <v>3</v>
      </c>
      <c r="AL9" s="91"/>
      <c r="AN9" s="18">
        <v>3</v>
      </c>
      <c r="AO9" s="81" t="s">
        <v>19</v>
      </c>
      <c r="AP9" s="82"/>
      <c r="AQ9" s="83">
        <v>1265</v>
      </c>
      <c r="AR9" s="58"/>
      <c r="AS9" s="84">
        <f>AQ9/AQ7</f>
        <v>8.7652439024390238E-2</v>
      </c>
      <c r="AT9" s="61"/>
      <c r="AU9" s="85">
        <v>1041</v>
      </c>
      <c r="AV9" s="85">
        <v>1116</v>
      </c>
      <c r="AW9" s="86">
        <f>AU9/AU7</f>
        <v>0.11543579507651364</v>
      </c>
      <c r="AX9" s="86">
        <f>AV9/AV7</f>
        <v>0.12244897959183673</v>
      </c>
      <c r="AY9" s="49">
        <v>5</v>
      </c>
      <c r="AZ9" s="83"/>
      <c r="BA9" s="83"/>
      <c r="BB9" s="88"/>
      <c r="BC9" s="87"/>
      <c r="BD9" s="18">
        <v>3</v>
      </c>
      <c r="BE9" s="91"/>
      <c r="BG9" s="14">
        <v>3</v>
      </c>
      <c r="BH9" s="81" t="s">
        <v>19</v>
      </c>
      <c r="BI9" s="82"/>
      <c r="BJ9" s="83">
        <v>1265</v>
      </c>
      <c r="BK9" s="58"/>
      <c r="BL9" s="84">
        <f>BJ9/BJ7</f>
        <v>8.7652439024390238E-2</v>
      </c>
      <c r="BM9" s="61"/>
      <c r="BN9" s="85">
        <v>862</v>
      </c>
      <c r="BO9" s="85">
        <v>566</v>
      </c>
      <c r="BP9" s="86">
        <f>BN9/BN7</f>
        <v>0.13174384838758979</v>
      </c>
      <c r="BQ9" s="86">
        <f>BO9/BO7</f>
        <v>8.7413127413127414E-2</v>
      </c>
      <c r="BR9" s="49">
        <v>5</v>
      </c>
      <c r="BS9" s="83"/>
      <c r="BT9" s="83"/>
      <c r="BU9" s="88"/>
      <c r="BV9" s="87"/>
      <c r="BW9" s="14">
        <v>3</v>
      </c>
      <c r="BX9" s="91"/>
      <c r="CA9" s="18">
        <v>3</v>
      </c>
      <c r="CB9" s="81" t="s">
        <v>19</v>
      </c>
      <c r="CC9" s="82"/>
      <c r="CD9" s="83">
        <v>1265</v>
      </c>
      <c r="CE9" s="58"/>
      <c r="CF9" s="84">
        <f>CD9/CD7</f>
        <v>8.7652439024390238E-2</v>
      </c>
      <c r="CG9" s="61"/>
      <c r="CH9" s="85">
        <v>1529</v>
      </c>
      <c r="CI9" s="85">
        <v>1247</v>
      </c>
      <c r="CJ9" s="86">
        <f>CH9/CH7</f>
        <v>0.19203717658879679</v>
      </c>
      <c r="CK9" s="86">
        <f>CI9/CI7</f>
        <v>0.15826881583957356</v>
      </c>
      <c r="CL9" s="49">
        <v>5</v>
      </c>
      <c r="CM9" s="83"/>
      <c r="CN9" s="83"/>
      <c r="CO9" s="88"/>
      <c r="CP9" s="87"/>
      <c r="CQ9" s="18">
        <v>3</v>
      </c>
      <c r="CR9" s="91"/>
      <c r="CU9" s="14">
        <v>3</v>
      </c>
      <c r="CV9" s="81" t="s">
        <v>19</v>
      </c>
      <c r="CW9" s="82"/>
      <c r="CX9" s="83">
        <v>1265</v>
      </c>
      <c r="CY9" s="58"/>
      <c r="CZ9" s="84">
        <f>CX9/CX7</f>
        <v>8.7652439024390238E-2</v>
      </c>
      <c r="DA9" s="61"/>
      <c r="DB9" s="85">
        <v>508</v>
      </c>
      <c r="DC9" s="85">
        <v>400</v>
      </c>
      <c r="DD9" s="86">
        <f>DB9/DB7</f>
        <v>0.13246414602346807</v>
      </c>
      <c r="DE9" s="86">
        <f>DC9/DC7</f>
        <v>0.11179429849077697</v>
      </c>
      <c r="DF9" s="49">
        <v>5</v>
      </c>
      <c r="DG9" s="83"/>
      <c r="DH9" s="83"/>
      <c r="DI9" s="88"/>
      <c r="DJ9" s="87"/>
      <c r="DK9" s="14">
        <v>3</v>
      </c>
      <c r="DL9" s="91"/>
      <c r="DO9" s="18">
        <v>3</v>
      </c>
      <c r="DP9" s="81" t="s">
        <v>19</v>
      </c>
      <c r="DQ9" s="82"/>
      <c r="DR9" s="83">
        <v>1265</v>
      </c>
      <c r="DS9" s="58"/>
      <c r="DT9" s="84">
        <f>DR9/DR7</f>
        <v>8.7652439024390238E-2</v>
      </c>
      <c r="DU9" s="61"/>
      <c r="DV9" s="85">
        <v>814</v>
      </c>
      <c r="DW9" s="85">
        <v>866</v>
      </c>
      <c r="DX9" s="86">
        <f>DV9/DV7</f>
        <v>0.13962264150943396</v>
      </c>
      <c r="DY9" s="86">
        <f>DW9/DW7</f>
        <v>0.14672992206031854</v>
      </c>
      <c r="DZ9" s="49">
        <v>5</v>
      </c>
      <c r="EA9" s="83"/>
      <c r="EB9" s="83"/>
      <c r="EC9" s="88"/>
      <c r="ED9" s="87"/>
      <c r="EE9" s="18">
        <v>3</v>
      </c>
      <c r="EF9" s="91"/>
      <c r="EI9" s="22">
        <v>3</v>
      </c>
      <c r="EJ9" s="81" t="s">
        <v>19</v>
      </c>
      <c r="EK9" s="82"/>
      <c r="EL9" s="83">
        <v>1265</v>
      </c>
      <c r="EM9" s="58"/>
      <c r="EN9" s="84">
        <f>EL9/EL7</f>
        <v>8.7652439024390238E-2</v>
      </c>
      <c r="EO9" s="61"/>
      <c r="EP9" s="89">
        <f t="shared" si="0"/>
        <v>6108</v>
      </c>
      <c r="EQ9" s="89">
        <f>SUM(AB9,AU9,BO9,CI9,DC9,DW9)</f>
        <v>5474</v>
      </c>
      <c r="ER9" s="86">
        <f>EP9/EP7</f>
        <v>0.12919601497556951</v>
      </c>
      <c r="ES9" s="86">
        <f>EQ9/EQ7</f>
        <v>0.11661447348799557</v>
      </c>
      <c r="ET9" s="49">
        <v>5</v>
      </c>
      <c r="EU9" s="83"/>
      <c r="EV9" s="83"/>
      <c r="EW9" s="88"/>
      <c r="EX9" s="87"/>
      <c r="EY9" s="22">
        <v>3</v>
      </c>
      <c r="EZ9" s="91"/>
    </row>
    <row r="10" spans="1:156" hidden="1" x14ac:dyDescent="0.25">
      <c r="A10" s="191">
        <v>4</v>
      </c>
      <c r="B10" s="81" t="s">
        <v>20</v>
      </c>
      <c r="C10" s="7"/>
      <c r="D10" s="83"/>
      <c r="E10" s="58"/>
      <c r="F10" s="92"/>
      <c r="G10" s="61"/>
      <c r="H10" s="85"/>
      <c r="I10" s="85"/>
      <c r="J10" s="93"/>
      <c r="K10" s="94"/>
      <c r="L10" s="62"/>
      <c r="M10" s="83"/>
      <c r="N10" s="83"/>
      <c r="O10" s="58"/>
      <c r="P10" s="87"/>
      <c r="Q10" s="191">
        <v>4</v>
      </c>
      <c r="R10" s="6"/>
      <c r="S10" s="406"/>
      <c r="T10" s="73"/>
      <c r="U10" s="14">
        <v>4</v>
      </c>
      <c r="V10" s="81" t="s">
        <v>21</v>
      </c>
      <c r="W10" s="7"/>
      <c r="X10" s="83"/>
      <c r="Y10" s="58"/>
      <c r="Z10" s="92"/>
      <c r="AA10" s="61"/>
      <c r="AB10" s="85"/>
      <c r="AC10" s="85"/>
      <c r="AD10" s="93"/>
      <c r="AE10" s="86"/>
      <c r="AF10" s="49">
        <v>6</v>
      </c>
      <c r="AG10" s="83"/>
      <c r="AH10" s="83"/>
      <c r="AI10" s="88"/>
      <c r="AJ10" s="87"/>
      <c r="AK10" s="14">
        <v>4</v>
      </c>
      <c r="AL10" s="91"/>
      <c r="AN10" s="18">
        <v>4</v>
      </c>
      <c r="AO10" s="81" t="s">
        <v>21</v>
      </c>
      <c r="AP10" s="7"/>
      <c r="AQ10" s="83"/>
      <c r="AR10" s="58"/>
      <c r="AS10" s="92"/>
      <c r="AT10" s="61"/>
      <c r="AU10" s="85"/>
      <c r="AV10" s="85"/>
      <c r="AW10" s="93"/>
      <c r="AX10" s="86"/>
      <c r="AY10" s="49">
        <v>6</v>
      </c>
      <c r="AZ10" s="83"/>
      <c r="BA10" s="83"/>
      <c r="BB10" s="88"/>
      <c r="BC10" s="87"/>
      <c r="BD10" s="18">
        <v>4</v>
      </c>
      <c r="BE10" s="91"/>
      <c r="BG10" s="14">
        <v>4</v>
      </c>
      <c r="BH10" s="81" t="s">
        <v>21</v>
      </c>
      <c r="BI10" s="7"/>
      <c r="BJ10" s="83"/>
      <c r="BK10" s="58"/>
      <c r="BL10" s="92"/>
      <c r="BM10" s="61"/>
      <c r="BN10" s="85"/>
      <c r="BO10" s="85"/>
      <c r="BP10" s="93"/>
      <c r="BQ10" s="86"/>
      <c r="BR10" s="49">
        <v>6</v>
      </c>
      <c r="BS10" s="83"/>
      <c r="BT10" s="83"/>
      <c r="BU10" s="88"/>
      <c r="BV10" s="87"/>
      <c r="BW10" s="14">
        <v>4</v>
      </c>
      <c r="BX10" s="91"/>
      <c r="CA10" s="18">
        <v>4</v>
      </c>
      <c r="CB10" s="81" t="s">
        <v>21</v>
      </c>
      <c r="CC10" s="7"/>
      <c r="CD10" s="83"/>
      <c r="CE10" s="58"/>
      <c r="CF10" s="92"/>
      <c r="CG10" s="61"/>
      <c r="CH10" s="85"/>
      <c r="CI10" s="85"/>
      <c r="CJ10" s="93"/>
      <c r="CK10" s="86"/>
      <c r="CL10" s="49">
        <v>6</v>
      </c>
      <c r="CM10" s="83"/>
      <c r="CN10" s="83"/>
      <c r="CO10" s="88"/>
      <c r="CP10" s="87"/>
      <c r="CQ10" s="18">
        <v>4</v>
      </c>
      <c r="CR10" s="91"/>
      <c r="CU10" s="14">
        <v>4</v>
      </c>
      <c r="CV10" s="81" t="s">
        <v>21</v>
      </c>
      <c r="CW10" s="7"/>
      <c r="CX10" s="83"/>
      <c r="CY10" s="58"/>
      <c r="CZ10" s="92"/>
      <c r="DA10" s="61"/>
      <c r="DB10" s="85"/>
      <c r="DC10" s="85"/>
      <c r="DD10" s="93"/>
      <c r="DE10" s="86"/>
      <c r="DF10" s="49">
        <v>6</v>
      </c>
      <c r="DG10" s="83"/>
      <c r="DH10" s="83"/>
      <c r="DI10" s="88"/>
      <c r="DJ10" s="87"/>
      <c r="DK10" s="14">
        <v>4</v>
      </c>
      <c r="DL10" s="91"/>
      <c r="DO10" s="18">
        <v>4</v>
      </c>
      <c r="DP10" s="81" t="s">
        <v>21</v>
      </c>
      <c r="DQ10" s="7"/>
      <c r="DR10" s="83"/>
      <c r="DS10" s="58"/>
      <c r="DT10" s="92"/>
      <c r="DU10" s="61"/>
      <c r="DV10" s="85"/>
      <c r="DW10" s="85"/>
      <c r="DX10" s="93"/>
      <c r="DY10" s="86"/>
      <c r="DZ10" s="49">
        <v>6</v>
      </c>
      <c r="EA10" s="83"/>
      <c r="EB10" s="83"/>
      <c r="EC10" s="88"/>
      <c r="ED10" s="87"/>
      <c r="EE10" s="18">
        <v>4</v>
      </c>
      <c r="EF10" s="91"/>
      <c r="EI10" s="22">
        <v>4</v>
      </c>
      <c r="EJ10" s="81" t="s">
        <v>21</v>
      </c>
      <c r="EK10" s="7"/>
      <c r="EL10" s="83"/>
      <c r="EM10" s="58"/>
      <c r="EN10" s="92"/>
      <c r="EO10" s="61"/>
      <c r="EP10" s="85"/>
      <c r="EQ10" s="85"/>
      <c r="ER10" s="93"/>
      <c r="ES10" s="86"/>
      <c r="ET10" s="49">
        <v>6</v>
      </c>
      <c r="EU10" s="83"/>
      <c r="EV10" s="83"/>
      <c r="EW10" s="88"/>
      <c r="EX10" s="87"/>
      <c r="EY10" s="22">
        <v>4</v>
      </c>
      <c r="EZ10" s="91"/>
    </row>
    <row r="11" spans="1:156" ht="5.0999999999999996" customHeight="1" x14ac:dyDescent="0.25">
      <c r="A11" s="191"/>
      <c r="B11" s="95"/>
      <c r="C11" s="96"/>
      <c r="D11" s="97"/>
      <c r="E11" s="98"/>
      <c r="F11" s="99"/>
      <c r="G11" s="61"/>
      <c r="H11" s="97"/>
      <c r="I11" s="97"/>
      <c r="J11" s="98"/>
      <c r="K11" s="99"/>
      <c r="L11" s="62"/>
      <c r="M11" s="97"/>
      <c r="N11" s="97"/>
      <c r="O11" s="98"/>
      <c r="P11" s="87"/>
      <c r="Q11" s="191"/>
      <c r="R11" s="6"/>
      <c r="S11" s="406"/>
      <c r="T11" s="73"/>
      <c r="U11" s="14"/>
      <c r="V11" s="95"/>
      <c r="W11" s="96"/>
      <c r="X11" s="97"/>
      <c r="Y11" s="98"/>
      <c r="Z11" s="99"/>
      <c r="AA11" s="61"/>
      <c r="AB11" s="97"/>
      <c r="AC11" s="97"/>
      <c r="AD11" s="98"/>
      <c r="AE11" s="99"/>
      <c r="AF11" s="49"/>
      <c r="AG11" s="97"/>
      <c r="AH11" s="97"/>
      <c r="AI11" s="98"/>
      <c r="AJ11" s="99"/>
      <c r="AK11" s="14"/>
      <c r="AL11" s="91"/>
      <c r="AN11" s="18"/>
      <c r="AO11" s="95"/>
      <c r="AP11" s="96"/>
      <c r="AQ11" s="97"/>
      <c r="AR11" s="98"/>
      <c r="AS11" s="99"/>
      <c r="AT11" s="61"/>
      <c r="AU11" s="97"/>
      <c r="AV11" s="97"/>
      <c r="AW11" s="98"/>
      <c r="AX11" s="99"/>
      <c r="AY11" s="49"/>
      <c r="AZ11" s="97"/>
      <c r="BA11" s="97"/>
      <c r="BB11" s="98"/>
      <c r="BC11" s="99"/>
      <c r="BD11" s="18"/>
      <c r="BE11" s="91"/>
      <c r="BG11" s="14"/>
      <c r="BH11" s="95"/>
      <c r="BI11" s="96"/>
      <c r="BJ11" s="97"/>
      <c r="BK11" s="98"/>
      <c r="BL11" s="99"/>
      <c r="BM11" s="61"/>
      <c r="BN11" s="97"/>
      <c r="BO11" s="97"/>
      <c r="BP11" s="98"/>
      <c r="BQ11" s="99"/>
      <c r="BR11" s="49"/>
      <c r="BS11" s="97"/>
      <c r="BT11" s="97"/>
      <c r="BU11" s="98"/>
      <c r="BV11" s="99"/>
      <c r="BW11" s="14"/>
      <c r="BX11" s="91"/>
      <c r="CA11" s="18"/>
      <c r="CB11" s="95"/>
      <c r="CC11" s="96"/>
      <c r="CD11" s="97"/>
      <c r="CE11" s="98"/>
      <c r="CF11" s="99"/>
      <c r="CG11" s="61"/>
      <c r="CH11" s="97"/>
      <c r="CI11" s="97"/>
      <c r="CJ11" s="98"/>
      <c r="CK11" s="99"/>
      <c r="CL11" s="49"/>
      <c r="CM11" s="97"/>
      <c r="CN11" s="97"/>
      <c r="CO11" s="98"/>
      <c r="CP11" s="99"/>
      <c r="CQ11" s="18"/>
      <c r="CR11" s="91"/>
      <c r="CU11" s="14"/>
      <c r="CV11" s="95"/>
      <c r="CW11" s="96"/>
      <c r="CX11" s="97"/>
      <c r="CY11" s="98"/>
      <c r="CZ11" s="99"/>
      <c r="DA11" s="61"/>
      <c r="DB11" s="97"/>
      <c r="DC11" s="97"/>
      <c r="DD11" s="98"/>
      <c r="DE11" s="99"/>
      <c r="DF11" s="49"/>
      <c r="DG11" s="97"/>
      <c r="DH11" s="97"/>
      <c r="DI11" s="98"/>
      <c r="DJ11" s="99"/>
      <c r="DK11" s="14"/>
      <c r="DL11" s="91"/>
      <c r="DO11" s="18"/>
      <c r="DP11" s="95"/>
      <c r="DQ11" s="96"/>
      <c r="DR11" s="97"/>
      <c r="DS11" s="98"/>
      <c r="DT11" s="99"/>
      <c r="DU11" s="61"/>
      <c r="DV11" s="97"/>
      <c r="DW11" s="97"/>
      <c r="DX11" s="98"/>
      <c r="DY11" s="99"/>
      <c r="DZ11" s="49"/>
      <c r="EA11" s="97"/>
      <c r="EB11" s="97"/>
      <c r="EC11" s="98"/>
      <c r="ED11" s="99"/>
      <c r="EE11" s="18"/>
      <c r="EF11" s="91"/>
      <c r="EI11" s="22"/>
      <c r="EJ11" s="95"/>
      <c r="EK11" s="96"/>
      <c r="EL11" s="97"/>
      <c r="EM11" s="98"/>
      <c r="EN11" s="99"/>
      <c r="EO11" s="61"/>
      <c r="EP11" s="97"/>
      <c r="EQ11" s="97"/>
      <c r="ER11" s="98"/>
      <c r="ES11" s="99"/>
      <c r="ET11" s="49"/>
      <c r="EU11" s="97"/>
      <c r="EV11" s="97"/>
      <c r="EW11" s="98"/>
      <c r="EX11" s="99"/>
      <c r="EY11" s="22"/>
      <c r="EZ11" s="91"/>
    </row>
    <row r="12" spans="1:156" hidden="1" x14ac:dyDescent="0.25">
      <c r="A12" s="191">
        <v>4</v>
      </c>
      <c r="B12" s="58" t="s">
        <v>22</v>
      </c>
      <c r="C12" s="7"/>
      <c r="D12" s="7"/>
      <c r="E12" s="58"/>
      <c r="F12" s="92"/>
      <c r="G12" s="61"/>
      <c r="H12" s="7"/>
      <c r="I12" s="70"/>
      <c r="J12" s="58"/>
      <c r="K12" s="92"/>
      <c r="L12" s="62"/>
      <c r="M12" s="7">
        <v>2252</v>
      </c>
      <c r="N12" s="7"/>
      <c r="O12" s="58"/>
      <c r="P12" s="87"/>
      <c r="Q12" s="191">
        <v>4</v>
      </c>
      <c r="R12" s="6"/>
      <c r="S12" s="406"/>
      <c r="T12" s="73"/>
      <c r="U12" s="14">
        <v>4</v>
      </c>
      <c r="V12" s="58" t="s">
        <v>22</v>
      </c>
      <c r="W12" s="7"/>
      <c r="X12" s="7"/>
      <c r="Y12" s="58"/>
      <c r="Z12" s="92"/>
      <c r="AA12" s="61"/>
      <c r="AB12" s="7"/>
      <c r="AC12" s="7"/>
      <c r="AD12" s="58"/>
      <c r="AE12" s="92"/>
      <c r="AF12" s="49">
        <v>4</v>
      </c>
      <c r="AG12" s="8"/>
      <c r="AH12" s="8"/>
      <c r="AI12" s="88"/>
      <c r="AJ12" s="87"/>
      <c r="AK12" s="14">
        <v>4</v>
      </c>
      <c r="AL12" s="91"/>
      <c r="AN12" s="18">
        <v>4</v>
      </c>
      <c r="AO12" s="58" t="s">
        <v>22</v>
      </c>
      <c r="AP12" s="7"/>
      <c r="AQ12" s="7"/>
      <c r="AR12" s="58"/>
      <c r="AS12" s="92"/>
      <c r="AT12" s="61"/>
      <c r="AU12" s="7"/>
      <c r="AV12" s="7"/>
      <c r="AW12" s="58"/>
      <c r="AX12" s="92"/>
      <c r="AY12" s="49">
        <v>4</v>
      </c>
      <c r="AZ12" s="8"/>
      <c r="BA12" s="8"/>
      <c r="BB12" s="88"/>
      <c r="BC12" s="87"/>
      <c r="BD12" s="18">
        <v>4</v>
      </c>
      <c r="BE12" s="91"/>
      <c r="BG12" s="14">
        <v>4</v>
      </c>
      <c r="BH12" s="58" t="s">
        <v>22</v>
      </c>
      <c r="BI12" s="7"/>
      <c r="BJ12" s="7"/>
      <c r="BK12" s="58"/>
      <c r="BL12" s="92"/>
      <c r="BM12" s="61"/>
      <c r="BN12" s="7"/>
      <c r="BO12" s="7"/>
      <c r="BP12" s="58"/>
      <c r="BQ12" s="92"/>
      <c r="BR12" s="49">
        <v>4</v>
      </c>
      <c r="BS12" s="8"/>
      <c r="BT12" s="8"/>
      <c r="BU12" s="88"/>
      <c r="BV12" s="87"/>
      <c r="BW12" s="14">
        <v>4</v>
      </c>
      <c r="BX12" s="91"/>
      <c r="CA12" s="18">
        <v>4</v>
      </c>
      <c r="CB12" s="58" t="s">
        <v>22</v>
      </c>
      <c r="CC12" s="7"/>
      <c r="CD12" s="7"/>
      <c r="CE12" s="58"/>
      <c r="CF12" s="92"/>
      <c r="CG12" s="61"/>
      <c r="CH12" s="7"/>
      <c r="CI12" s="7"/>
      <c r="CJ12" s="58"/>
      <c r="CK12" s="92"/>
      <c r="CL12" s="49">
        <v>4</v>
      </c>
      <c r="CM12" s="8"/>
      <c r="CN12" s="8"/>
      <c r="CO12" s="88"/>
      <c r="CP12" s="87"/>
      <c r="CQ12" s="18">
        <v>4</v>
      </c>
      <c r="CR12" s="91"/>
      <c r="CU12" s="14">
        <v>4</v>
      </c>
      <c r="CV12" s="58" t="s">
        <v>22</v>
      </c>
      <c r="CW12" s="7"/>
      <c r="CX12" s="7"/>
      <c r="CY12" s="58"/>
      <c r="CZ12" s="92"/>
      <c r="DA12" s="61"/>
      <c r="DB12" s="7"/>
      <c r="DC12" s="7"/>
      <c r="DD12" s="58"/>
      <c r="DE12" s="92"/>
      <c r="DF12" s="49">
        <v>4</v>
      </c>
      <c r="DG12" s="8"/>
      <c r="DH12" s="8"/>
      <c r="DI12" s="88"/>
      <c r="DJ12" s="87"/>
      <c r="DK12" s="14">
        <v>4</v>
      </c>
      <c r="DL12" s="91"/>
      <c r="DO12" s="18">
        <v>4</v>
      </c>
      <c r="DP12" s="58" t="s">
        <v>22</v>
      </c>
      <c r="DQ12" s="7"/>
      <c r="DR12" s="7"/>
      <c r="DS12" s="58"/>
      <c r="DT12" s="92"/>
      <c r="DU12" s="61"/>
      <c r="DV12" s="7"/>
      <c r="DW12" s="7"/>
      <c r="DX12" s="58"/>
      <c r="DY12" s="92"/>
      <c r="DZ12" s="49">
        <v>4</v>
      </c>
      <c r="EA12" s="8"/>
      <c r="EB12" s="8"/>
      <c r="EC12" s="88"/>
      <c r="ED12" s="87"/>
      <c r="EE12" s="18">
        <v>4</v>
      </c>
      <c r="EF12" s="91"/>
      <c r="EI12" s="22">
        <v>4</v>
      </c>
      <c r="EJ12" s="58" t="s">
        <v>22</v>
      </c>
      <c r="EK12" s="7"/>
      <c r="EL12" s="7"/>
      <c r="EM12" s="58"/>
      <c r="EN12" s="92"/>
      <c r="EO12" s="61"/>
      <c r="EP12" s="7"/>
      <c r="EQ12" s="7"/>
      <c r="ER12" s="58"/>
      <c r="ES12" s="92"/>
      <c r="ET12" s="49">
        <v>4</v>
      </c>
      <c r="EU12" s="8"/>
      <c r="EV12" s="8"/>
      <c r="EW12" s="88"/>
      <c r="EX12" s="87"/>
      <c r="EY12" s="22">
        <v>4</v>
      </c>
      <c r="EZ12" s="91"/>
    </row>
    <row r="13" spans="1:156" hidden="1" x14ac:dyDescent="0.25">
      <c r="A13" s="191">
        <v>5</v>
      </c>
      <c r="B13" s="58" t="s">
        <v>23</v>
      </c>
      <c r="C13" s="7"/>
      <c r="D13" s="7"/>
      <c r="E13" s="58"/>
      <c r="F13" s="92"/>
      <c r="G13" s="61"/>
      <c r="H13" s="7"/>
      <c r="I13" s="8"/>
      <c r="J13" s="58"/>
      <c r="K13" s="92"/>
      <c r="L13" s="62"/>
      <c r="M13" s="7">
        <v>901</v>
      </c>
      <c r="N13" s="7"/>
      <c r="O13" s="58"/>
      <c r="P13" s="87"/>
      <c r="Q13" s="191">
        <v>5</v>
      </c>
      <c r="R13" s="6"/>
      <c r="S13" s="406"/>
      <c r="T13" s="73"/>
      <c r="U13" s="14">
        <v>5</v>
      </c>
      <c r="V13" s="58" t="s">
        <v>23</v>
      </c>
      <c r="W13" s="7"/>
      <c r="X13" s="7"/>
      <c r="Y13" s="58"/>
      <c r="Z13" s="92"/>
      <c r="AA13" s="61"/>
      <c r="AB13" s="7"/>
      <c r="AC13" s="7"/>
      <c r="AD13" s="58"/>
      <c r="AE13" s="92"/>
      <c r="AF13" s="49">
        <v>5</v>
      </c>
      <c r="AG13" s="8"/>
      <c r="AH13" s="8"/>
      <c r="AI13" s="88"/>
      <c r="AJ13" s="87"/>
      <c r="AK13" s="14">
        <v>5</v>
      </c>
      <c r="AL13" s="91"/>
      <c r="AN13" s="18">
        <v>5</v>
      </c>
      <c r="AO13" s="58" t="s">
        <v>23</v>
      </c>
      <c r="AP13" s="7"/>
      <c r="AQ13" s="7"/>
      <c r="AR13" s="58"/>
      <c r="AS13" s="92"/>
      <c r="AT13" s="61"/>
      <c r="AU13" s="7"/>
      <c r="AV13" s="7"/>
      <c r="AW13" s="58"/>
      <c r="AX13" s="92"/>
      <c r="AY13" s="49">
        <v>5</v>
      </c>
      <c r="AZ13" s="8"/>
      <c r="BA13" s="8"/>
      <c r="BB13" s="88"/>
      <c r="BC13" s="87"/>
      <c r="BD13" s="18">
        <v>5</v>
      </c>
      <c r="BE13" s="91"/>
      <c r="BG13" s="14">
        <v>5</v>
      </c>
      <c r="BH13" s="58" t="s">
        <v>23</v>
      </c>
      <c r="BI13" s="7"/>
      <c r="BJ13" s="7"/>
      <c r="BK13" s="58"/>
      <c r="BL13" s="92"/>
      <c r="BM13" s="61"/>
      <c r="BN13" s="7"/>
      <c r="BO13" s="7"/>
      <c r="BP13" s="58"/>
      <c r="BQ13" s="92"/>
      <c r="BR13" s="49">
        <v>5</v>
      </c>
      <c r="BS13" s="8"/>
      <c r="BT13" s="8"/>
      <c r="BU13" s="88"/>
      <c r="BV13" s="87"/>
      <c r="BW13" s="14">
        <v>5</v>
      </c>
      <c r="BX13" s="91"/>
      <c r="CA13" s="18">
        <v>5</v>
      </c>
      <c r="CB13" s="58" t="s">
        <v>23</v>
      </c>
      <c r="CC13" s="7"/>
      <c r="CD13" s="7"/>
      <c r="CE13" s="58"/>
      <c r="CF13" s="92"/>
      <c r="CG13" s="61"/>
      <c r="CH13" s="7"/>
      <c r="CI13" s="7"/>
      <c r="CJ13" s="58"/>
      <c r="CK13" s="92"/>
      <c r="CL13" s="49">
        <v>5</v>
      </c>
      <c r="CM13" s="8"/>
      <c r="CN13" s="8"/>
      <c r="CO13" s="88"/>
      <c r="CP13" s="87"/>
      <c r="CQ13" s="18">
        <v>5</v>
      </c>
      <c r="CR13" s="91"/>
      <c r="CU13" s="14">
        <v>5</v>
      </c>
      <c r="CV13" s="58" t="s">
        <v>23</v>
      </c>
      <c r="CW13" s="7"/>
      <c r="CX13" s="7"/>
      <c r="CY13" s="58"/>
      <c r="CZ13" s="92"/>
      <c r="DA13" s="61"/>
      <c r="DB13" s="7"/>
      <c r="DC13" s="7"/>
      <c r="DD13" s="58"/>
      <c r="DE13" s="92"/>
      <c r="DF13" s="49">
        <v>5</v>
      </c>
      <c r="DG13" s="8"/>
      <c r="DH13" s="8"/>
      <c r="DI13" s="88"/>
      <c r="DJ13" s="87"/>
      <c r="DK13" s="14">
        <v>5</v>
      </c>
      <c r="DL13" s="91"/>
      <c r="DO13" s="18">
        <v>5</v>
      </c>
      <c r="DP13" s="58" t="s">
        <v>23</v>
      </c>
      <c r="DQ13" s="7"/>
      <c r="DR13" s="7"/>
      <c r="DS13" s="58"/>
      <c r="DT13" s="92"/>
      <c r="DU13" s="61"/>
      <c r="DV13" s="7"/>
      <c r="DW13" s="7"/>
      <c r="DX13" s="58"/>
      <c r="DY13" s="92"/>
      <c r="DZ13" s="49">
        <v>5</v>
      </c>
      <c r="EA13" s="8"/>
      <c r="EB13" s="8"/>
      <c r="EC13" s="88"/>
      <c r="ED13" s="87"/>
      <c r="EE13" s="18">
        <v>5</v>
      </c>
      <c r="EF13" s="91"/>
      <c r="EI13" s="22">
        <v>5</v>
      </c>
      <c r="EJ13" s="58" t="s">
        <v>23</v>
      </c>
      <c r="EK13" s="7"/>
      <c r="EL13" s="7"/>
      <c r="EM13" s="58"/>
      <c r="EN13" s="92"/>
      <c r="EO13" s="61"/>
      <c r="EP13" s="7"/>
      <c r="EQ13" s="7"/>
      <c r="ER13" s="58"/>
      <c r="ES13" s="92"/>
      <c r="ET13" s="49">
        <v>5</v>
      </c>
      <c r="EU13" s="8"/>
      <c r="EV13" s="8"/>
      <c r="EW13" s="88"/>
      <c r="EX13" s="87"/>
      <c r="EY13" s="22">
        <v>5</v>
      </c>
      <c r="EZ13" s="91"/>
    </row>
    <row r="14" spans="1:156" x14ac:dyDescent="0.25">
      <c r="A14" s="191">
        <v>4</v>
      </c>
      <c r="B14" s="64" t="s">
        <v>24</v>
      </c>
      <c r="C14" s="65"/>
      <c r="D14" s="65">
        <f>M14</f>
        <v>3913</v>
      </c>
      <c r="E14" s="66">
        <f>SUM(D14,-C14)</f>
        <v>3913</v>
      </c>
      <c r="F14" s="67" t="e">
        <f>E14/C14</f>
        <v>#DIV/0!</v>
      </c>
      <c r="G14" s="61"/>
      <c r="H14" s="65">
        <v>4181</v>
      </c>
      <c r="I14" s="65">
        <v>4288</v>
      </c>
      <c r="J14" s="66">
        <f>SUM(I14,-H14)</f>
        <v>107</v>
      </c>
      <c r="K14" s="78">
        <f>J14/H14</f>
        <v>2.559196364506099E-2</v>
      </c>
      <c r="L14" s="62"/>
      <c r="M14" s="69">
        <v>3913</v>
      </c>
      <c r="N14" s="69">
        <f>I14</f>
        <v>4288</v>
      </c>
      <c r="O14" s="70">
        <f>SUM(N14,-M14)</f>
        <v>375</v>
      </c>
      <c r="P14" s="71">
        <f>O14/M14</f>
        <v>9.5834398159979559E-2</v>
      </c>
      <c r="Q14" s="191">
        <v>4</v>
      </c>
      <c r="R14" s="6"/>
      <c r="S14" s="406"/>
      <c r="T14" s="73"/>
      <c r="U14" s="14">
        <v>4</v>
      </c>
      <c r="V14" s="64" t="s">
        <v>24</v>
      </c>
      <c r="W14" s="100" t="e">
        <f>#REF!</f>
        <v>#REF!</v>
      </c>
      <c r="X14" s="101">
        <v>740</v>
      </c>
      <c r="Y14" s="102" t="e">
        <f>SUM(X14,-W14)</f>
        <v>#REF!</v>
      </c>
      <c r="Z14" s="103" t="e">
        <f>Y14/W14</f>
        <v>#REF!</v>
      </c>
      <c r="AA14" s="61"/>
      <c r="AB14" s="65">
        <v>804</v>
      </c>
      <c r="AC14" s="65">
        <v>932</v>
      </c>
      <c r="AD14" s="66">
        <f>SUM(AC14,-AB14)</f>
        <v>128</v>
      </c>
      <c r="AE14" s="78">
        <f>AD14/AB14</f>
        <v>0.15920398009950248</v>
      </c>
      <c r="AF14" s="49">
        <v>6</v>
      </c>
      <c r="AG14" s="69">
        <v>780</v>
      </c>
      <c r="AH14" s="79">
        <f>AC14</f>
        <v>932</v>
      </c>
      <c r="AI14" s="70">
        <f>SUM(AH14,-AG14)</f>
        <v>152</v>
      </c>
      <c r="AJ14" s="80">
        <f>AI14/AG14</f>
        <v>0.19487179487179487</v>
      </c>
      <c r="AK14" s="14">
        <v>4</v>
      </c>
      <c r="AL14" s="91"/>
      <c r="AN14" s="18">
        <v>4</v>
      </c>
      <c r="AO14" s="64" t="s">
        <v>24</v>
      </c>
      <c r="AP14" s="100" t="e">
        <f>#REF!</f>
        <v>#REF!</v>
      </c>
      <c r="AQ14" s="101">
        <v>740</v>
      </c>
      <c r="AR14" s="102" t="e">
        <f>SUM(AQ14,-AP14)</f>
        <v>#REF!</v>
      </c>
      <c r="AS14" s="103" t="e">
        <f>AR14/AP14</f>
        <v>#REF!</v>
      </c>
      <c r="AT14" s="61"/>
      <c r="AU14" s="65">
        <v>599</v>
      </c>
      <c r="AV14" s="65">
        <v>668</v>
      </c>
      <c r="AW14" s="66">
        <f>SUM(AV14,-AU14)</f>
        <v>69</v>
      </c>
      <c r="AX14" s="78">
        <f>AW14/AU14</f>
        <v>0.11519198664440734</v>
      </c>
      <c r="AY14" s="49">
        <v>6</v>
      </c>
      <c r="AZ14" s="69">
        <v>780</v>
      </c>
      <c r="BA14" s="79">
        <f>AV14</f>
        <v>668</v>
      </c>
      <c r="BB14" s="70">
        <f>SUM(BA14,-AZ14)</f>
        <v>-112</v>
      </c>
      <c r="BC14" s="80">
        <f>BB14/AZ14</f>
        <v>-0.14358974358974358</v>
      </c>
      <c r="BD14" s="18">
        <v>4</v>
      </c>
      <c r="BE14" s="91"/>
      <c r="BG14" s="14">
        <v>4</v>
      </c>
      <c r="BH14" s="64" t="s">
        <v>24</v>
      </c>
      <c r="BI14" s="100" t="e">
        <f>#REF!</f>
        <v>#REF!</v>
      </c>
      <c r="BJ14" s="101">
        <v>740</v>
      </c>
      <c r="BK14" s="102" t="e">
        <f>SUM(BJ14,-BI14)</f>
        <v>#REF!</v>
      </c>
      <c r="BL14" s="103" t="e">
        <f>BK14/BI14</f>
        <v>#REF!</v>
      </c>
      <c r="BM14" s="61"/>
      <c r="BN14" s="65">
        <v>662</v>
      </c>
      <c r="BO14" s="65">
        <v>522</v>
      </c>
      <c r="BP14" s="66">
        <f>SUM(BO14,-BN14)</f>
        <v>-140</v>
      </c>
      <c r="BQ14" s="68">
        <f>BP14/BN14</f>
        <v>-0.21148036253776434</v>
      </c>
      <c r="BR14" s="49">
        <v>6</v>
      </c>
      <c r="BS14" s="69">
        <v>780</v>
      </c>
      <c r="BT14" s="79">
        <f>BO14</f>
        <v>522</v>
      </c>
      <c r="BU14" s="70">
        <f>SUM(BT14,-BS14)</f>
        <v>-258</v>
      </c>
      <c r="BV14" s="80">
        <f>BU14/BS14</f>
        <v>-0.33076923076923076</v>
      </c>
      <c r="BW14" s="14">
        <v>4</v>
      </c>
      <c r="BX14" s="91"/>
      <c r="CA14" s="18">
        <v>4</v>
      </c>
      <c r="CB14" s="64" t="s">
        <v>24</v>
      </c>
      <c r="CC14" s="100" t="e">
        <f>#REF!</f>
        <v>#REF!</v>
      </c>
      <c r="CD14" s="101">
        <v>740</v>
      </c>
      <c r="CE14" s="102" t="e">
        <f>SUM(CD14,-CC14)</f>
        <v>#REF!</v>
      </c>
      <c r="CF14" s="103" t="e">
        <f>CE14/CC14</f>
        <v>#REF!</v>
      </c>
      <c r="CG14" s="61"/>
      <c r="CH14" s="65">
        <v>653</v>
      </c>
      <c r="CI14" s="65">
        <v>647</v>
      </c>
      <c r="CJ14" s="66">
        <f>SUM(CI14,-CH14)</f>
        <v>-6</v>
      </c>
      <c r="CK14" s="68">
        <f>CJ14/CH14</f>
        <v>-9.1883614088820835E-3</v>
      </c>
      <c r="CL14" s="49">
        <v>6</v>
      </c>
      <c r="CM14" s="69">
        <v>780</v>
      </c>
      <c r="CN14" s="79">
        <f>CI14</f>
        <v>647</v>
      </c>
      <c r="CO14" s="70">
        <f>SUM(CN14,-CM14)</f>
        <v>-133</v>
      </c>
      <c r="CP14" s="80">
        <f>CO14/CM14</f>
        <v>-0.17051282051282052</v>
      </c>
      <c r="CQ14" s="18">
        <v>4</v>
      </c>
      <c r="CR14" s="91"/>
      <c r="CU14" s="14">
        <v>4</v>
      </c>
      <c r="CV14" s="64" t="s">
        <v>24</v>
      </c>
      <c r="CW14" s="100" t="e">
        <f>#REF!</f>
        <v>#REF!</v>
      </c>
      <c r="CX14" s="101">
        <v>740</v>
      </c>
      <c r="CY14" s="102" t="e">
        <f>SUM(CX14,-CW14)</f>
        <v>#REF!</v>
      </c>
      <c r="CZ14" s="103" t="e">
        <f>CY14/CW14</f>
        <v>#REF!</v>
      </c>
      <c r="DA14" s="61"/>
      <c r="DB14" s="65">
        <v>342</v>
      </c>
      <c r="DC14" s="65">
        <v>345</v>
      </c>
      <c r="DD14" s="66">
        <f>SUM(DC14,-DB14)</f>
        <v>3</v>
      </c>
      <c r="DE14" s="78">
        <f>DD14/DB14</f>
        <v>8.771929824561403E-3</v>
      </c>
      <c r="DF14" s="49">
        <v>6</v>
      </c>
      <c r="DG14" s="69">
        <v>780</v>
      </c>
      <c r="DH14" s="79">
        <f>DC14</f>
        <v>345</v>
      </c>
      <c r="DI14" s="70">
        <f>SUM(DH14,-DG14)</f>
        <v>-435</v>
      </c>
      <c r="DJ14" s="80">
        <f>DI14/DG14</f>
        <v>-0.55769230769230771</v>
      </c>
      <c r="DK14" s="14">
        <v>4</v>
      </c>
      <c r="DL14" s="91"/>
      <c r="DO14" s="18">
        <v>4</v>
      </c>
      <c r="DP14" s="64" t="s">
        <v>24</v>
      </c>
      <c r="DQ14" s="100" t="e">
        <f>#REF!</f>
        <v>#REF!</v>
      </c>
      <c r="DR14" s="101">
        <v>740</v>
      </c>
      <c r="DS14" s="102" t="e">
        <f>SUM(DR14,-DQ14)</f>
        <v>#REF!</v>
      </c>
      <c r="DT14" s="103" t="e">
        <f>DS14/DQ14</f>
        <v>#REF!</v>
      </c>
      <c r="DU14" s="61"/>
      <c r="DV14" s="65">
        <v>402</v>
      </c>
      <c r="DW14" s="65">
        <v>475</v>
      </c>
      <c r="DX14" s="66">
        <f>SUM(DW14,-DV14)</f>
        <v>73</v>
      </c>
      <c r="DY14" s="78">
        <f>DX14/DV14</f>
        <v>0.18159203980099503</v>
      </c>
      <c r="DZ14" s="49">
        <v>6</v>
      </c>
      <c r="EA14" s="69">
        <v>780</v>
      </c>
      <c r="EB14" s="79">
        <f>DW14</f>
        <v>475</v>
      </c>
      <c r="EC14" s="70">
        <f>SUM(EB14,-EA14)</f>
        <v>-305</v>
      </c>
      <c r="ED14" s="80">
        <f>EC14/EA14</f>
        <v>-0.39102564102564102</v>
      </c>
      <c r="EE14" s="18">
        <v>4</v>
      </c>
      <c r="EF14" s="91"/>
      <c r="EI14" s="22">
        <v>4</v>
      </c>
      <c r="EJ14" s="64" t="s">
        <v>24</v>
      </c>
      <c r="EK14" s="100" t="e">
        <f>#REF!</f>
        <v>#REF!</v>
      </c>
      <c r="EL14" s="101">
        <v>740</v>
      </c>
      <c r="EM14" s="102" t="e">
        <f>SUM(EL14,-EK14)</f>
        <v>#REF!</v>
      </c>
      <c r="EN14" s="103" t="e">
        <f>EM14/EK14</f>
        <v>#REF!</v>
      </c>
      <c r="EO14" s="61"/>
      <c r="EP14" s="75">
        <f>SUM(AB14,AU14,BN14,CH14,DB14,DV14)</f>
        <v>3462</v>
      </c>
      <c r="EQ14" s="75">
        <f>SUM(AB14,AU14,BO14,CI14,DC14,DW14)</f>
        <v>3392</v>
      </c>
      <c r="ER14" s="66">
        <f>SUM(EQ14,-EP14)</f>
        <v>-70</v>
      </c>
      <c r="ES14" s="68">
        <f>ER14/EP14</f>
        <v>-2.0219526285384173E-2</v>
      </c>
      <c r="ET14" s="49">
        <v>6</v>
      </c>
      <c r="EU14" s="69">
        <v>780</v>
      </c>
      <c r="EV14" s="79">
        <f>EQ14</f>
        <v>3392</v>
      </c>
      <c r="EW14" s="70">
        <f>SUM(EV14,-EU14)</f>
        <v>2612</v>
      </c>
      <c r="EX14" s="80">
        <f>EW14/EU14</f>
        <v>3.3487179487179488</v>
      </c>
      <c r="EY14" s="22">
        <v>4</v>
      </c>
      <c r="EZ14" s="91"/>
    </row>
    <row r="15" spans="1:156" hidden="1" x14ac:dyDescent="0.25">
      <c r="A15" s="458"/>
      <c r="L15" s="104"/>
      <c r="P15" s="105"/>
      <c r="Q15" s="458"/>
      <c r="R15" s="6"/>
      <c r="S15" s="406"/>
      <c r="T15" s="73"/>
      <c r="U15" s="14">
        <v>5</v>
      </c>
      <c r="V15" s="106" t="s">
        <v>25</v>
      </c>
      <c r="W15" s="107" t="e">
        <f>SUM(W7,W14)</f>
        <v>#REF!</v>
      </c>
      <c r="X15" s="108">
        <f>SUM(X7,X14)</f>
        <v>15172</v>
      </c>
      <c r="Y15" s="109" t="e">
        <f>SUM(X15,-W15)</f>
        <v>#REF!</v>
      </c>
      <c r="Z15" s="80" t="e">
        <f>Y15/W15</f>
        <v>#REF!</v>
      </c>
      <c r="AA15" s="61"/>
      <c r="AB15" s="108">
        <f>SUM(AB7,AB14)</f>
        <v>14893</v>
      </c>
      <c r="AC15" s="108">
        <f>SUM(AC7,AC14)</f>
        <v>15052</v>
      </c>
      <c r="AD15" s="109">
        <f>SUM(AC15,-AB15)</f>
        <v>159</v>
      </c>
      <c r="AE15" s="110">
        <f>AD15/AB15</f>
        <v>1.0676156583629894E-2</v>
      </c>
      <c r="AF15" s="49">
        <v>7</v>
      </c>
      <c r="AG15" s="111">
        <f>SUM(AG7,AG14)</f>
        <v>15498</v>
      </c>
      <c r="AH15" s="108">
        <f>SUM(AH7,AH14)</f>
        <v>15052</v>
      </c>
      <c r="AI15" s="70">
        <f>SUM(AH15,-AG15)</f>
        <v>-446</v>
      </c>
      <c r="AJ15" s="80">
        <f>AI15/AG15</f>
        <v>-2.8777906826687315E-2</v>
      </c>
      <c r="AK15" s="14">
        <v>5</v>
      </c>
      <c r="AL15" s="91"/>
      <c r="AN15" s="18">
        <v>5</v>
      </c>
      <c r="AO15" s="106" t="s">
        <v>25</v>
      </c>
      <c r="AP15" s="107" t="e">
        <f>SUM(AP7,AP14)</f>
        <v>#REF!</v>
      </c>
      <c r="AQ15" s="108">
        <f>SUM(AQ7,AQ14)</f>
        <v>15172</v>
      </c>
      <c r="AR15" s="109" t="e">
        <f>SUM(AQ15,-AP15)</f>
        <v>#REF!</v>
      </c>
      <c r="AS15" s="80" t="e">
        <f>AR15/AP15</f>
        <v>#REF!</v>
      </c>
      <c r="AT15" s="61"/>
      <c r="AU15" s="108">
        <f>SUM(AU7,AU14)</f>
        <v>9617</v>
      </c>
      <c r="AV15" s="108">
        <f>SUM(AV7,AV14)</f>
        <v>9782</v>
      </c>
      <c r="AW15" s="109">
        <f>SUM(AV15,-AU15)</f>
        <v>165</v>
      </c>
      <c r="AX15" s="110">
        <f>AW15/AU15</f>
        <v>1.7157117604242489E-2</v>
      </c>
      <c r="AY15" s="49">
        <v>7</v>
      </c>
      <c r="AZ15" s="111">
        <f>SUM(AZ7,AZ14)</f>
        <v>15498</v>
      </c>
      <c r="BA15" s="108">
        <f>SUM(BA7,BA14)</f>
        <v>9782</v>
      </c>
      <c r="BB15" s="70">
        <f>SUM(BA15,-AZ15)</f>
        <v>-5716</v>
      </c>
      <c r="BC15" s="80">
        <f>BB15/AZ15</f>
        <v>-0.36882178345592981</v>
      </c>
      <c r="BD15" s="18">
        <v>5</v>
      </c>
      <c r="BE15" s="91"/>
      <c r="BG15" s="14">
        <v>5</v>
      </c>
      <c r="BH15" s="106" t="s">
        <v>25</v>
      </c>
      <c r="BI15" s="107" t="e">
        <f>SUM(BI7,BI14)</f>
        <v>#REF!</v>
      </c>
      <c r="BJ15" s="108">
        <f>SUM(BJ7,BJ14)</f>
        <v>15172</v>
      </c>
      <c r="BK15" s="109" t="e">
        <f>SUM(BJ15,-BI15)</f>
        <v>#REF!</v>
      </c>
      <c r="BL15" s="80" t="e">
        <f>BK15/BI15</f>
        <v>#REF!</v>
      </c>
      <c r="BM15" s="61"/>
      <c r="BN15" s="108">
        <f>SUM(BN7,BN14)</f>
        <v>7205</v>
      </c>
      <c r="BO15" s="108">
        <f>SUM(BO7,BO14)</f>
        <v>6997</v>
      </c>
      <c r="BP15" s="109">
        <f>SUM(BO15,-BN15)</f>
        <v>-208</v>
      </c>
      <c r="BQ15" s="110">
        <f>BP15/BN15</f>
        <v>-2.8868841082581542E-2</v>
      </c>
      <c r="BR15" s="49">
        <v>7</v>
      </c>
      <c r="BS15" s="111">
        <f>SUM(BS7,BS14)</f>
        <v>15498</v>
      </c>
      <c r="BT15" s="108">
        <f>SUM(BT7,BT14)</f>
        <v>6997</v>
      </c>
      <c r="BU15" s="70">
        <f>SUM(BT15,-BS15)</f>
        <v>-8501</v>
      </c>
      <c r="BV15" s="80">
        <f>BU15/BS15</f>
        <v>-0.5485223899858046</v>
      </c>
      <c r="BW15" s="14">
        <v>5</v>
      </c>
      <c r="BX15" s="91"/>
      <c r="CA15" s="18">
        <v>5</v>
      </c>
      <c r="CB15" s="106" t="s">
        <v>25</v>
      </c>
      <c r="CC15" s="107" t="e">
        <f>SUM(CC7,CC14)</f>
        <v>#REF!</v>
      </c>
      <c r="CD15" s="108">
        <f>SUM(CD7,CD14)</f>
        <v>15172</v>
      </c>
      <c r="CE15" s="109" t="e">
        <f>SUM(CD15,-CC15)</f>
        <v>#REF!</v>
      </c>
      <c r="CF15" s="80" t="e">
        <f>CE15/CC15</f>
        <v>#REF!</v>
      </c>
      <c r="CG15" s="61"/>
      <c r="CH15" s="108">
        <f>SUM(CH7,CH14)</f>
        <v>8615</v>
      </c>
      <c r="CI15" s="108">
        <f>SUM(CI7,CI14)</f>
        <v>8526</v>
      </c>
      <c r="CJ15" s="109">
        <f>SUM(CI15,-CH15)</f>
        <v>-89</v>
      </c>
      <c r="CK15" s="110">
        <f>CJ15/CH15</f>
        <v>-1.0330818340104469E-2</v>
      </c>
      <c r="CL15" s="49">
        <v>7</v>
      </c>
      <c r="CM15" s="111">
        <f>SUM(CM7,CM14)</f>
        <v>15498</v>
      </c>
      <c r="CN15" s="108">
        <f>SUM(CN7,CN14)</f>
        <v>8526</v>
      </c>
      <c r="CO15" s="70">
        <f>SUM(CN15,-CM15)</f>
        <v>-6972</v>
      </c>
      <c r="CP15" s="80">
        <f>CO15/CM15</f>
        <v>-0.44986449864498645</v>
      </c>
      <c r="CQ15" s="18">
        <v>5</v>
      </c>
      <c r="CR15" s="91"/>
      <c r="CU15" s="14">
        <v>5</v>
      </c>
      <c r="CV15" s="106" t="s">
        <v>25</v>
      </c>
      <c r="CW15" s="107" t="e">
        <f>SUM(CW7,CW14)</f>
        <v>#REF!</v>
      </c>
      <c r="CX15" s="108">
        <f>SUM(CX7,CX14)</f>
        <v>15172</v>
      </c>
      <c r="CY15" s="109" t="e">
        <f>SUM(CX15,-CW15)</f>
        <v>#REF!</v>
      </c>
      <c r="CZ15" s="80" t="e">
        <f>CY15/CW15</f>
        <v>#REF!</v>
      </c>
      <c r="DA15" s="61"/>
      <c r="DB15" s="108">
        <f>SUM(DB7,DB14)</f>
        <v>4177</v>
      </c>
      <c r="DC15" s="108">
        <f>SUM(DC7,DC14)</f>
        <v>3923</v>
      </c>
      <c r="DD15" s="109">
        <f>SUM(DC15,-DB15)</f>
        <v>-254</v>
      </c>
      <c r="DE15" s="110">
        <f>DD15/DB15</f>
        <v>-6.0809193200861859E-2</v>
      </c>
      <c r="DF15" s="49">
        <v>7</v>
      </c>
      <c r="DG15" s="111">
        <f>SUM(DG7,DG14)</f>
        <v>15498</v>
      </c>
      <c r="DH15" s="108">
        <f>SUM(DH7,DH14)</f>
        <v>3923</v>
      </c>
      <c r="DI15" s="70">
        <f>SUM(DH15,-DG15)</f>
        <v>-11575</v>
      </c>
      <c r="DJ15" s="80">
        <f>DI15/DG15</f>
        <v>-0.74687056394373463</v>
      </c>
      <c r="DK15" s="14">
        <v>5</v>
      </c>
      <c r="DL15" s="91"/>
      <c r="DO15" s="18">
        <v>5</v>
      </c>
      <c r="DP15" s="106" t="s">
        <v>25</v>
      </c>
      <c r="DQ15" s="107" t="e">
        <f>SUM(DQ7,DQ14)</f>
        <v>#REF!</v>
      </c>
      <c r="DR15" s="108">
        <f>SUM(DR7,DR14)</f>
        <v>15172</v>
      </c>
      <c r="DS15" s="109" t="e">
        <f>SUM(DR15,-DQ15)</f>
        <v>#REF!</v>
      </c>
      <c r="DT15" s="80" t="e">
        <f>DS15/DQ15</f>
        <v>#REF!</v>
      </c>
      <c r="DU15" s="61"/>
      <c r="DV15" s="108">
        <f>SUM(DV7,DV14)</f>
        <v>6232</v>
      </c>
      <c r="DW15" s="108">
        <f>SUM(DW7,DW14)</f>
        <v>6377</v>
      </c>
      <c r="DX15" s="109">
        <f>SUM(DW15,-DV15)</f>
        <v>145</v>
      </c>
      <c r="DY15" s="110">
        <f>DX15/DV15</f>
        <v>2.3267008985879332E-2</v>
      </c>
      <c r="DZ15" s="49">
        <v>7</v>
      </c>
      <c r="EA15" s="111">
        <f>SUM(EA7,EA14)</f>
        <v>15498</v>
      </c>
      <c r="EB15" s="108">
        <f>SUM(EB7,EB14)</f>
        <v>6377</v>
      </c>
      <c r="EC15" s="70">
        <f>SUM(EB15,-EA15)</f>
        <v>-9121</v>
      </c>
      <c r="ED15" s="80">
        <f>EC15/EA15</f>
        <v>-0.58852755194218609</v>
      </c>
      <c r="EE15" s="18">
        <v>5</v>
      </c>
      <c r="EF15" s="91"/>
      <c r="EI15" s="22">
        <v>5</v>
      </c>
      <c r="EJ15" s="106" t="s">
        <v>25</v>
      </c>
      <c r="EK15" s="107" t="e">
        <f>SUM(EK7,EK14)</f>
        <v>#REF!</v>
      </c>
      <c r="EL15" s="108">
        <f>SUM(EL7,EL14)</f>
        <v>15172</v>
      </c>
      <c r="EM15" s="109" t="e">
        <f>SUM(EL15,-EK15)</f>
        <v>#REF!</v>
      </c>
      <c r="EN15" s="80" t="e">
        <f>EM15/EK15</f>
        <v>#REF!</v>
      </c>
      <c r="EO15" s="61"/>
      <c r="EP15" s="108">
        <f>SUM(EP7,EP14)</f>
        <v>50739</v>
      </c>
      <c r="EQ15" s="108">
        <f>SUM(EQ7,EQ14)</f>
        <v>50333</v>
      </c>
      <c r="ER15" s="109">
        <f>SUM(EQ15,-EP15)</f>
        <v>-406</v>
      </c>
      <c r="ES15" s="110">
        <f>ER15/EP15</f>
        <v>-8.0017343660694924E-3</v>
      </c>
      <c r="ET15" s="49">
        <v>7</v>
      </c>
      <c r="EU15" s="111">
        <f>SUM(EU7,EU14)</f>
        <v>15498</v>
      </c>
      <c r="EV15" s="108">
        <f>SUM(EV7,EV14)</f>
        <v>50333</v>
      </c>
      <c r="EW15" s="70">
        <f>SUM(EV15,-EU15)</f>
        <v>34835</v>
      </c>
      <c r="EX15" s="80">
        <f>EW15/EU15</f>
        <v>2.2477093818557234</v>
      </c>
      <c r="EY15" s="22">
        <v>5</v>
      </c>
      <c r="EZ15" s="91"/>
    </row>
    <row r="16" spans="1:156" x14ac:dyDescent="0.25">
      <c r="A16" s="191">
        <v>5</v>
      </c>
      <c r="B16" s="112" t="s">
        <v>25</v>
      </c>
      <c r="C16" s="113">
        <f>SUM(C7,C14)</f>
        <v>0</v>
      </c>
      <c r="D16" s="113">
        <f>SUM(D7,D14)</f>
        <v>60668</v>
      </c>
      <c r="E16" s="114">
        <f>SUM(D16,-C16)</f>
        <v>60668</v>
      </c>
      <c r="F16" s="115" t="e">
        <f>E16/C16</f>
        <v>#DIV/0!</v>
      </c>
      <c r="G16" s="61"/>
      <c r="H16" s="113">
        <f>SUM(H7,H14)</f>
        <v>59607</v>
      </c>
      <c r="I16" s="113">
        <f>SUM(I7,I14)</f>
        <v>59656</v>
      </c>
      <c r="J16" s="114">
        <f>SUM(I16,-H16)</f>
        <v>49</v>
      </c>
      <c r="K16" s="116">
        <f>J16/H16</f>
        <v>8.2205110138071033E-4</v>
      </c>
      <c r="L16" s="62"/>
      <c r="M16" s="113">
        <f>SUM(M7,M14)</f>
        <v>60668</v>
      </c>
      <c r="N16" s="113">
        <f>SUM(N7,N14)</f>
        <v>59656</v>
      </c>
      <c r="O16" s="114">
        <f>SUM(N16,-M16)</f>
        <v>-1012</v>
      </c>
      <c r="P16" s="71">
        <f>O16/M16</f>
        <v>-1.6680952066987539E-2</v>
      </c>
      <c r="Q16" s="191">
        <v>5</v>
      </c>
      <c r="R16" s="6"/>
      <c r="S16" s="406"/>
      <c r="T16" s="73"/>
      <c r="U16" s="14">
        <v>5</v>
      </c>
      <c r="V16" s="112" t="s">
        <v>25</v>
      </c>
      <c r="W16" s="7"/>
      <c r="X16" s="7"/>
      <c r="Y16" s="58"/>
      <c r="Z16" s="92"/>
      <c r="AA16" s="61"/>
      <c r="AB16" s="113">
        <f>SUM(AB7,AB14)</f>
        <v>14893</v>
      </c>
      <c r="AC16" s="113">
        <f>SUM(AC7,AC14)</f>
        <v>15052</v>
      </c>
      <c r="AD16" s="113">
        <f>SUM(AD7,AD14)</f>
        <v>159</v>
      </c>
      <c r="AE16" s="117">
        <f>AD16/AB16</f>
        <v>1.0676156583629894E-2</v>
      </c>
      <c r="AF16" s="49"/>
      <c r="AG16" s="7"/>
      <c r="AH16" s="7"/>
      <c r="AI16" s="58"/>
      <c r="AJ16" s="92"/>
      <c r="AK16" s="14">
        <v>5</v>
      </c>
      <c r="AL16" s="91"/>
      <c r="AN16" s="18">
        <v>5</v>
      </c>
      <c r="AO16" s="112" t="s">
        <v>25</v>
      </c>
      <c r="AP16" s="7"/>
      <c r="AQ16" s="7"/>
      <c r="AR16" s="58"/>
      <c r="AS16" s="92"/>
      <c r="AT16" s="61"/>
      <c r="AU16" s="113">
        <f>SUM(AU7,AU14)</f>
        <v>9617</v>
      </c>
      <c r="AV16" s="113">
        <f>SUM(AV7,AV14)</f>
        <v>9782</v>
      </c>
      <c r="AW16" s="113">
        <f>SUM(AW7,AW14)</f>
        <v>165</v>
      </c>
      <c r="AX16" s="117">
        <f>AW16/AU16</f>
        <v>1.7157117604242489E-2</v>
      </c>
      <c r="AY16" s="49"/>
      <c r="AZ16" s="7"/>
      <c r="BA16" s="7"/>
      <c r="BB16" s="58"/>
      <c r="BC16" s="92"/>
      <c r="BD16" s="18">
        <v>5</v>
      </c>
      <c r="BE16" s="91"/>
      <c r="BG16" s="14">
        <v>5</v>
      </c>
      <c r="BH16" s="112" t="s">
        <v>25</v>
      </c>
      <c r="BI16" s="7"/>
      <c r="BJ16" s="7"/>
      <c r="BK16" s="58"/>
      <c r="BL16" s="92"/>
      <c r="BM16" s="61"/>
      <c r="BN16" s="113">
        <f>SUM(BN7,BN14)</f>
        <v>7205</v>
      </c>
      <c r="BO16" s="113">
        <f>SUM(BO7,BO14)</f>
        <v>6997</v>
      </c>
      <c r="BP16" s="113">
        <f>SUM(BP7,BP14)</f>
        <v>-208</v>
      </c>
      <c r="BQ16" s="118">
        <f>BP16/BN16</f>
        <v>-2.8868841082581542E-2</v>
      </c>
      <c r="BR16" s="49"/>
      <c r="BS16" s="7"/>
      <c r="BT16" s="7"/>
      <c r="BU16" s="58"/>
      <c r="BV16" s="92"/>
      <c r="BW16" s="14">
        <v>5</v>
      </c>
      <c r="BX16" s="91"/>
      <c r="CA16" s="18">
        <v>5</v>
      </c>
      <c r="CB16" s="112" t="s">
        <v>25</v>
      </c>
      <c r="CC16" s="7"/>
      <c r="CD16" s="7"/>
      <c r="CE16" s="58"/>
      <c r="CF16" s="92"/>
      <c r="CG16" s="61"/>
      <c r="CH16" s="113">
        <f>SUM(CH7,CH14)</f>
        <v>8615</v>
      </c>
      <c r="CI16" s="113">
        <f>SUM(CI7,CI14)</f>
        <v>8526</v>
      </c>
      <c r="CJ16" s="113">
        <f>SUM(CJ7,CJ14)</f>
        <v>-89</v>
      </c>
      <c r="CK16" s="118">
        <f>CJ16/CH16</f>
        <v>-1.0330818340104469E-2</v>
      </c>
      <c r="CL16" s="49"/>
      <c r="CM16" s="7"/>
      <c r="CN16" s="7"/>
      <c r="CO16" s="58"/>
      <c r="CP16" s="92"/>
      <c r="CQ16" s="18">
        <v>5</v>
      </c>
      <c r="CR16" s="91"/>
      <c r="CU16" s="14">
        <v>5</v>
      </c>
      <c r="CV16" s="112" t="s">
        <v>25</v>
      </c>
      <c r="CW16" s="7"/>
      <c r="CX16" s="7"/>
      <c r="CY16" s="58"/>
      <c r="CZ16" s="92"/>
      <c r="DA16" s="61"/>
      <c r="DB16" s="113">
        <f>SUM(DB7,DB14)</f>
        <v>4177</v>
      </c>
      <c r="DC16" s="113">
        <f>SUM(DC7,DC14)</f>
        <v>3923</v>
      </c>
      <c r="DD16" s="113">
        <f>SUM(DD7,DD14)</f>
        <v>-254</v>
      </c>
      <c r="DE16" s="68">
        <f>DD16/DB16</f>
        <v>-6.0809193200861859E-2</v>
      </c>
      <c r="DF16" s="49"/>
      <c r="DG16" s="7"/>
      <c r="DH16" s="7"/>
      <c r="DI16" s="58"/>
      <c r="DJ16" s="92"/>
      <c r="DK16" s="14">
        <v>5</v>
      </c>
      <c r="DL16" s="91"/>
      <c r="DO16" s="18">
        <v>5</v>
      </c>
      <c r="DP16" s="112" t="s">
        <v>25</v>
      </c>
      <c r="DQ16" s="7"/>
      <c r="DR16" s="7"/>
      <c r="DS16" s="58"/>
      <c r="DT16" s="92"/>
      <c r="DU16" s="61"/>
      <c r="DV16" s="113">
        <f>SUM(DV7,DV14)</f>
        <v>6232</v>
      </c>
      <c r="DW16" s="113">
        <f>SUM(DW7,DW14)</f>
        <v>6377</v>
      </c>
      <c r="DX16" s="113">
        <f>SUM(DX7,DX14)</f>
        <v>145</v>
      </c>
      <c r="DY16" s="116">
        <f>DX16/DV16</f>
        <v>2.3267008985879332E-2</v>
      </c>
      <c r="DZ16" s="49"/>
      <c r="EA16" s="7"/>
      <c r="EB16" s="7"/>
      <c r="EC16" s="58"/>
      <c r="ED16" s="92"/>
      <c r="EE16" s="18">
        <v>5</v>
      </c>
      <c r="EF16" s="91"/>
      <c r="EI16" s="22">
        <v>5</v>
      </c>
      <c r="EJ16" s="112" t="s">
        <v>25</v>
      </c>
      <c r="EK16" s="7"/>
      <c r="EL16" s="7"/>
      <c r="EM16" s="58"/>
      <c r="EN16" s="92"/>
      <c r="EO16" s="61"/>
      <c r="EP16" s="113">
        <f>SUM(EP7,EP14)</f>
        <v>50739</v>
      </c>
      <c r="EQ16" s="113">
        <f>SUM(EQ7,EQ14)</f>
        <v>50333</v>
      </c>
      <c r="ER16" s="113">
        <f>SUM(ER7,ER14)</f>
        <v>-406</v>
      </c>
      <c r="ES16" s="110">
        <f>ER16/EP16</f>
        <v>-8.0017343660694924E-3</v>
      </c>
      <c r="ET16" s="49"/>
      <c r="EU16" s="7"/>
      <c r="EV16" s="7"/>
      <c r="EW16" s="58"/>
      <c r="EX16" s="92"/>
      <c r="EY16" s="22">
        <v>5</v>
      </c>
      <c r="EZ16" s="91"/>
    </row>
    <row r="17" spans="1:156" hidden="1" x14ac:dyDescent="0.25">
      <c r="A17" s="191"/>
      <c r="B17" s="58"/>
      <c r="C17" s="7"/>
      <c r="D17" s="7"/>
      <c r="E17" s="58"/>
      <c r="F17" s="92"/>
      <c r="G17" s="119"/>
      <c r="H17" s="7"/>
      <c r="I17" s="7"/>
      <c r="J17" s="58"/>
      <c r="K17" s="92"/>
      <c r="L17" s="62"/>
      <c r="M17" s="7"/>
      <c r="N17" s="7"/>
      <c r="O17" s="58"/>
      <c r="P17" s="87"/>
      <c r="Q17" s="191"/>
      <c r="R17" s="6"/>
      <c r="S17" s="406"/>
      <c r="T17" s="73"/>
      <c r="U17" s="14"/>
      <c r="V17" s="58"/>
      <c r="W17" s="7"/>
      <c r="X17" s="7"/>
      <c r="Y17" s="58"/>
      <c r="Z17" s="92"/>
      <c r="AA17" s="119"/>
      <c r="AB17" s="7"/>
      <c r="AC17" s="7"/>
      <c r="AD17" s="58"/>
      <c r="AE17" s="92"/>
      <c r="AF17" s="49"/>
      <c r="AG17" s="7"/>
      <c r="AH17" s="7"/>
      <c r="AI17" s="58"/>
      <c r="AJ17" s="92"/>
      <c r="AK17" s="14"/>
      <c r="AL17" s="91"/>
      <c r="AN17" s="18"/>
      <c r="AO17" s="58"/>
      <c r="AP17" s="7"/>
      <c r="AQ17" s="7"/>
      <c r="AR17" s="58"/>
      <c r="AS17" s="92"/>
      <c r="AT17" s="119"/>
      <c r="AU17" s="7"/>
      <c r="AV17" s="7"/>
      <c r="AW17" s="58"/>
      <c r="AX17" s="92"/>
      <c r="AY17" s="49"/>
      <c r="AZ17" s="7"/>
      <c r="BA17" s="7"/>
      <c r="BB17" s="58"/>
      <c r="BC17" s="92"/>
      <c r="BD17" s="18"/>
      <c r="BE17" s="91"/>
      <c r="BG17" s="14"/>
      <c r="BH17" s="58"/>
      <c r="BI17" s="7"/>
      <c r="BJ17" s="7"/>
      <c r="BK17" s="58"/>
      <c r="BL17" s="92"/>
      <c r="BM17" s="119"/>
      <c r="BN17" s="7"/>
      <c r="BO17" s="7"/>
      <c r="BP17" s="58"/>
      <c r="BQ17" s="92"/>
      <c r="BR17" s="49"/>
      <c r="BS17" s="7"/>
      <c r="BT17" s="7"/>
      <c r="BU17" s="58"/>
      <c r="BV17" s="92"/>
      <c r="BW17" s="14"/>
      <c r="BX17" s="91"/>
      <c r="CA17" s="18"/>
      <c r="CB17" s="58"/>
      <c r="CC17" s="7"/>
      <c r="CD17" s="7"/>
      <c r="CE17" s="58"/>
      <c r="CF17" s="92"/>
      <c r="CG17" s="119"/>
      <c r="CH17" s="7"/>
      <c r="CI17" s="7"/>
      <c r="CJ17" s="58"/>
      <c r="CK17" s="92"/>
      <c r="CL17" s="49"/>
      <c r="CM17" s="7"/>
      <c r="CN17" s="7"/>
      <c r="CO17" s="58"/>
      <c r="CP17" s="92"/>
      <c r="CQ17" s="18"/>
      <c r="CR17" s="91"/>
      <c r="CU17" s="14"/>
      <c r="CV17" s="58"/>
      <c r="CW17" s="7"/>
      <c r="CX17" s="7"/>
      <c r="CY17" s="58"/>
      <c r="CZ17" s="92"/>
      <c r="DA17" s="119"/>
      <c r="DB17" s="7"/>
      <c r="DC17" s="7"/>
      <c r="DD17" s="58"/>
      <c r="DE17" s="92"/>
      <c r="DF17" s="49"/>
      <c r="DG17" s="7"/>
      <c r="DH17" s="7"/>
      <c r="DI17" s="58"/>
      <c r="DJ17" s="92"/>
      <c r="DK17" s="14"/>
      <c r="DL17" s="91"/>
      <c r="DO17" s="18"/>
      <c r="DP17" s="58"/>
      <c r="DQ17" s="7"/>
      <c r="DR17" s="7"/>
      <c r="DS17" s="58"/>
      <c r="DT17" s="92"/>
      <c r="DU17" s="119"/>
      <c r="DV17" s="7"/>
      <c r="DW17" s="7"/>
      <c r="DX17" s="58"/>
      <c r="DY17" s="92"/>
      <c r="DZ17" s="49"/>
      <c r="EA17" s="7"/>
      <c r="EB17" s="7"/>
      <c r="EC17" s="58"/>
      <c r="ED17" s="92"/>
      <c r="EE17" s="18"/>
      <c r="EF17" s="91"/>
      <c r="EI17" s="22"/>
      <c r="EJ17" s="58"/>
      <c r="EK17" s="7"/>
      <c r="EL17" s="7"/>
      <c r="EM17" s="58"/>
      <c r="EN17" s="92"/>
      <c r="EO17" s="119"/>
      <c r="EP17" s="7"/>
      <c r="EQ17" s="7"/>
      <c r="ER17" s="58"/>
      <c r="ES17" s="92"/>
      <c r="ET17" s="49"/>
      <c r="EU17" s="7"/>
      <c r="EV17" s="7"/>
      <c r="EW17" s="58"/>
      <c r="EX17" s="92"/>
      <c r="EY17" s="22"/>
      <c r="EZ17" s="91"/>
    </row>
    <row r="18" spans="1:156" ht="5.0999999999999996" customHeight="1" x14ac:dyDescent="0.25">
      <c r="A18" s="191"/>
      <c r="B18" s="95"/>
      <c r="C18" s="96"/>
      <c r="D18" s="120"/>
      <c r="E18" s="98"/>
      <c r="F18" s="99"/>
      <c r="G18" s="61"/>
      <c r="H18" s="120"/>
      <c r="I18" s="120"/>
      <c r="J18" s="98"/>
      <c r="K18" s="99"/>
      <c r="L18" s="62"/>
      <c r="M18" s="120"/>
      <c r="N18" s="120"/>
      <c r="O18" s="98"/>
      <c r="P18" s="87"/>
      <c r="Q18" s="191"/>
      <c r="R18" s="6"/>
      <c r="S18" s="406"/>
      <c r="T18" s="73"/>
      <c r="U18" s="14"/>
      <c r="V18" s="95"/>
      <c r="W18" s="96"/>
      <c r="X18" s="120"/>
      <c r="Y18" s="98"/>
      <c r="Z18" s="99"/>
      <c r="AA18" s="61"/>
      <c r="AB18" s="120"/>
      <c r="AC18" s="120"/>
      <c r="AD18" s="98"/>
      <c r="AE18" s="99"/>
      <c r="AF18" s="49"/>
      <c r="AG18" s="120"/>
      <c r="AH18" s="120"/>
      <c r="AI18" s="98"/>
      <c r="AJ18" s="99"/>
      <c r="AK18" s="14"/>
      <c r="AL18" s="91"/>
      <c r="AN18" s="18"/>
      <c r="AO18" s="95"/>
      <c r="AP18" s="96"/>
      <c r="AQ18" s="120"/>
      <c r="AR18" s="98"/>
      <c r="AS18" s="99"/>
      <c r="AT18" s="61"/>
      <c r="AU18" s="120"/>
      <c r="AV18" s="120"/>
      <c r="AW18" s="98"/>
      <c r="AX18" s="99"/>
      <c r="AY18" s="49"/>
      <c r="AZ18" s="120"/>
      <c r="BA18" s="120"/>
      <c r="BB18" s="98"/>
      <c r="BC18" s="99"/>
      <c r="BD18" s="18"/>
      <c r="BE18" s="91"/>
      <c r="BG18" s="14"/>
      <c r="BH18" s="95"/>
      <c r="BI18" s="96"/>
      <c r="BJ18" s="120"/>
      <c r="BK18" s="98"/>
      <c r="BL18" s="99"/>
      <c r="BM18" s="61"/>
      <c r="BN18" s="120"/>
      <c r="BO18" s="120"/>
      <c r="BP18" s="98"/>
      <c r="BQ18" s="99"/>
      <c r="BR18" s="49"/>
      <c r="BS18" s="120"/>
      <c r="BT18" s="120"/>
      <c r="BU18" s="98"/>
      <c r="BV18" s="99"/>
      <c r="BW18" s="14"/>
      <c r="BX18" s="91"/>
      <c r="CA18" s="18"/>
      <c r="CB18" s="95"/>
      <c r="CC18" s="96"/>
      <c r="CD18" s="120"/>
      <c r="CE18" s="98"/>
      <c r="CF18" s="99"/>
      <c r="CG18" s="61"/>
      <c r="CH18" s="120"/>
      <c r="CI18" s="120"/>
      <c r="CJ18" s="98"/>
      <c r="CK18" s="99"/>
      <c r="CL18" s="49"/>
      <c r="CM18" s="120"/>
      <c r="CN18" s="120"/>
      <c r="CO18" s="98"/>
      <c r="CP18" s="99"/>
      <c r="CQ18" s="18"/>
      <c r="CR18" s="91"/>
      <c r="CU18" s="14"/>
      <c r="CV18" s="95"/>
      <c r="CW18" s="96"/>
      <c r="CX18" s="120"/>
      <c r="CY18" s="98"/>
      <c r="CZ18" s="99"/>
      <c r="DA18" s="61"/>
      <c r="DB18" s="120"/>
      <c r="DC18" s="120"/>
      <c r="DD18" s="98"/>
      <c r="DE18" s="99"/>
      <c r="DF18" s="49"/>
      <c r="DG18" s="120"/>
      <c r="DH18" s="120"/>
      <c r="DI18" s="98"/>
      <c r="DJ18" s="99"/>
      <c r="DK18" s="14"/>
      <c r="DL18" s="91"/>
      <c r="DO18" s="18"/>
      <c r="DP18" s="95"/>
      <c r="DQ18" s="96"/>
      <c r="DR18" s="120"/>
      <c r="DS18" s="98"/>
      <c r="DT18" s="99"/>
      <c r="DU18" s="61"/>
      <c r="DV18" s="120"/>
      <c r="DW18" s="120"/>
      <c r="DX18" s="98"/>
      <c r="DY18" s="99"/>
      <c r="DZ18" s="49"/>
      <c r="EA18" s="120"/>
      <c r="EB18" s="120"/>
      <c r="EC18" s="98"/>
      <c r="ED18" s="99"/>
      <c r="EE18" s="18"/>
      <c r="EF18" s="91"/>
      <c r="EI18" s="22"/>
      <c r="EJ18" s="95"/>
      <c r="EK18" s="96"/>
      <c r="EL18" s="120"/>
      <c r="EM18" s="98"/>
      <c r="EN18" s="99"/>
      <c r="EO18" s="61"/>
      <c r="EP18" s="120"/>
      <c r="EQ18" s="120"/>
      <c r="ER18" s="98"/>
      <c r="ES18" s="99"/>
      <c r="ET18" s="49"/>
      <c r="EU18" s="120"/>
      <c r="EV18" s="120"/>
      <c r="EW18" s="98"/>
      <c r="EX18" s="99"/>
      <c r="EY18" s="22"/>
      <c r="EZ18" s="91"/>
    </row>
    <row r="19" spans="1:156" hidden="1" x14ac:dyDescent="0.25">
      <c r="A19" s="191">
        <v>8</v>
      </c>
      <c r="B19" s="58" t="s">
        <v>26</v>
      </c>
      <c r="C19" s="7">
        <v>15184</v>
      </c>
      <c r="D19" s="7">
        <v>12470</v>
      </c>
      <c r="E19" s="59">
        <f>SUM(D19,-C19)</f>
        <v>-2714</v>
      </c>
      <c r="F19" s="63">
        <f>E19/C19</f>
        <v>-0.17874077976817704</v>
      </c>
      <c r="G19" s="61"/>
      <c r="H19" s="7"/>
      <c r="I19" s="8">
        <v>12582</v>
      </c>
      <c r="J19" s="59" t="e">
        <f>SUM(#REF!,-H19)</f>
        <v>#REF!</v>
      </c>
      <c r="K19" s="63" t="e">
        <f>J19/H19</f>
        <v>#REF!</v>
      </c>
      <c r="L19" s="62"/>
      <c r="M19" s="7">
        <v>12470</v>
      </c>
      <c r="N19" s="7"/>
      <c r="O19" s="59">
        <f>SUM(N19,-M19)</f>
        <v>-12470</v>
      </c>
      <c r="P19" s="121">
        <f>O19/M19</f>
        <v>-1</v>
      </c>
      <c r="Q19" s="191">
        <v>8</v>
      </c>
      <c r="R19" s="6"/>
      <c r="S19" s="406"/>
      <c r="T19" s="73"/>
      <c r="U19" s="14">
        <v>8</v>
      </c>
      <c r="V19" s="58" t="s">
        <v>26</v>
      </c>
      <c r="W19" s="7">
        <v>15184</v>
      </c>
      <c r="X19" s="7">
        <v>12470</v>
      </c>
      <c r="Y19" s="59">
        <f>SUM(X19,-W19)</f>
        <v>-2714</v>
      </c>
      <c r="Z19" s="63">
        <f>Y19/W19</f>
        <v>-0.17874077976817704</v>
      </c>
      <c r="AA19" s="61"/>
      <c r="AB19" s="7"/>
      <c r="AC19" s="7"/>
      <c r="AD19" s="59">
        <f>SUM(AC19,-AB19)</f>
        <v>0</v>
      </c>
      <c r="AE19" s="63" t="e">
        <f>AD19/AB19</f>
        <v>#DIV/0!</v>
      </c>
      <c r="AF19" s="49">
        <v>8</v>
      </c>
      <c r="AG19" s="7">
        <v>12470</v>
      </c>
      <c r="AH19" s="7"/>
      <c r="AI19" s="59">
        <f>SUM(AH19,-AG19)</f>
        <v>-12470</v>
      </c>
      <c r="AJ19" s="63">
        <f>AI19/AG19</f>
        <v>-1</v>
      </c>
      <c r="AK19" s="14">
        <v>8</v>
      </c>
      <c r="AL19" s="91"/>
      <c r="AN19" s="18">
        <v>8</v>
      </c>
      <c r="AO19" s="58" t="s">
        <v>26</v>
      </c>
      <c r="AP19" s="7">
        <v>15184</v>
      </c>
      <c r="AQ19" s="7">
        <v>12470</v>
      </c>
      <c r="AR19" s="59">
        <f>SUM(AQ19,-AP19)</f>
        <v>-2714</v>
      </c>
      <c r="AS19" s="63">
        <f>AR19/AP19</f>
        <v>-0.17874077976817704</v>
      </c>
      <c r="AT19" s="61"/>
      <c r="AU19" s="7"/>
      <c r="AV19" s="7"/>
      <c r="AW19" s="59">
        <f>SUM(AV19,-AU19)</f>
        <v>0</v>
      </c>
      <c r="AX19" s="63" t="e">
        <f>AW19/AU19</f>
        <v>#DIV/0!</v>
      </c>
      <c r="AY19" s="49">
        <v>8</v>
      </c>
      <c r="AZ19" s="7">
        <v>12470</v>
      </c>
      <c r="BA19" s="7"/>
      <c r="BB19" s="59">
        <f>SUM(BA19,-AZ19)</f>
        <v>-12470</v>
      </c>
      <c r="BC19" s="63">
        <f>BB19/AZ19</f>
        <v>-1</v>
      </c>
      <c r="BD19" s="18">
        <v>8</v>
      </c>
      <c r="BE19" s="91"/>
      <c r="BG19" s="14">
        <v>8</v>
      </c>
      <c r="BH19" s="58" t="s">
        <v>26</v>
      </c>
      <c r="BI19" s="7">
        <v>15184</v>
      </c>
      <c r="BJ19" s="7">
        <v>12470</v>
      </c>
      <c r="BK19" s="59">
        <f>SUM(BJ19,-BI19)</f>
        <v>-2714</v>
      </c>
      <c r="BL19" s="63">
        <f>BK19/BI19</f>
        <v>-0.17874077976817704</v>
      </c>
      <c r="BM19" s="61"/>
      <c r="BN19" s="7"/>
      <c r="BO19" s="7"/>
      <c r="BP19" s="59">
        <f>SUM(BO19,-BN19)</f>
        <v>0</v>
      </c>
      <c r="BQ19" s="63" t="e">
        <f>BP19/BN19</f>
        <v>#DIV/0!</v>
      </c>
      <c r="BR19" s="49">
        <v>8</v>
      </c>
      <c r="BS19" s="7">
        <v>12470</v>
      </c>
      <c r="BT19" s="7"/>
      <c r="BU19" s="59">
        <f>SUM(BT19,-BS19)</f>
        <v>-12470</v>
      </c>
      <c r="BV19" s="63">
        <f>BU19/BS19</f>
        <v>-1</v>
      </c>
      <c r="BW19" s="14">
        <v>8</v>
      </c>
      <c r="BX19" s="91"/>
      <c r="CA19" s="18">
        <v>8</v>
      </c>
      <c r="CB19" s="58" t="s">
        <v>26</v>
      </c>
      <c r="CC19" s="7">
        <v>15184</v>
      </c>
      <c r="CD19" s="7">
        <v>12470</v>
      </c>
      <c r="CE19" s="59">
        <f>SUM(CD19,-CC19)</f>
        <v>-2714</v>
      </c>
      <c r="CF19" s="63">
        <f>CE19/CC19</f>
        <v>-0.17874077976817704</v>
      </c>
      <c r="CG19" s="61"/>
      <c r="CH19" s="7"/>
      <c r="CI19" s="7"/>
      <c r="CJ19" s="59">
        <f>SUM(CI19,-CH19)</f>
        <v>0</v>
      </c>
      <c r="CK19" s="63" t="e">
        <f>CJ19/CH19</f>
        <v>#DIV/0!</v>
      </c>
      <c r="CL19" s="49">
        <v>8</v>
      </c>
      <c r="CM19" s="7">
        <v>12470</v>
      </c>
      <c r="CN19" s="7"/>
      <c r="CO19" s="59">
        <f>SUM(CN19,-CM19)</f>
        <v>-12470</v>
      </c>
      <c r="CP19" s="63">
        <f>CO19/CM19</f>
        <v>-1</v>
      </c>
      <c r="CQ19" s="18">
        <v>8</v>
      </c>
      <c r="CR19" s="91"/>
      <c r="CU19" s="14">
        <v>8</v>
      </c>
      <c r="CV19" s="58" t="s">
        <v>26</v>
      </c>
      <c r="CW19" s="7">
        <v>15184</v>
      </c>
      <c r="CX19" s="7">
        <v>12470</v>
      </c>
      <c r="CY19" s="59">
        <f>SUM(CX19,-CW19)</f>
        <v>-2714</v>
      </c>
      <c r="CZ19" s="63">
        <f>CY19/CW19</f>
        <v>-0.17874077976817704</v>
      </c>
      <c r="DA19" s="61"/>
      <c r="DB19" s="7"/>
      <c r="DC19" s="7"/>
      <c r="DD19" s="59">
        <f>SUM(DC19,-DB19)</f>
        <v>0</v>
      </c>
      <c r="DE19" s="63" t="e">
        <f>DD19/DB19</f>
        <v>#DIV/0!</v>
      </c>
      <c r="DF19" s="49">
        <v>8</v>
      </c>
      <c r="DG19" s="7">
        <v>12470</v>
      </c>
      <c r="DH19" s="7"/>
      <c r="DI19" s="59">
        <f>SUM(DH19,-DG19)</f>
        <v>-12470</v>
      </c>
      <c r="DJ19" s="63">
        <f>DI19/DG19</f>
        <v>-1</v>
      </c>
      <c r="DK19" s="14">
        <v>8</v>
      </c>
      <c r="DL19" s="91"/>
      <c r="DO19" s="18">
        <v>8</v>
      </c>
      <c r="DP19" s="58" t="s">
        <v>26</v>
      </c>
      <c r="DQ19" s="7">
        <v>15184</v>
      </c>
      <c r="DR19" s="7">
        <v>12470</v>
      </c>
      <c r="DS19" s="59">
        <f>SUM(DR19,-DQ19)</f>
        <v>-2714</v>
      </c>
      <c r="DT19" s="63">
        <f>DS19/DQ19</f>
        <v>-0.17874077976817704</v>
      </c>
      <c r="DU19" s="61"/>
      <c r="DV19" s="7"/>
      <c r="DW19" s="7"/>
      <c r="DX19" s="59">
        <f>SUM(DW19,-DV19)</f>
        <v>0</v>
      </c>
      <c r="DY19" s="63" t="e">
        <f>DX19/DV19</f>
        <v>#DIV/0!</v>
      </c>
      <c r="DZ19" s="49">
        <v>8</v>
      </c>
      <c r="EA19" s="7">
        <v>12470</v>
      </c>
      <c r="EB19" s="7"/>
      <c r="EC19" s="59">
        <f>SUM(EB19,-EA19)</f>
        <v>-12470</v>
      </c>
      <c r="ED19" s="63">
        <f>EC19/EA19</f>
        <v>-1</v>
      </c>
      <c r="EE19" s="18">
        <v>8</v>
      </c>
      <c r="EF19" s="91"/>
      <c r="EI19" s="22">
        <v>8</v>
      </c>
      <c r="EJ19" s="58" t="s">
        <v>26</v>
      </c>
      <c r="EK19" s="7">
        <v>15184</v>
      </c>
      <c r="EL19" s="7">
        <v>12470</v>
      </c>
      <c r="EM19" s="59">
        <f>SUM(EL19,-EK19)</f>
        <v>-2714</v>
      </c>
      <c r="EN19" s="63">
        <f>EM19/EK19</f>
        <v>-0.17874077976817704</v>
      </c>
      <c r="EO19" s="61"/>
      <c r="EP19" s="7"/>
      <c r="EQ19" s="7"/>
      <c r="ER19" s="59">
        <f>SUM(EQ19,-EP19)</f>
        <v>0</v>
      </c>
      <c r="ES19" s="63" t="e">
        <f>ER19/EP19</f>
        <v>#DIV/0!</v>
      </c>
      <c r="ET19" s="49">
        <v>8</v>
      </c>
      <c r="EU19" s="7">
        <v>12470</v>
      </c>
      <c r="EV19" s="7"/>
      <c r="EW19" s="59">
        <f>SUM(EV19,-EU19)</f>
        <v>-12470</v>
      </c>
      <c r="EX19" s="63">
        <f>EW19/EU19</f>
        <v>-1</v>
      </c>
      <c r="EY19" s="22">
        <v>8</v>
      </c>
      <c r="EZ19" s="91"/>
    </row>
    <row r="20" spans="1:156" hidden="1" x14ac:dyDescent="0.25">
      <c r="A20" s="191">
        <v>9</v>
      </c>
      <c r="B20" s="58" t="s">
        <v>27</v>
      </c>
      <c r="C20" s="7">
        <v>4214</v>
      </c>
      <c r="D20" s="7">
        <v>3345</v>
      </c>
      <c r="E20" s="59">
        <f>SUM(D20,-C20)</f>
        <v>-869</v>
      </c>
      <c r="F20" s="63">
        <f>E20/C20</f>
        <v>-0.2062173706691979</v>
      </c>
      <c r="G20" s="61"/>
      <c r="H20" s="7"/>
      <c r="I20" s="8">
        <v>3384</v>
      </c>
      <c r="J20" s="59" t="e">
        <f>SUM(#REF!,-H20)</f>
        <v>#REF!</v>
      </c>
      <c r="K20" s="63" t="e">
        <f>J20/H20</f>
        <v>#REF!</v>
      </c>
      <c r="L20" s="62"/>
      <c r="M20" s="7">
        <v>3345</v>
      </c>
      <c r="N20" s="7"/>
      <c r="O20" s="59">
        <f>SUM(N20,-M20)</f>
        <v>-3345</v>
      </c>
      <c r="P20" s="121">
        <f>O20/M20</f>
        <v>-1</v>
      </c>
      <c r="Q20" s="191">
        <v>9</v>
      </c>
      <c r="R20" s="6"/>
      <c r="S20" s="406"/>
      <c r="T20" s="73"/>
      <c r="U20" s="14">
        <v>9</v>
      </c>
      <c r="V20" s="58" t="s">
        <v>27</v>
      </c>
      <c r="W20" s="7">
        <v>4214</v>
      </c>
      <c r="X20" s="7">
        <v>3345</v>
      </c>
      <c r="Y20" s="59">
        <f>SUM(X20,-W20)</f>
        <v>-869</v>
      </c>
      <c r="Z20" s="63">
        <f>Y20/W20</f>
        <v>-0.2062173706691979</v>
      </c>
      <c r="AA20" s="61"/>
      <c r="AB20" s="7"/>
      <c r="AC20" s="7"/>
      <c r="AD20" s="59">
        <f>SUM(AC20,-AB20)</f>
        <v>0</v>
      </c>
      <c r="AE20" s="63" t="e">
        <f>AD20/AB20</f>
        <v>#DIV/0!</v>
      </c>
      <c r="AF20" s="49">
        <v>9</v>
      </c>
      <c r="AG20" s="7">
        <v>3345</v>
      </c>
      <c r="AH20" s="7"/>
      <c r="AI20" s="59">
        <f>SUM(AH20,-AG20)</f>
        <v>-3345</v>
      </c>
      <c r="AJ20" s="63">
        <f>AI20/AG20</f>
        <v>-1</v>
      </c>
      <c r="AK20" s="14">
        <v>9</v>
      </c>
      <c r="AL20" s="91"/>
      <c r="AN20" s="18">
        <v>9</v>
      </c>
      <c r="AO20" s="58" t="s">
        <v>27</v>
      </c>
      <c r="AP20" s="7">
        <v>4214</v>
      </c>
      <c r="AQ20" s="7">
        <v>3345</v>
      </c>
      <c r="AR20" s="59">
        <f>SUM(AQ20,-AP20)</f>
        <v>-869</v>
      </c>
      <c r="AS20" s="63">
        <f>AR20/AP20</f>
        <v>-0.2062173706691979</v>
      </c>
      <c r="AT20" s="61"/>
      <c r="AU20" s="7"/>
      <c r="AV20" s="7"/>
      <c r="AW20" s="59">
        <f>SUM(AV20,-AU20)</f>
        <v>0</v>
      </c>
      <c r="AX20" s="63" t="e">
        <f>AW20/AU20</f>
        <v>#DIV/0!</v>
      </c>
      <c r="AY20" s="49">
        <v>9</v>
      </c>
      <c r="AZ20" s="7">
        <v>3345</v>
      </c>
      <c r="BA20" s="7"/>
      <c r="BB20" s="59">
        <f>SUM(BA20,-AZ20)</f>
        <v>-3345</v>
      </c>
      <c r="BC20" s="63">
        <f>BB20/AZ20</f>
        <v>-1</v>
      </c>
      <c r="BD20" s="18">
        <v>9</v>
      </c>
      <c r="BE20" s="91"/>
      <c r="BG20" s="14">
        <v>9</v>
      </c>
      <c r="BH20" s="58" t="s">
        <v>27</v>
      </c>
      <c r="BI20" s="7">
        <v>4214</v>
      </c>
      <c r="BJ20" s="7">
        <v>3345</v>
      </c>
      <c r="BK20" s="59">
        <f>SUM(BJ20,-BI20)</f>
        <v>-869</v>
      </c>
      <c r="BL20" s="63">
        <f>BK20/BI20</f>
        <v>-0.2062173706691979</v>
      </c>
      <c r="BM20" s="61"/>
      <c r="BN20" s="7"/>
      <c r="BO20" s="7"/>
      <c r="BP20" s="59">
        <f>SUM(BO20,-BN20)</f>
        <v>0</v>
      </c>
      <c r="BQ20" s="63" t="e">
        <f>BP20/BN20</f>
        <v>#DIV/0!</v>
      </c>
      <c r="BR20" s="49">
        <v>9</v>
      </c>
      <c r="BS20" s="7">
        <v>3345</v>
      </c>
      <c r="BT20" s="7"/>
      <c r="BU20" s="59">
        <f>SUM(BT20,-BS20)</f>
        <v>-3345</v>
      </c>
      <c r="BV20" s="63">
        <f>BU20/BS20</f>
        <v>-1</v>
      </c>
      <c r="BW20" s="14">
        <v>9</v>
      </c>
      <c r="BX20" s="91"/>
      <c r="CA20" s="18">
        <v>9</v>
      </c>
      <c r="CB20" s="58" t="s">
        <v>27</v>
      </c>
      <c r="CC20" s="7">
        <v>4214</v>
      </c>
      <c r="CD20" s="7">
        <v>3345</v>
      </c>
      <c r="CE20" s="59">
        <f>SUM(CD20,-CC20)</f>
        <v>-869</v>
      </c>
      <c r="CF20" s="63">
        <f>CE20/CC20</f>
        <v>-0.2062173706691979</v>
      </c>
      <c r="CG20" s="61"/>
      <c r="CH20" s="7"/>
      <c r="CI20" s="7"/>
      <c r="CJ20" s="59">
        <f>SUM(CI20,-CH20)</f>
        <v>0</v>
      </c>
      <c r="CK20" s="63" t="e">
        <f>CJ20/CH20</f>
        <v>#DIV/0!</v>
      </c>
      <c r="CL20" s="49">
        <v>9</v>
      </c>
      <c r="CM20" s="7">
        <v>3345</v>
      </c>
      <c r="CN20" s="7"/>
      <c r="CO20" s="59">
        <f>SUM(CN20,-CM20)</f>
        <v>-3345</v>
      </c>
      <c r="CP20" s="63">
        <f>CO20/CM20</f>
        <v>-1</v>
      </c>
      <c r="CQ20" s="18">
        <v>9</v>
      </c>
      <c r="CR20" s="91"/>
      <c r="CU20" s="14">
        <v>9</v>
      </c>
      <c r="CV20" s="58" t="s">
        <v>27</v>
      </c>
      <c r="CW20" s="7">
        <v>4214</v>
      </c>
      <c r="CX20" s="7">
        <v>3345</v>
      </c>
      <c r="CY20" s="59">
        <f>SUM(CX20,-CW20)</f>
        <v>-869</v>
      </c>
      <c r="CZ20" s="63">
        <f>CY20/CW20</f>
        <v>-0.2062173706691979</v>
      </c>
      <c r="DA20" s="61"/>
      <c r="DB20" s="7"/>
      <c r="DC20" s="7"/>
      <c r="DD20" s="59">
        <f>SUM(DC20,-DB20)</f>
        <v>0</v>
      </c>
      <c r="DE20" s="63" t="e">
        <f>DD20/DB20</f>
        <v>#DIV/0!</v>
      </c>
      <c r="DF20" s="49">
        <v>9</v>
      </c>
      <c r="DG20" s="7">
        <v>3345</v>
      </c>
      <c r="DH20" s="7"/>
      <c r="DI20" s="59">
        <f>SUM(DH20,-DG20)</f>
        <v>-3345</v>
      </c>
      <c r="DJ20" s="63">
        <f>DI20/DG20</f>
        <v>-1</v>
      </c>
      <c r="DK20" s="14">
        <v>9</v>
      </c>
      <c r="DL20" s="91"/>
      <c r="DO20" s="18">
        <v>9</v>
      </c>
      <c r="DP20" s="58" t="s">
        <v>27</v>
      </c>
      <c r="DQ20" s="7">
        <v>4214</v>
      </c>
      <c r="DR20" s="7">
        <v>3345</v>
      </c>
      <c r="DS20" s="59">
        <f>SUM(DR20,-DQ20)</f>
        <v>-869</v>
      </c>
      <c r="DT20" s="63">
        <f>DS20/DQ20</f>
        <v>-0.2062173706691979</v>
      </c>
      <c r="DU20" s="61"/>
      <c r="DV20" s="7"/>
      <c r="DW20" s="7"/>
      <c r="DX20" s="59">
        <f>SUM(DW20,-DV20)</f>
        <v>0</v>
      </c>
      <c r="DY20" s="63" t="e">
        <f>DX20/DV20</f>
        <v>#DIV/0!</v>
      </c>
      <c r="DZ20" s="49">
        <v>9</v>
      </c>
      <c r="EA20" s="7">
        <v>3345</v>
      </c>
      <c r="EB20" s="7"/>
      <c r="EC20" s="59">
        <f>SUM(EB20,-EA20)</f>
        <v>-3345</v>
      </c>
      <c r="ED20" s="63">
        <f>EC20/EA20</f>
        <v>-1</v>
      </c>
      <c r="EE20" s="18">
        <v>9</v>
      </c>
      <c r="EF20" s="91"/>
      <c r="EI20" s="22">
        <v>9</v>
      </c>
      <c r="EJ20" s="58" t="s">
        <v>27</v>
      </c>
      <c r="EK20" s="7">
        <v>4214</v>
      </c>
      <c r="EL20" s="7">
        <v>3345</v>
      </c>
      <c r="EM20" s="59">
        <f>SUM(EL20,-EK20)</f>
        <v>-869</v>
      </c>
      <c r="EN20" s="63">
        <f>EM20/EK20</f>
        <v>-0.2062173706691979</v>
      </c>
      <c r="EO20" s="61"/>
      <c r="EP20" s="7"/>
      <c r="EQ20" s="7"/>
      <c r="ER20" s="59">
        <f>SUM(EQ20,-EP20)</f>
        <v>0</v>
      </c>
      <c r="ES20" s="63" t="e">
        <f>ER20/EP20</f>
        <v>#DIV/0!</v>
      </c>
      <c r="ET20" s="49">
        <v>9</v>
      </c>
      <c r="EU20" s="7">
        <v>3345</v>
      </c>
      <c r="EV20" s="7"/>
      <c r="EW20" s="59">
        <f>SUM(EV20,-EU20)</f>
        <v>-3345</v>
      </c>
      <c r="EX20" s="63">
        <f>EW20/EU20</f>
        <v>-1</v>
      </c>
      <c r="EY20" s="22">
        <v>9</v>
      </c>
      <c r="EZ20" s="91"/>
    </row>
    <row r="21" spans="1:156" x14ac:dyDescent="0.25">
      <c r="A21" s="191">
        <v>6</v>
      </c>
      <c r="B21" s="122" t="s">
        <v>28</v>
      </c>
      <c r="C21" s="65"/>
      <c r="D21" s="65">
        <f>M21</f>
        <v>14133</v>
      </c>
      <c r="E21" s="66">
        <f>SUM(D21,-C21)</f>
        <v>14133</v>
      </c>
      <c r="F21" s="67" t="e">
        <f>E21/C21</f>
        <v>#DIV/0!</v>
      </c>
      <c r="G21" s="61"/>
      <c r="H21" s="65">
        <v>13925</v>
      </c>
      <c r="I21" s="65">
        <v>12880</v>
      </c>
      <c r="J21" s="66">
        <f>SUM(I21,-H21)</f>
        <v>-1045</v>
      </c>
      <c r="K21" s="68">
        <f>J21/H21</f>
        <v>-7.5044883303411136E-2</v>
      </c>
      <c r="L21" s="62"/>
      <c r="M21" s="69">
        <v>14133</v>
      </c>
      <c r="N21" s="69">
        <f>I21</f>
        <v>12880</v>
      </c>
      <c r="O21" s="70">
        <f>SUM(N21,-M21)</f>
        <v>-1253</v>
      </c>
      <c r="P21" s="71">
        <f>O21/M21</f>
        <v>-8.865775136206043E-2</v>
      </c>
      <c r="Q21" s="191">
        <v>6</v>
      </c>
      <c r="R21" s="72">
        <f>SUM(I21,-$H$30)/$H$30</f>
        <v>-0.2247035454162403</v>
      </c>
      <c r="S21" s="407"/>
      <c r="T21" s="73"/>
      <c r="U21" s="14">
        <v>6</v>
      </c>
      <c r="V21" s="123" t="s">
        <v>28</v>
      </c>
      <c r="W21" s="74" t="e">
        <f>#REF!</f>
        <v>#REF!</v>
      </c>
      <c r="X21" s="75">
        <v>3848</v>
      </c>
      <c r="Y21" s="76" t="e">
        <f>SUM(X21,-W21)</f>
        <v>#REF!</v>
      </c>
      <c r="Z21" s="77" t="e">
        <f>Y21/W21</f>
        <v>#REF!</v>
      </c>
      <c r="AA21" s="61"/>
      <c r="AB21" s="75">
        <v>3746</v>
      </c>
      <c r="AC21" s="75">
        <v>3377</v>
      </c>
      <c r="AD21" s="76">
        <f>SUM(AC21,-AB21)</f>
        <v>-369</v>
      </c>
      <c r="AE21" s="68">
        <f>AD21/AB21</f>
        <v>-9.8505072076882014E-2</v>
      </c>
      <c r="AF21" s="49">
        <v>10</v>
      </c>
      <c r="AG21" s="69">
        <v>3572</v>
      </c>
      <c r="AH21" s="79">
        <f>AC21</f>
        <v>3377</v>
      </c>
      <c r="AI21" s="70">
        <f>SUM(AH21,-AG21)</f>
        <v>-195</v>
      </c>
      <c r="AJ21" s="80">
        <f>AI21/AG21</f>
        <v>-5.4591265397536393E-2</v>
      </c>
      <c r="AK21" s="14">
        <v>6</v>
      </c>
      <c r="AL21" s="72">
        <f>SUM(AC21,-$AB$30)/$AB$30</f>
        <v>-0.23476093360525718</v>
      </c>
      <c r="AN21" s="18">
        <v>6</v>
      </c>
      <c r="AO21" s="123" t="s">
        <v>28</v>
      </c>
      <c r="AP21" s="74" t="e">
        <f>#REF!</f>
        <v>#REF!</v>
      </c>
      <c r="AQ21" s="75">
        <v>3848</v>
      </c>
      <c r="AR21" s="76" t="e">
        <f>SUM(AQ21,-AP21)</f>
        <v>#REF!</v>
      </c>
      <c r="AS21" s="77" t="e">
        <f>AR21/AP21</f>
        <v>#REF!</v>
      </c>
      <c r="AT21" s="61"/>
      <c r="AU21" s="75">
        <v>1645</v>
      </c>
      <c r="AV21" s="75">
        <v>1456</v>
      </c>
      <c r="AW21" s="76">
        <f>SUM(AV21,-AU21)</f>
        <v>-189</v>
      </c>
      <c r="AX21" s="68">
        <f>AW21/AU21</f>
        <v>-0.1148936170212766</v>
      </c>
      <c r="AY21" s="49">
        <v>10</v>
      </c>
      <c r="AZ21" s="69">
        <v>3572</v>
      </c>
      <c r="BA21" s="79">
        <f>AV21</f>
        <v>1456</v>
      </c>
      <c r="BB21" s="70">
        <f>SUM(BA21,-AZ21)</f>
        <v>-2116</v>
      </c>
      <c r="BC21" s="80">
        <f>BB21/AZ21</f>
        <v>-0.59238521836506164</v>
      </c>
      <c r="BD21" s="18">
        <v>6</v>
      </c>
      <c r="BE21" s="72">
        <f>SUM(AV21,-$AU$30)/$AU$30</f>
        <v>-0.24754521963824289</v>
      </c>
      <c r="BG21" s="14">
        <v>6</v>
      </c>
      <c r="BH21" s="123" t="s">
        <v>28</v>
      </c>
      <c r="BI21" s="74" t="e">
        <f>#REF!</f>
        <v>#REF!</v>
      </c>
      <c r="BJ21" s="75">
        <v>3848</v>
      </c>
      <c r="BK21" s="76" t="e">
        <f>SUM(BJ21,-BI21)</f>
        <v>#REF!</v>
      </c>
      <c r="BL21" s="77" t="e">
        <f>BK21/BI21</f>
        <v>#REF!</v>
      </c>
      <c r="BM21" s="61"/>
      <c r="BN21" s="75">
        <v>759</v>
      </c>
      <c r="BO21" s="75">
        <v>798</v>
      </c>
      <c r="BP21" s="76">
        <f>SUM(BO21,-BN21)</f>
        <v>39</v>
      </c>
      <c r="BQ21" s="68">
        <f>BP21/BN21</f>
        <v>5.1383399209486168E-2</v>
      </c>
      <c r="BR21" s="49">
        <v>10</v>
      </c>
      <c r="BS21" s="69">
        <v>3572</v>
      </c>
      <c r="BT21" s="79">
        <f>BO21</f>
        <v>798</v>
      </c>
      <c r="BU21" s="70">
        <f>SUM(BT21,-BS21)</f>
        <v>-2774</v>
      </c>
      <c r="BV21" s="80">
        <f>BU21/BS21</f>
        <v>-0.77659574468085102</v>
      </c>
      <c r="BW21" s="14">
        <v>6</v>
      </c>
      <c r="BX21" s="72">
        <f>SUM(BO21,-$BN$30)/$BN$30</f>
        <v>-0.14193548387096774</v>
      </c>
      <c r="CA21" s="18">
        <v>6</v>
      </c>
      <c r="CB21" s="123" t="s">
        <v>28</v>
      </c>
      <c r="CC21" s="74" t="e">
        <f>#REF!</f>
        <v>#REF!</v>
      </c>
      <c r="CD21" s="75">
        <v>3848</v>
      </c>
      <c r="CE21" s="76" t="e">
        <f>SUM(CD21,-CC21)</f>
        <v>#REF!</v>
      </c>
      <c r="CF21" s="77" t="e">
        <f>CE21/CC21</f>
        <v>#REF!</v>
      </c>
      <c r="CG21" s="61"/>
      <c r="CH21" s="75">
        <v>1021</v>
      </c>
      <c r="CI21" s="75">
        <v>765</v>
      </c>
      <c r="CJ21" s="76">
        <f>SUM(CI21,-CH21)</f>
        <v>-256</v>
      </c>
      <c r="CK21" s="68">
        <f>CJ21/CH21</f>
        <v>-0.25073457394711068</v>
      </c>
      <c r="CL21" s="49">
        <v>10</v>
      </c>
      <c r="CM21" s="69">
        <v>3572</v>
      </c>
      <c r="CN21" s="79">
        <f>CI21</f>
        <v>765</v>
      </c>
      <c r="CO21" s="70">
        <f>SUM(CN21,-CM21)</f>
        <v>-2807</v>
      </c>
      <c r="CP21" s="80">
        <f>CO21/CM21</f>
        <v>-0.78583426651735722</v>
      </c>
      <c r="CQ21" s="18">
        <v>6</v>
      </c>
      <c r="CR21" s="72">
        <f>SUM(CI21,-$CH$30)/$CH$30</f>
        <v>-0.41063174114021572</v>
      </c>
      <c r="CU21" s="14">
        <v>6</v>
      </c>
      <c r="CV21" s="123" t="s">
        <v>28</v>
      </c>
      <c r="CW21" s="74" t="e">
        <f>#REF!</f>
        <v>#REF!</v>
      </c>
      <c r="CX21" s="75">
        <v>3848</v>
      </c>
      <c r="CY21" s="76" t="e">
        <f>SUM(CX21,-CW21)</f>
        <v>#REF!</v>
      </c>
      <c r="CZ21" s="77" t="e">
        <f>CY21/CW21</f>
        <v>#REF!</v>
      </c>
      <c r="DA21" s="61"/>
      <c r="DB21" s="75">
        <v>1355</v>
      </c>
      <c r="DC21" s="75">
        <v>1130</v>
      </c>
      <c r="DD21" s="76">
        <f>SUM(DC21,-DB21)</f>
        <v>-225</v>
      </c>
      <c r="DE21" s="68">
        <f>DD21/DB21</f>
        <v>-0.16605166051660517</v>
      </c>
      <c r="DF21" s="49">
        <v>10</v>
      </c>
      <c r="DG21" s="69">
        <v>3572</v>
      </c>
      <c r="DH21" s="79">
        <f>DC21</f>
        <v>1130</v>
      </c>
      <c r="DI21" s="70">
        <f>SUM(DH21,-DG21)</f>
        <v>-2442</v>
      </c>
      <c r="DJ21" s="80">
        <f>DI21/DG21</f>
        <v>-0.68365061590145582</v>
      </c>
      <c r="DK21" s="14">
        <v>6</v>
      </c>
      <c r="DL21" s="72">
        <f>SUM(DC21,-$DB$30)/$DB$30</f>
        <v>-0.25853018372703412</v>
      </c>
      <c r="DO21" s="18">
        <v>6</v>
      </c>
      <c r="DP21" s="123" t="s">
        <v>28</v>
      </c>
      <c r="DQ21" s="74" t="e">
        <f>#REF!</f>
        <v>#REF!</v>
      </c>
      <c r="DR21" s="75">
        <v>3848</v>
      </c>
      <c r="DS21" s="76" t="e">
        <f>SUM(DR21,-DQ21)</f>
        <v>#REF!</v>
      </c>
      <c r="DT21" s="77" t="e">
        <f>DS21/DQ21</f>
        <v>#REF!</v>
      </c>
      <c r="DU21" s="61"/>
      <c r="DV21" s="75">
        <v>724</v>
      </c>
      <c r="DW21" s="75">
        <v>851</v>
      </c>
      <c r="DX21" s="76">
        <f>SUM(DW21,-DV21)</f>
        <v>127</v>
      </c>
      <c r="DY21" s="78">
        <f>DX21/DV21</f>
        <v>0.17541436464088397</v>
      </c>
      <c r="DZ21" s="49">
        <v>10</v>
      </c>
      <c r="EA21" s="69">
        <v>3572</v>
      </c>
      <c r="EB21" s="79">
        <f>DW21</f>
        <v>851</v>
      </c>
      <c r="EC21" s="70">
        <f>SUM(EB21,-EA21)</f>
        <v>-2721</v>
      </c>
      <c r="ED21" s="80">
        <f>EC21/EA21</f>
        <v>-0.76175811870100785</v>
      </c>
      <c r="EE21" s="18">
        <v>6</v>
      </c>
      <c r="EF21" s="72">
        <f>SUM(DW21,-$DV$30)/$DV$30</f>
        <v>-0.15491559086395235</v>
      </c>
      <c r="EI21" s="22">
        <v>6</v>
      </c>
      <c r="EJ21" s="123" t="s">
        <v>28</v>
      </c>
      <c r="EK21" s="74" t="e">
        <f>#REF!</f>
        <v>#REF!</v>
      </c>
      <c r="EL21" s="75">
        <v>3848</v>
      </c>
      <c r="EM21" s="76" t="e">
        <f>SUM(EL21,-EK21)</f>
        <v>#REF!</v>
      </c>
      <c r="EN21" s="77" t="e">
        <f>EM21/EK21</f>
        <v>#REF!</v>
      </c>
      <c r="EO21" s="61"/>
      <c r="EP21" s="75">
        <f t="shared" ref="EP21:EP23" si="1">SUM(AB21,AU21,BN21,CH21,DB21,DV21)</f>
        <v>9250</v>
      </c>
      <c r="EQ21" s="75">
        <f>SUM(AB21,AU21,BO21,CI21,DC21,DW21)</f>
        <v>8935</v>
      </c>
      <c r="ER21" s="76">
        <f>SUM(EQ21,-EP21)</f>
        <v>-315</v>
      </c>
      <c r="ES21" s="68">
        <f>ER21/EP21</f>
        <v>-3.4054054054054053E-2</v>
      </c>
      <c r="ET21" s="49">
        <v>10</v>
      </c>
      <c r="EU21" s="69">
        <v>3572</v>
      </c>
      <c r="EV21" s="79">
        <f>EQ21</f>
        <v>8935</v>
      </c>
      <c r="EW21" s="70">
        <f>SUM(EV21,-EU21)</f>
        <v>5363</v>
      </c>
      <c r="EX21" s="80">
        <f>EW21/EU21</f>
        <v>1.5013997760358342</v>
      </c>
      <c r="EY21" s="22">
        <v>6</v>
      </c>
      <c r="EZ21" s="72">
        <f>SUM(EQ21,-$EP$30)/$EP$30</f>
        <v>-0.19555235437111732</v>
      </c>
    </row>
    <row r="22" spans="1:156" x14ac:dyDescent="0.25">
      <c r="A22" s="191">
        <v>7</v>
      </c>
      <c r="B22" s="81" t="s">
        <v>18</v>
      </c>
      <c r="C22" s="7"/>
      <c r="D22" s="83"/>
      <c r="E22" s="58"/>
      <c r="F22" s="84">
        <f>D22/D21</f>
        <v>0</v>
      </c>
      <c r="G22" s="61"/>
      <c r="H22" s="85">
        <v>11360</v>
      </c>
      <c r="I22" s="85">
        <v>10417</v>
      </c>
      <c r="J22" s="86">
        <f>H22/H21</f>
        <v>0.81579892280071808</v>
      </c>
      <c r="K22" s="86">
        <f>I22/I21</f>
        <v>0.80877329192546588</v>
      </c>
      <c r="L22" s="62"/>
      <c r="M22" s="83"/>
      <c r="N22" s="83"/>
      <c r="O22" s="58"/>
      <c r="P22" s="87"/>
      <c r="Q22" s="191">
        <v>7</v>
      </c>
      <c r="R22" s="495">
        <f>SUM(I22,-$H$30)/$H$30</f>
        <v>-0.37296093420815024</v>
      </c>
      <c r="S22" s="406"/>
      <c r="T22" s="73"/>
      <c r="U22" s="14">
        <v>7</v>
      </c>
      <c r="V22" s="81" t="s">
        <v>18</v>
      </c>
      <c r="W22" s="7"/>
      <c r="X22" s="83">
        <v>3299</v>
      </c>
      <c r="Y22" s="58"/>
      <c r="Z22" s="84">
        <f>X22/X21</f>
        <v>0.85732848232848236</v>
      </c>
      <c r="AA22" s="61"/>
      <c r="AB22" s="89">
        <v>3041</v>
      </c>
      <c r="AC22" s="89">
        <v>2877</v>
      </c>
      <c r="AD22" s="86">
        <f>AB22/AB21</f>
        <v>0.81179925253603846</v>
      </c>
      <c r="AE22" s="86">
        <f>AC22/AC21</f>
        <v>0.85193959135327213</v>
      </c>
      <c r="AF22" s="49">
        <v>14</v>
      </c>
      <c r="AG22" s="83"/>
      <c r="AH22" s="83"/>
      <c r="AI22" s="88"/>
      <c r="AJ22" s="87"/>
      <c r="AK22" s="14">
        <v>7</v>
      </c>
      <c r="AL22" s="495">
        <f>SUM(AC22,-$AB$30)/$AB$30</f>
        <v>-0.34806254248810331</v>
      </c>
      <c r="AN22" s="18">
        <v>7</v>
      </c>
      <c r="AO22" s="81" t="s">
        <v>18</v>
      </c>
      <c r="AP22" s="7"/>
      <c r="AQ22" s="83">
        <v>3299</v>
      </c>
      <c r="AR22" s="58"/>
      <c r="AS22" s="84">
        <f>AQ22/AQ21</f>
        <v>0.85732848232848236</v>
      </c>
      <c r="AT22" s="61"/>
      <c r="AU22" s="89">
        <v>1299</v>
      </c>
      <c r="AV22" s="89">
        <v>1196</v>
      </c>
      <c r="AW22" s="86">
        <f>AU22/AU21</f>
        <v>0.78966565349544071</v>
      </c>
      <c r="AX22" s="86">
        <f>AV22/AV21</f>
        <v>0.8214285714285714</v>
      </c>
      <c r="AY22" s="49">
        <v>14</v>
      </c>
      <c r="AZ22" s="83"/>
      <c r="BA22" s="83"/>
      <c r="BB22" s="88"/>
      <c r="BC22" s="87"/>
      <c r="BD22" s="18">
        <v>7</v>
      </c>
      <c r="BE22" s="495">
        <f>SUM(AV22,-$AU$30)/$AU$30</f>
        <v>-0.3819121447028424</v>
      </c>
      <c r="BG22" s="14">
        <v>7</v>
      </c>
      <c r="BH22" s="81" t="s">
        <v>18</v>
      </c>
      <c r="BI22" s="7"/>
      <c r="BJ22" s="83">
        <v>3299</v>
      </c>
      <c r="BK22" s="58"/>
      <c r="BL22" s="84">
        <f>BJ22/BJ21</f>
        <v>0.85732848232848236</v>
      </c>
      <c r="BM22" s="61"/>
      <c r="BN22" s="89">
        <v>600</v>
      </c>
      <c r="BO22" s="89">
        <v>566</v>
      </c>
      <c r="BP22" s="86">
        <f>BN22/BN21</f>
        <v>0.79051383399209485</v>
      </c>
      <c r="BQ22" s="86">
        <f>BO22/BO21</f>
        <v>0.7092731829573935</v>
      </c>
      <c r="BR22" s="49">
        <v>14</v>
      </c>
      <c r="BS22" s="83"/>
      <c r="BT22" s="83"/>
      <c r="BU22" s="88"/>
      <c r="BV22" s="87"/>
      <c r="BW22" s="14">
        <v>7</v>
      </c>
      <c r="BX22" s="495">
        <f>SUM(BO22,-$BN$30)/$BN$30</f>
        <v>-0.39139784946236561</v>
      </c>
      <c r="CA22" s="18">
        <v>7</v>
      </c>
      <c r="CB22" s="81" t="s">
        <v>18</v>
      </c>
      <c r="CC22" s="7"/>
      <c r="CD22" s="83">
        <v>3299</v>
      </c>
      <c r="CE22" s="58"/>
      <c r="CF22" s="84">
        <f>CD22/CD21</f>
        <v>0.85732848232848236</v>
      </c>
      <c r="CG22" s="61"/>
      <c r="CH22" s="89">
        <v>869</v>
      </c>
      <c r="CI22" s="89">
        <v>869</v>
      </c>
      <c r="CJ22" s="86">
        <f>CH22/CH21</f>
        <v>0.85112634671890308</v>
      </c>
      <c r="CK22" s="86">
        <f>CI22/CI21</f>
        <v>1.1359477124183006</v>
      </c>
      <c r="CL22" s="49">
        <v>14</v>
      </c>
      <c r="CM22" s="83"/>
      <c r="CN22" s="83"/>
      <c r="CO22" s="88"/>
      <c r="CP22" s="87"/>
      <c r="CQ22" s="18">
        <v>7</v>
      </c>
      <c r="CR22" s="495">
        <f>SUM(CI22,-$CH$30)/$CH$30</f>
        <v>-0.33050847457627119</v>
      </c>
      <c r="CU22" s="14">
        <v>7</v>
      </c>
      <c r="CV22" s="81" t="s">
        <v>18</v>
      </c>
      <c r="CW22" s="7"/>
      <c r="CX22" s="83">
        <v>3299</v>
      </c>
      <c r="CY22" s="58"/>
      <c r="CZ22" s="84">
        <f>CX22/CX21</f>
        <v>0.85732848232848236</v>
      </c>
      <c r="DA22" s="61"/>
      <c r="DB22" s="89">
        <v>1177</v>
      </c>
      <c r="DC22" s="89">
        <v>882</v>
      </c>
      <c r="DD22" s="86">
        <f>DB22/DB21</f>
        <v>0.86863468634686347</v>
      </c>
      <c r="DE22" s="86">
        <f>DC22/DC21</f>
        <v>0.78053097345132738</v>
      </c>
      <c r="DF22" s="49">
        <v>14</v>
      </c>
      <c r="DG22" s="83"/>
      <c r="DH22" s="83"/>
      <c r="DI22" s="88"/>
      <c r="DJ22" s="87"/>
      <c r="DK22" s="14">
        <v>7</v>
      </c>
      <c r="DL22" s="495">
        <f>SUM(DC22,-$DB$30)/$DB$30</f>
        <v>-0.42125984251968501</v>
      </c>
      <c r="DO22" s="18">
        <v>7</v>
      </c>
      <c r="DP22" s="81" t="s">
        <v>18</v>
      </c>
      <c r="DQ22" s="7"/>
      <c r="DR22" s="83">
        <v>3299</v>
      </c>
      <c r="DS22" s="58"/>
      <c r="DT22" s="84">
        <f>DR22/DR21</f>
        <v>0.85732848232848236</v>
      </c>
      <c r="DU22" s="61"/>
      <c r="DV22" s="89">
        <v>536</v>
      </c>
      <c r="DW22" s="89">
        <v>666</v>
      </c>
      <c r="DX22" s="86">
        <f>DV22/DV21</f>
        <v>0.74033149171270718</v>
      </c>
      <c r="DY22" s="86">
        <f>DW22/DW21</f>
        <v>0.78260869565217395</v>
      </c>
      <c r="DZ22" s="49">
        <v>14</v>
      </c>
      <c r="EA22" s="83"/>
      <c r="EB22" s="83"/>
      <c r="EC22" s="88"/>
      <c r="ED22" s="87"/>
      <c r="EE22" s="18">
        <v>7</v>
      </c>
      <c r="EF22" s="495">
        <f>SUM(DW22,-$DV$30)/$DV$30</f>
        <v>-0.33862959285004968</v>
      </c>
      <c r="EI22" s="22">
        <v>7</v>
      </c>
      <c r="EJ22" s="81" t="s">
        <v>18</v>
      </c>
      <c r="EK22" s="7"/>
      <c r="EL22" s="83">
        <v>3299</v>
      </c>
      <c r="EM22" s="58"/>
      <c r="EN22" s="84">
        <f>EL22/EL21</f>
        <v>0.85732848232848236</v>
      </c>
      <c r="EO22" s="61"/>
      <c r="EP22" s="89">
        <f t="shared" si="1"/>
        <v>7522</v>
      </c>
      <c r="EQ22" s="89">
        <f>SUM(AB22,AU22,BO22,CI22,DC22,DW22)</f>
        <v>7323</v>
      </c>
      <c r="ER22" s="86">
        <f>EP22/EP21</f>
        <v>0.81318918918918914</v>
      </c>
      <c r="ES22" s="86">
        <f>EQ22/EQ21</f>
        <v>0.81958589815332961</v>
      </c>
      <c r="ET22" s="49">
        <v>14</v>
      </c>
      <c r="EU22" s="83"/>
      <c r="EV22" s="83"/>
      <c r="EW22" s="88"/>
      <c r="EX22" s="87"/>
      <c r="EY22" s="22">
        <v>7</v>
      </c>
      <c r="EZ22" s="495">
        <f>SUM(EQ22,-$EP$30)/$EP$30</f>
        <v>-0.34068605383992079</v>
      </c>
    </row>
    <row r="23" spans="1:156" x14ac:dyDescent="0.25">
      <c r="A23" s="191">
        <v>8</v>
      </c>
      <c r="B23" s="81" t="s">
        <v>19</v>
      </c>
      <c r="C23" s="7"/>
      <c r="D23" s="83"/>
      <c r="E23" s="58"/>
      <c r="F23" s="84">
        <f>D23/D21</f>
        <v>0</v>
      </c>
      <c r="G23" s="61"/>
      <c r="H23" s="85">
        <v>2565</v>
      </c>
      <c r="I23" s="85">
        <v>2463</v>
      </c>
      <c r="J23" s="86">
        <f>H23/H21</f>
        <v>0.18420107719928186</v>
      </c>
      <c r="K23" s="86">
        <f>I23/I21</f>
        <v>0.19122670807453415</v>
      </c>
      <c r="L23" s="62"/>
      <c r="M23" s="83"/>
      <c r="N23" s="83"/>
      <c r="O23" s="58"/>
      <c r="P23" s="87"/>
      <c r="Q23" s="191">
        <v>8</v>
      </c>
      <c r="R23" s="6"/>
      <c r="S23" s="406"/>
      <c r="T23" s="73"/>
      <c r="U23" s="14">
        <v>8</v>
      </c>
      <c r="V23" s="81" t="s">
        <v>19</v>
      </c>
      <c r="W23" s="7"/>
      <c r="X23" s="83">
        <v>549</v>
      </c>
      <c r="Y23" s="58"/>
      <c r="Z23" s="84">
        <f>X23/X21</f>
        <v>0.14267151767151767</v>
      </c>
      <c r="AA23" s="61"/>
      <c r="AB23" s="89">
        <v>705</v>
      </c>
      <c r="AC23" s="89">
        <v>500</v>
      </c>
      <c r="AD23" s="86">
        <f>AB23/AB21</f>
        <v>0.18820074746396157</v>
      </c>
      <c r="AE23" s="86">
        <f>AC23/AC21</f>
        <v>0.14806040864672787</v>
      </c>
      <c r="AF23" s="49">
        <v>15</v>
      </c>
      <c r="AG23" s="83"/>
      <c r="AH23" s="83"/>
      <c r="AI23" s="88"/>
      <c r="AJ23" s="87"/>
      <c r="AK23" s="14">
        <v>8</v>
      </c>
      <c r="AL23" s="12"/>
      <c r="AN23" s="18">
        <v>8</v>
      </c>
      <c r="AO23" s="81" t="s">
        <v>19</v>
      </c>
      <c r="AP23" s="7"/>
      <c r="AQ23" s="83">
        <v>549</v>
      </c>
      <c r="AR23" s="58"/>
      <c r="AS23" s="84">
        <f>AQ23/AQ21</f>
        <v>0.14267151767151767</v>
      </c>
      <c r="AT23" s="61"/>
      <c r="AU23" s="89">
        <v>346</v>
      </c>
      <c r="AV23" s="89">
        <v>260</v>
      </c>
      <c r="AW23" s="86">
        <f>AU23/AU21</f>
        <v>0.21033434650455926</v>
      </c>
      <c r="AX23" s="86">
        <f>AV23/AV21</f>
        <v>0.17857142857142858</v>
      </c>
      <c r="AY23" s="49">
        <v>15</v>
      </c>
      <c r="AZ23" s="83"/>
      <c r="BA23" s="83"/>
      <c r="BB23" s="88"/>
      <c r="BC23" s="87"/>
      <c r="BD23" s="18">
        <v>8</v>
      </c>
      <c r="BE23" s="12"/>
      <c r="BG23" s="14">
        <v>8</v>
      </c>
      <c r="BH23" s="81" t="s">
        <v>19</v>
      </c>
      <c r="BI23" s="7"/>
      <c r="BJ23" s="83">
        <v>549</v>
      </c>
      <c r="BK23" s="58"/>
      <c r="BL23" s="84">
        <f>BJ23/BJ21</f>
        <v>0.14267151767151767</v>
      </c>
      <c r="BM23" s="61"/>
      <c r="BN23" s="89">
        <v>159</v>
      </c>
      <c r="BO23" s="89">
        <v>232</v>
      </c>
      <c r="BP23" s="86">
        <f>BN23/BN21</f>
        <v>0.20948616600790515</v>
      </c>
      <c r="BQ23" s="86">
        <f>BO23/BO21</f>
        <v>0.2907268170426065</v>
      </c>
      <c r="BR23" s="49">
        <v>15</v>
      </c>
      <c r="BS23" s="83"/>
      <c r="BT23" s="83"/>
      <c r="BU23" s="88"/>
      <c r="BV23" s="87"/>
      <c r="BW23" s="14">
        <v>8</v>
      </c>
      <c r="BX23" s="12"/>
      <c r="CA23" s="18">
        <v>8</v>
      </c>
      <c r="CB23" s="81" t="s">
        <v>19</v>
      </c>
      <c r="CC23" s="7"/>
      <c r="CD23" s="83">
        <v>549</v>
      </c>
      <c r="CE23" s="58"/>
      <c r="CF23" s="84">
        <f>CD23/CD21</f>
        <v>0.14267151767151767</v>
      </c>
      <c r="CG23" s="61"/>
      <c r="CH23" s="89">
        <v>152</v>
      </c>
      <c r="CI23" s="89">
        <v>152</v>
      </c>
      <c r="CJ23" s="86">
        <f>CH23/CH21</f>
        <v>0.14887365328109697</v>
      </c>
      <c r="CK23" s="86">
        <f>CI23/CI21</f>
        <v>0.19869281045751633</v>
      </c>
      <c r="CL23" s="49">
        <v>15</v>
      </c>
      <c r="CM23" s="83"/>
      <c r="CN23" s="83"/>
      <c r="CO23" s="88"/>
      <c r="CP23" s="87"/>
      <c r="CQ23" s="18">
        <v>8</v>
      </c>
      <c r="CR23" s="12"/>
      <c r="CU23" s="14">
        <v>8</v>
      </c>
      <c r="CV23" s="81" t="s">
        <v>19</v>
      </c>
      <c r="CW23" s="7"/>
      <c r="CX23" s="83">
        <v>549</v>
      </c>
      <c r="CY23" s="58"/>
      <c r="CZ23" s="84">
        <f>CX23/CX21</f>
        <v>0.14267151767151767</v>
      </c>
      <c r="DA23" s="61"/>
      <c r="DB23" s="89">
        <v>178</v>
      </c>
      <c r="DC23" s="89">
        <v>248</v>
      </c>
      <c r="DD23" s="86">
        <f>DB23/DB21</f>
        <v>0.13136531365313653</v>
      </c>
      <c r="DE23" s="86">
        <f>DC23/DC21</f>
        <v>0.21946902654867256</v>
      </c>
      <c r="DF23" s="49">
        <v>15</v>
      </c>
      <c r="DG23" s="83"/>
      <c r="DH23" s="83"/>
      <c r="DI23" s="88"/>
      <c r="DJ23" s="87"/>
      <c r="DK23" s="14">
        <v>8</v>
      </c>
      <c r="DL23" s="12"/>
      <c r="DO23" s="18">
        <v>8</v>
      </c>
      <c r="DP23" s="81" t="s">
        <v>19</v>
      </c>
      <c r="DQ23" s="7"/>
      <c r="DR23" s="83">
        <v>549</v>
      </c>
      <c r="DS23" s="58"/>
      <c r="DT23" s="84">
        <f>DR23/DR21</f>
        <v>0.14267151767151767</v>
      </c>
      <c r="DU23" s="61"/>
      <c r="DV23" s="89">
        <v>188</v>
      </c>
      <c r="DW23" s="89">
        <v>185</v>
      </c>
      <c r="DX23" s="86">
        <f>DV23/DV21</f>
        <v>0.25966850828729282</v>
      </c>
      <c r="DY23" s="86">
        <f>DW23/DW21</f>
        <v>0.21739130434782608</v>
      </c>
      <c r="DZ23" s="49">
        <v>15</v>
      </c>
      <c r="EA23" s="83"/>
      <c r="EB23" s="83"/>
      <c r="EC23" s="88"/>
      <c r="ED23" s="87"/>
      <c r="EE23" s="18">
        <v>8</v>
      </c>
      <c r="EF23" s="12"/>
      <c r="EI23" s="22">
        <v>8</v>
      </c>
      <c r="EJ23" s="81" t="s">
        <v>19</v>
      </c>
      <c r="EK23" s="7"/>
      <c r="EL23" s="83">
        <v>549</v>
      </c>
      <c r="EM23" s="58"/>
      <c r="EN23" s="84">
        <f>EL23/EL21</f>
        <v>0.14267151767151767</v>
      </c>
      <c r="EO23" s="61"/>
      <c r="EP23" s="89">
        <f t="shared" si="1"/>
        <v>1728</v>
      </c>
      <c r="EQ23" s="89">
        <f>SUM(AB23,AU23,BO23,CI23,DC23,DW23)</f>
        <v>1868</v>
      </c>
      <c r="ER23" s="86">
        <f>EP23/EP21</f>
        <v>0.1868108108108108</v>
      </c>
      <c r="ES23" s="86">
        <f>EQ23/EQ21</f>
        <v>0.20906547285954113</v>
      </c>
      <c r="ET23" s="49">
        <v>15</v>
      </c>
      <c r="EU23" s="83"/>
      <c r="EV23" s="83"/>
      <c r="EW23" s="88"/>
      <c r="EX23" s="87"/>
      <c r="EY23" s="22">
        <v>8</v>
      </c>
      <c r="EZ23" s="12"/>
    </row>
    <row r="24" spans="1:156" hidden="1" x14ac:dyDescent="0.25">
      <c r="A24" s="191">
        <v>9</v>
      </c>
      <c r="B24" s="81" t="s">
        <v>20</v>
      </c>
      <c r="C24" s="7"/>
      <c r="D24" s="83"/>
      <c r="E24" s="58"/>
      <c r="F24" s="92"/>
      <c r="G24" s="61"/>
      <c r="H24" s="85"/>
      <c r="I24" s="85"/>
      <c r="J24" s="93"/>
      <c r="K24" s="94"/>
      <c r="L24" s="62"/>
      <c r="M24" s="83"/>
      <c r="N24" s="83"/>
      <c r="O24" s="58"/>
      <c r="P24" s="87"/>
      <c r="Q24" s="191">
        <v>9</v>
      </c>
      <c r="R24" s="6"/>
      <c r="S24" s="406"/>
      <c r="T24" s="73">
        <v>6036</v>
      </c>
      <c r="U24" s="14">
        <v>10</v>
      </c>
      <c r="V24" s="81" t="s">
        <v>29</v>
      </c>
      <c r="W24" s="7"/>
      <c r="X24" s="83"/>
      <c r="Y24" s="58"/>
      <c r="Z24" s="92"/>
      <c r="AA24" s="61"/>
      <c r="AB24" s="85"/>
      <c r="AC24" s="85"/>
      <c r="AD24" s="93"/>
      <c r="AE24" s="86"/>
      <c r="AF24" s="49">
        <v>16</v>
      </c>
      <c r="AG24" s="83"/>
      <c r="AH24" s="83"/>
      <c r="AI24" s="88"/>
      <c r="AJ24" s="87"/>
      <c r="AK24" s="14">
        <v>10</v>
      </c>
      <c r="AL24" s="12"/>
      <c r="AN24" s="18">
        <v>10</v>
      </c>
      <c r="AO24" s="81" t="s">
        <v>29</v>
      </c>
      <c r="AP24" s="7"/>
      <c r="AQ24" s="83"/>
      <c r="AR24" s="58"/>
      <c r="AS24" s="92"/>
      <c r="AT24" s="61"/>
      <c r="AU24" s="85"/>
      <c r="AV24" s="85"/>
      <c r="AW24" s="93"/>
      <c r="AX24" s="86"/>
      <c r="AY24" s="49">
        <v>16</v>
      </c>
      <c r="AZ24" s="83"/>
      <c r="BA24" s="83"/>
      <c r="BB24" s="88"/>
      <c r="BC24" s="87"/>
      <c r="BD24" s="18">
        <v>10</v>
      </c>
      <c r="BE24" s="12"/>
      <c r="BG24" s="14">
        <v>10</v>
      </c>
      <c r="BH24" s="81" t="s">
        <v>29</v>
      </c>
      <c r="BI24" s="7"/>
      <c r="BJ24" s="83"/>
      <c r="BK24" s="58"/>
      <c r="BL24" s="92"/>
      <c r="BM24" s="61"/>
      <c r="BN24" s="85"/>
      <c r="BO24" s="85"/>
      <c r="BP24" s="93"/>
      <c r="BQ24" s="86"/>
      <c r="BR24" s="49">
        <v>16</v>
      </c>
      <c r="BS24" s="83"/>
      <c r="BT24" s="83"/>
      <c r="BU24" s="88"/>
      <c r="BV24" s="87"/>
      <c r="BW24" s="14">
        <v>10</v>
      </c>
      <c r="BX24" s="12"/>
      <c r="CA24" s="18">
        <v>10</v>
      </c>
      <c r="CB24" s="81" t="s">
        <v>29</v>
      </c>
      <c r="CC24" s="7"/>
      <c r="CD24" s="83"/>
      <c r="CE24" s="58"/>
      <c r="CF24" s="92"/>
      <c r="CG24" s="61"/>
      <c r="CH24" s="85"/>
      <c r="CI24" s="85"/>
      <c r="CJ24" s="93"/>
      <c r="CK24" s="86"/>
      <c r="CL24" s="49">
        <v>16</v>
      </c>
      <c r="CM24" s="83"/>
      <c r="CN24" s="83"/>
      <c r="CO24" s="88"/>
      <c r="CP24" s="87"/>
      <c r="CQ24" s="18">
        <v>10</v>
      </c>
      <c r="CR24" s="12"/>
      <c r="CU24" s="14">
        <v>10</v>
      </c>
      <c r="CV24" s="81" t="s">
        <v>29</v>
      </c>
      <c r="CW24" s="7"/>
      <c r="CX24" s="83"/>
      <c r="CY24" s="58"/>
      <c r="CZ24" s="92"/>
      <c r="DA24" s="61"/>
      <c r="DB24" s="85"/>
      <c r="DC24" s="85"/>
      <c r="DD24" s="93"/>
      <c r="DE24" s="86"/>
      <c r="DF24" s="49">
        <v>16</v>
      </c>
      <c r="DG24" s="83"/>
      <c r="DH24" s="83"/>
      <c r="DI24" s="88"/>
      <c r="DJ24" s="87"/>
      <c r="DK24" s="14">
        <v>10</v>
      </c>
      <c r="DL24" s="12"/>
      <c r="DO24" s="18">
        <v>10</v>
      </c>
      <c r="DP24" s="81" t="s">
        <v>29</v>
      </c>
      <c r="DQ24" s="7"/>
      <c r="DR24" s="83"/>
      <c r="DS24" s="58"/>
      <c r="DT24" s="92"/>
      <c r="DU24" s="61"/>
      <c r="DV24" s="85"/>
      <c r="DW24" s="85"/>
      <c r="DX24" s="93"/>
      <c r="DY24" s="86"/>
      <c r="DZ24" s="49">
        <v>16</v>
      </c>
      <c r="EA24" s="83"/>
      <c r="EB24" s="83"/>
      <c r="EC24" s="88"/>
      <c r="ED24" s="87"/>
      <c r="EE24" s="18">
        <v>10</v>
      </c>
      <c r="EF24" s="12"/>
      <c r="EI24" s="22">
        <v>10</v>
      </c>
      <c r="EJ24" s="81" t="s">
        <v>29</v>
      </c>
      <c r="EK24" s="7"/>
      <c r="EL24" s="83"/>
      <c r="EM24" s="58"/>
      <c r="EN24" s="92"/>
      <c r="EO24" s="61"/>
      <c r="EP24" s="85"/>
      <c r="EQ24" s="85"/>
      <c r="ER24" s="93"/>
      <c r="ES24" s="86"/>
      <c r="ET24" s="49">
        <v>16</v>
      </c>
      <c r="EU24" s="83"/>
      <c r="EV24" s="83"/>
      <c r="EW24" s="88"/>
      <c r="EX24" s="87"/>
      <c r="EY24" s="22">
        <v>10</v>
      </c>
      <c r="EZ24" s="12"/>
    </row>
    <row r="25" spans="1:156" hidden="1" x14ac:dyDescent="0.25">
      <c r="A25" s="191"/>
      <c r="B25" s="81"/>
      <c r="C25" s="7"/>
      <c r="D25" s="83"/>
      <c r="E25" s="58"/>
      <c r="F25" s="92"/>
      <c r="G25" s="61"/>
      <c r="H25" s="85"/>
      <c r="I25" s="85"/>
      <c r="J25" s="93"/>
      <c r="K25" s="94"/>
      <c r="L25" s="62"/>
      <c r="M25" s="83"/>
      <c r="N25" s="83"/>
      <c r="O25" s="58"/>
      <c r="P25" s="87"/>
      <c r="Q25" s="191"/>
      <c r="R25" s="6"/>
      <c r="S25" s="408"/>
      <c r="T25" s="124">
        <v>50648</v>
      </c>
      <c r="U25" s="14"/>
      <c r="V25" s="125" t="s">
        <v>30</v>
      </c>
      <c r="W25" s="7"/>
      <c r="X25" s="126"/>
      <c r="Y25" s="58"/>
      <c r="Z25" s="127"/>
      <c r="AA25" s="61"/>
      <c r="AB25" s="128"/>
      <c r="AC25" s="128"/>
      <c r="AD25" s="93"/>
      <c r="AE25" s="90"/>
      <c r="AF25" s="49"/>
      <c r="AG25" s="83"/>
      <c r="AH25" s="83"/>
      <c r="AI25" s="88"/>
      <c r="AJ25" s="87"/>
      <c r="AK25" s="14"/>
      <c r="AL25" s="12"/>
      <c r="AN25" s="18"/>
      <c r="AO25" s="125" t="s">
        <v>30</v>
      </c>
      <c r="AP25" s="7"/>
      <c r="AQ25" s="126"/>
      <c r="AR25" s="58"/>
      <c r="AS25" s="127"/>
      <c r="AT25" s="61"/>
      <c r="AU25" s="128"/>
      <c r="AV25" s="128"/>
      <c r="AW25" s="93"/>
      <c r="AX25" s="90"/>
      <c r="AY25" s="49"/>
      <c r="AZ25" s="83"/>
      <c r="BA25" s="83"/>
      <c r="BB25" s="88"/>
      <c r="BC25" s="87"/>
      <c r="BD25" s="18"/>
      <c r="BE25" s="12"/>
      <c r="BG25" s="14"/>
      <c r="BH25" s="125" t="s">
        <v>30</v>
      </c>
      <c r="BI25" s="7"/>
      <c r="BJ25" s="126"/>
      <c r="BK25" s="58"/>
      <c r="BL25" s="127"/>
      <c r="BM25" s="61"/>
      <c r="BN25" s="128"/>
      <c r="BO25" s="128"/>
      <c r="BP25" s="93"/>
      <c r="BQ25" s="90"/>
      <c r="BR25" s="49"/>
      <c r="BS25" s="83"/>
      <c r="BT25" s="83"/>
      <c r="BU25" s="88"/>
      <c r="BV25" s="87"/>
      <c r="BW25" s="14"/>
      <c r="BX25" s="12"/>
      <c r="CA25" s="18"/>
      <c r="CB25" s="125" t="s">
        <v>30</v>
      </c>
      <c r="CC25" s="7"/>
      <c r="CD25" s="126"/>
      <c r="CE25" s="58"/>
      <c r="CF25" s="127"/>
      <c r="CG25" s="61"/>
      <c r="CH25" s="128"/>
      <c r="CI25" s="128"/>
      <c r="CJ25" s="93"/>
      <c r="CK25" s="90"/>
      <c r="CL25" s="49"/>
      <c r="CM25" s="83"/>
      <c r="CN25" s="83"/>
      <c r="CO25" s="88"/>
      <c r="CP25" s="87"/>
      <c r="CQ25" s="18"/>
      <c r="CR25" s="12"/>
      <c r="CU25" s="14"/>
      <c r="CV25" s="125" t="s">
        <v>30</v>
      </c>
      <c r="CW25" s="7"/>
      <c r="CX25" s="126"/>
      <c r="CY25" s="58"/>
      <c r="CZ25" s="127"/>
      <c r="DA25" s="61"/>
      <c r="DB25" s="128"/>
      <c r="DC25" s="128"/>
      <c r="DD25" s="93"/>
      <c r="DE25" s="90"/>
      <c r="DF25" s="49"/>
      <c r="DG25" s="83"/>
      <c r="DH25" s="83"/>
      <c r="DI25" s="88"/>
      <c r="DJ25" s="87"/>
      <c r="DK25" s="14"/>
      <c r="DL25" s="12"/>
      <c r="DO25" s="18"/>
      <c r="DP25" s="125" t="s">
        <v>30</v>
      </c>
      <c r="DQ25" s="7"/>
      <c r="DR25" s="126"/>
      <c r="DS25" s="58"/>
      <c r="DT25" s="127"/>
      <c r="DU25" s="61"/>
      <c r="DV25" s="128"/>
      <c r="DW25" s="128"/>
      <c r="DX25" s="93"/>
      <c r="DY25" s="90"/>
      <c r="DZ25" s="49"/>
      <c r="EA25" s="83"/>
      <c r="EB25" s="83"/>
      <c r="EC25" s="88"/>
      <c r="ED25" s="87"/>
      <c r="EE25" s="18"/>
      <c r="EF25" s="12"/>
      <c r="EI25" s="22"/>
      <c r="EJ25" s="125" t="s">
        <v>30</v>
      </c>
      <c r="EK25" s="7"/>
      <c r="EL25" s="126"/>
      <c r="EM25" s="58"/>
      <c r="EN25" s="127"/>
      <c r="EO25" s="61"/>
      <c r="EP25" s="128"/>
      <c r="EQ25" s="128"/>
      <c r="ER25" s="93"/>
      <c r="ES25" s="90"/>
      <c r="ET25" s="49"/>
      <c r="EU25" s="83"/>
      <c r="EV25" s="83"/>
      <c r="EW25" s="88"/>
      <c r="EX25" s="87"/>
      <c r="EY25" s="22"/>
      <c r="EZ25" s="12"/>
    </row>
    <row r="26" spans="1:156" ht="5.0999999999999996" customHeight="1" x14ac:dyDescent="0.25">
      <c r="A26" s="191"/>
      <c r="B26" s="95"/>
      <c r="C26" s="96"/>
      <c r="D26" s="97"/>
      <c r="E26" s="98"/>
      <c r="F26" s="99"/>
      <c r="G26" s="61"/>
      <c r="H26" s="97"/>
      <c r="I26" s="97"/>
      <c r="J26" s="98"/>
      <c r="K26" s="99"/>
      <c r="L26" s="62"/>
      <c r="M26" s="97"/>
      <c r="N26" s="97"/>
      <c r="O26" s="98"/>
      <c r="P26" s="87"/>
      <c r="Q26" s="191"/>
      <c r="R26" s="6"/>
      <c r="U26" s="14"/>
      <c r="V26" s="95"/>
      <c r="W26" s="96"/>
      <c r="X26" s="97"/>
      <c r="Y26" s="98"/>
      <c r="Z26" s="99"/>
      <c r="AA26" s="61"/>
      <c r="AB26" s="97"/>
      <c r="AC26" s="97"/>
      <c r="AD26" s="98"/>
      <c r="AE26" s="99"/>
      <c r="AF26" s="49"/>
      <c r="AG26" s="83"/>
      <c r="AH26" s="83"/>
      <c r="AI26" s="88"/>
      <c r="AJ26" s="87"/>
      <c r="AK26" s="14"/>
      <c r="AL26" s="12"/>
      <c r="AN26" s="18"/>
      <c r="AO26" s="95"/>
      <c r="AP26" s="96"/>
      <c r="AQ26" s="97"/>
      <c r="AR26" s="98"/>
      <c r="AS26" s="99"/>
      <c r="AT26" s="61"/>
      <c r="AU26" s="97"/>
      <c r="AV26" s="97"/>
      <c r="AW26" s="98"/>
      <c r="AX26" s="99"/>
      <c r="AY26" s="49"/>
      <c r="AZ26" s="83"/>
      <c r="BA26" s="83"/>
      <c r="BB26" s="88"/>
      <c r="BC26" s="87"/>
      <c r="BD26" s="18"/>
      <c r="BE26" s="12"/>
      <c r="BG26" s="14"/>
      <c r="BH26" s="95"/>
      <c r="BI26" s="96"/>
      <c r="BJ26" s="97"/>
      <c r="BK26" s="98"/>
      <c r="BL26" s="99"/>
      <c r="BM26" s="61"/>
      <c r="BN26" s="97"/>
      <c r="BO26" s="97"/>
      <c r="BP26" s="98"/>
      <c r="BQ26" s="99"/>
      <c r="BR26" s="49"/>
      <c r="BS26" s="83"/>
      <c r="BT26" s="83"/>
      <c r="BU26" s="88"/>
      <c r="BV26" s="87"/>
      <c r="BW26" s="14"/>
      <c r="BX26" s="12"/>
      <c r="CA26" s="18"/>
      <c r="CB26" s="95"/>
      <c r="CC26" s="96"/>
      <c r="CD26" s="97"/>
      <c r="CE26" s="98"/>
      <c r="CF26" s="99"/>
      <c r="CG26" s="61"/>
      <c r="CH26" s="97"/>
      <c r="CI26" s="97"/>
      <c r="CJ26" s="98"/>
      <c r="CK26" s="99"/>
      <c r="CL26" s="49"/>
      <c r="CM26" s="83"/>
      <c r="CN26" s="83"/>
      <c r="CO26" s="88"/>
      <c r="CP26" s="87"/>
      <c r="CQ26" s="18"/>
      <c r="CR26" s="12"/>
      <c r="CU26" s="14"/>
      <c r="CV26" s="95"/>
      <c r="CW26" s="96"/>
      <c r="CX26" s="97"/>
      <c r="CY26" s="98"/>
      <c r="CZ26" s="99"/>
      <c r="DA26" s="61"/>
      <c r="DB26" s="97"/>
      <c r="DC26" s="97"/>
      <c r="DD26" s="98"/>
      <c r="DE26" s="99"/>
      <c r="DF26" s="49"/>
      <c r="DG26" s="83"/>
      <c r="DH26" s="83"/>
      <c r="DI26" s="88"/>
      <c r="DJ26" s="87"/>
      <c r="DK26" s="14"/>
      <c r="DL26" s="12"/>
      <c r="DO26" s="18"/>
      <c r="DP26" s="95"/>
      <c r="DQ26" s="96"/>
      <c r="DR26" s="97"/>
      <c r="DS26" s="98"/>
      <c r="DT26" s="99"/>
      <c r="DU26" s="61"/>
      <c r="DV26" s="97"/>
      <c r="DW26" s="97"/>
      <c r="DX26" s="98"/>
      <c r="DY26" s="99"/>
      <c r="DZ26" s="49"/>
      <c r="EA26" s="83"/>
      <c r="EB26" s="83"/>
      <c r="EC26" s="88"/>
      <c r="ED26" s="87"/>
      <c r="EE26" s="18"/>
      <c r="EF26" s="12"/>
      <c r="EI26" s="22"/>
      <c r="EJ26" s="95"/>
      <c r="EK26" s="96"/>
      <c r="EL26" s="97"/>
      <c r="EM26" s="98"/>
      <c r="EN26" s="99"/>
      <c r="EO26" s="61"/>
      <c r="EP26" s="97"/>
      <c r="EQ26" s="97"/>
      <c r="ER26" s="98"/>
      <c r="ES26" s="99"/>
      <c r="ET26" s="49"/>
      <c r="EU26" s="83"/>
      <c r="EV26" s="83"/>
      <c r="EW26" s="88"/>
      <c r="EX26" s="87"/>
      <c r="EY26" s="22"/>
      <c r="EZ26" s="12"/>
    </row>
    <row r="27" spans="1:156" hidden="1" x14ac:dyDescent="0.25">
      <c r="A27" s="191">
        <v>11</v>
      </c>
      <c r="B27" s="58" t="s">
        <v>31</v>
      </c>
      <c r="C27" s="7"/>
      <c r="D27" s="7"/>
      <c r="E27" s="58"/>
      <c r="F27" s="92"/>
      <c r="G27" s="61"/>
      <c r="H27" s="7"/>
      <c r="I27" s="129"/>
      <c r="J27" s="58"/>
      <c r="K27" s="92"/>
      <c r="L27" s="62"/>
      <c r="M27" s="7">
        <v>1955</v>
      </c>
      <c r="N27" s="7"/>
      <c r="O27" s="58"/>
      <c r="P27" s="87"/>
      <c r="Q27" s="191">
        <v>11</v>
      </c>
      <c r="R27" s="6"/>
      <c r="U27" s="14">
        <v>11</v>
      </c>
      <c r="V27" s="58" t="s">
        <v>31</v>
      </c>
      <c r="W27" s="7"/>
      <c r="X27" s="7">
        <v>1955</v>
      </c>
      <c r="Y27" s="58"/>
      <c r="Z27" s="92"/>
      <c r="AA27" s="61"/>
      <c r="AB27" s="7"/>
      <c r="AC27" s="7"/>
      <c r="AD27" s="58"/>
      <c r="AE27" s="92"/>
      <c r="AF27" s="49">
        <v>11</v>
      </c>
      <c r="AG27" s="8"/>
      <c r="AH27" s="8"/>
      <c r="AI27" s="88"/>
      <c r="AJ27" s="87"/>
      <c r="AK27" s="14">
        <v>11</v>
      </c>
      <c r="AL27" s="12"/>
      <c r="AN27" s="18">
        <v>11</v>
      </c>
      <c r="AO27" s="58" t="s">
        <v>31</v>
      </c>
      <c r="AP27" s="7"/>
      <c r="AQ27" s="7">
        <v>1955</v>
      </c>
      <c r="AR27" s="58"/>
      <c r="AS27" s="92"/>
      <c r="AT27" s="61"/>
      <c r="AU27" s="7"/>
      <c r="AV27" s="7"/>
      <c r="AW27" s="58"/>
      <c r="AX27" s="92"/>
      <c r="AY27" s="49">
        <v>11</v>
      </c>
      <c r="AZ27" s="8"/>
      <c r="BA27" s="8"/>
      <c r="BB27" s="88"/>
      <c r="BC27" s="87"/>
      <c r="BD27" s="18">
        <v>11</v>
      </c>
      <c r="BE27" s="12"/>
      <c r="BG27" s="14">
        <v>11</v>
      </c>
      <c r="BH27" s="58" t="s">
        <v>31</v>
      </c>
      <c r="BI27" s="7"/>
      <c r="BJ27" s="7">
        <v>1955</v>
      </c>
      <c r="BK27" s="58"/>
      <c r="BL27" s="92"/>
      <c r="BM27" s="61"/>
      <c r="BN27" s="7"/>
      <c r="BO27" s="7"/>
      <c r="BP27" s="58"/>
      <c r="BQ27" s="92"/>
      <c r="BR27" s="49">
        <v>11</v>
      </c>
      <c r="BS27" s="8"/>
      <c r="BT27" s="8"/>
      <c r="BU27" s="88"/>
      <c r="BV27" s="87"/>
      <c r="BW27" s="14">
        <v>11</v>
      </c>
      <c r="BX27" s="12"/>
      <c r="CA27" s="18">
        <v>11</v>
      </c>
      <c r="CB27" s="58" t="s">
        <v>31</v>
      </c>
      <c r="CC27" s="7"/>
      <c r="CD27" s="7">
        <v>1955</v>
      </c>
      <c r="CE27" s="58"/>
      <c r="CF27" s="92"/>
      <c r="CG27" s="61"/>
      <c r="CH27" s="7"/>
      <c r="CI27" s="7"/>
      <c r="CJ27" s="58"/>
      <c r="CK27" s="92"/>
      <c r="CL27" s="49">
        <v>11</v>
      </c>
      <c r="CM27" s="8"/>
      <c r="CN27" s="8"/>
      <c r="CO27" s="88"/>
      <c r="CP27" s="87"/>
      <c r="CQ27" s="18">
        <v>11</v>
      </c>
      <c r="CR27" s="12"/>
      <c r="CU27" s="14">
        <v>11</v>
      </c>
      <c r="CV27" s="58" t="s">
        <v>31</v>
      </c>
      <c r="CW27" s="7"/>
      <c r="CX27" s="7">
        <v>1955</v>
      </c>
      <c r="CY27" s="58"/>
      <c r="CZ27" s="92"/>
      <c r="DA27" s="61"/>
      <c r="DB27" s="7"/>
      <c r="DC27" s="7"/>
      <c r="DD27" s="58"/>
      <c r="DE27" s="92"/>
      <c r="DF27" s="49">
        <v>11</v>
      </c>
      <c r="DG27" s="8"/>
      <c r="DH27" s="8"/>
      <c r="DI27" s="88"/>
      <c r="DJ27" s="87"/>
      <c r="DK27" s="14">
        <v>11</v>
      </c>
      <c r="DL27" s="12"/>
      <c r="DO27" s="18">
        <v>11</v>
      </c>
      <c r="DP27" s="58" t="s">
        <v>31</v>
      </c>
      <c r="DQ27" s="7"/>
      <c r="DR27" s="7">
        <v>1955</v>
      </c>
      <c r="DS27" s="58"/>
      <c r="DT27" s="92"/>
      <c r="DU27" s="61"/>
      <c r="DV27" s="7"/>
      <c r="DW27" s="7"/>
      <c r="DX27" s="58"/>
      <c r="DY27" s="92"/>
      <c r="DZ27" s="49">
        <v>11</v>
      </c>
      <c r="EA27" s="8"/>
      <c r="EB27" s="8"/>
      <c r="EC27" s="88"/>
      <c r="ED27" s="87"/>
      <c r="EE27" s="18">
        <v>11</v>
      </c>
      <c r="EF27" s="12"/>
      <c r="EI27" s="22">
        <v>11</v>
      </c>
      <c r="EJ27" s="58" t="s">
        <v>31</v>
      </c>
      <c r="EK27" s="7"/>
      <c r="EL27" s="7">
        <v>1955</v>
      </c>
      <c r="EM27" s="58"/>
      <c r="EN27" s="92"/>
      <c r="EO27" s="61"/>
      <c r="EP27" s="7"/>
      <c r="EQ27" s="7"/>
      <c r="ER27" s="58"/>
      <c r="ES27" s="92"/>
      <c r="ET27" s="49">
        <v>11</v>
      </c>
      <c r="EU27" s="8"/>
      <c r="EV27" s="8"/>
      <c r="EW27" s="88"/>
      <c r="EX27" s="87"/>
      <c r="EY27" s="22">
        <v>11</v>
      </c>
      <c r="EZ27" s="12"/>
    </row>
    <row r="28" spans="1:156" hidden="1" x14ac:dyDescent="0.25">
      <c r="A28" s="191">
        <v>12</v>
      </c>
      <c r="B28" s="58" t="s">
        <v>32</v>
      </c>
      <c r="C28" s="7"/>
      <c r="D28" s="7"/>
      <c r="E28" s="58"/>
      <c r="F28" s="92"/>
      <c r="G28" s="61"/>
      <c r="H28" s="7"/>
      <c r="I28" s="8"/>
      <c r="J28" s="58"/>
      <c r="K28" s="92"/>
      <c r="L28" s="62"/>
      <c r="M28" s="7">
        <v>518</v>
      </c>
      <c r="N28" s="7"/>
      <c r="O28" s="58"/>
      <c r="P28" s="87"/>
      <c r="Q28" s="191">
        <v>12</v>
      </c>
      <c r="R28" s="6"/>
      <c r="U28" s="14">
        <v>12</v>
      </c>
      <c r="V28" s="58" t="s">
        <v>32</v>
      </c>
      <c r="W28" s="7"/>
      <c r="X28" s="7">
        <v>518</v>
      </c>
      <c r="Y28" s="58"/>
      <c r="Z28" s="92"/>
      <c r="AA28" s="61"/>
      <c r="AB28" s="7"/>
      <c r="AC28" s="7"/>
      <c r="AD28" s="58"/>
      <c r="AE28" s="92"/>
      <c r="AF28" s="49">
        <v>12</v>
      </c>
      <c r="AG28" s="8"/>
      <c r="AH28" s="8"/>
      <c r="AI28" s="88"/>
      <c r="AJ28" s="87"/>
      <c r="AK28" s="14">
        <v>12</v>
      </c>
      <c r="AL28" s="12"/>
      <c r="AN28" s="18">
        <v>12</v>
      </c>
      <c r="AO28" s="58" t="s">
        <v>32</v>
      </c>
      <c r="AP28" s="7"/>
      <c r="AQ28" s="7">
        <v>518</v>
      </c>
      <c r="AR28" s="58"/>
      <c r="AS28" s="92"/>
      <c r="AT28" s="61"/>
      <c r="AU28" s="7"/>
      <c r="AV28" s="7"/>
      <c r="AW28" s="58"/>
      <c r="AX28" s="92"/>
      <c r="AY28" s="49">
        <v>12</v>
      </c>
      <c r="AZ28" s="8"/>
      <c r="BA28" s="8"/>
      <c r="BB28" s="88"/>
      <c r="BC28" s="87"/>
      <c r="BD28" s="18">
        <v>12</v>
      </c>
      <c r="BE28" s="12"/>
      <c r="BG28" s="14">
        <v>12</v>
      </c>
      <c r="BH28" s="58" t="s">
        <v>32</v>
      </c>
      <c r="BI28" s="7"/>
      <c r="BJ28" s="7">
        <v>518</v>
      </c>
      <c r="BK28" s="58"/>
      <c r="BL28" s="92"/>
      <c r="BM28" s="61"/>
      <c r="BN28" s="7"/>
      <c r="BO28" s="7"/>
      <c r="BP28" s="58"/>
      <c r="BQ28" s="92"/>
      <c r="BR28" s="49">
        <v>12</v>
      </c>
      <c r="BS28" s="8"/>
      <c r="BT28" s="8"/>
      <c r="BU28" s="88"/>
      <c r="BV28" s="87"/>
      <c r="BW28" s="14">
        <v>12</v>
      </c>
      <c r="BX28" s="12"/>
      <c r="CA28" s="18">
        <v>12</v>
      </c>
      <c r="CB28" s="58" t="s">
        <v>32</v>
      </c>
      <c r="CC28" s="7"/>
      <c r="CD28" s="7">
        <v>518</v>
      </c>
      <c r="CE28" s="58"/>
      <c r="CF28" s="92"/>
      <c r="CG28" s="61"/>
      <c r="CH28" s="7"/>
      <c r="CI28" s="7"/>
      <c r="CJ28" s="58"/>
      <c r="CK28" s="92"/>
      <c r="CL28" s="49">
        <v>12</v>
      </c>
      <c r="CM28" s="8"/>
      <c r="CN28" s="8"/>
      <c r="CO28" s="88"/>
      <c r="CP28" s="87"/>
      <c r="CQ28" s="18">
        <v>12</v>
      </c>
      <c r="CR28" s="12"/>
      <c r="CU28" s="14">
        <v>12</v>
      </c>
      <c r="CV28" s="58" t="s">
        <v>32</v>
      </c>
      <c r="CW28" s="7"/>
      <c r="CX28" s="7">
        <v>518</v>
      </c>
      <c r="CY28" s="58"/>
      <c r="CZ28" s="92"/>
      <c r="DA28" s="61"/>
      <c r="DB28" s="7"/>
      <c r="DC28" s="7"/>
      <c r="DD28" s="58"/>
      <c r="DE28" s="92"/>
      <c r="DF28" s="49">
        <v>12</v>
      </c>
      <c r="DG28" s="8"/>
      <c r="DH28" s="8"/>
      <c r="DI28" s="88"/>
      <c r="DJ28" s="87"/>
      <c r="DK28" s="14">
        <v>12</v>
      </c>
      <c r="DL28" s="12"/>
      <c r="DO28" s="18">
        <v>12</v>
      </c>
      <c r="DP28" s="58" t="s">
        <v>32</v>
      </c>
      <c r="DQ28" s="7"/>
      <c r="DR28" s="7">
        <v>518</v>
      </c>
      <c r="DS28" s="58"/>
      <c r="DT28" s="92"/>
      <c r="DU28" s="61"/>
      <c r="DV28" s="7"/>
      <c r="DW28" s="7"/>
      <c r="DX28" s="58"/>
      <c r="DY28" s="92"/>
      <c r="DZ28" s="49">
        <v>12</v>
      </c>
      <c r="EA28" s="8"/>
      <c r="EB28" s="8"/>
      <c r="EC28" s="88"/>
      <c r="ED28" s="87"/>
      <c r="EE28" s="18">
        <v>12</v>
      </c>
      <c r="EF28" s="12"/>
      <c r="EI28" s="22">
        <v>12</v>
      </c>
      <c r="EJ28" s="58" t="s">
        <v>32</v>
      </c>
      <c r="EK28" s="7"/>
      <c r="EL28" s="7">
        <v>518</v>
      </c>
      <c r="EM28" s="58"/>
      <c r="EN28" s="92"/>
      <c r="EO28" s="61"/>
      <c r="EP28" s="7"/>
      <c r="EQ28" s="7"/>
      <c r="ER28" s="58"/>
      <c r="ES28" s="92"/>
      <c r="ET28" s="49">
        <v>12</v>
      </c>
      <c r="EU28" s="8"/>
      <c r="EV28" s="8"/>
      <c r="EW28" s="88"/>
      <c r="EX28" s="87"/>
      <c r="EY28" s="22">
        <v>12</v>
      </c>
      <c r="EZ28" s="12"/>
    </row>
    <row r="29" spans="1:156" x14ac:dyDescent="0.25">
      <c r="A29" s="191">
        <v>10</v>
      </c>
      <c r="B29" s="122" t="s">
        <v>33</v>
      </c>
      <c r="C29" s="130"/>
      <c r="D29" s="65">
        <f>M29</f>
        <v>2434</v>
      </c>
      <c r="E29" s="131"/>
      <c r="F29" s="132"/>
      <c r="G29" s="61"/>
      <c r="H29" s="65">
        <v>2688</v>
      </c>
      <c r="I29" s="65">
        <v>2316</v>
      </c>
      <c r="J29" s="66">
        <f>SUM(I29,-H29)</f>
        <v>-372</v>
      </c>
      <c r="K29" s="68">
        <f>J29/H29</f>
        <v>-0.13839285714285715</v>
      </c>
      <c r="L29" s="62"/>
      <c r="M29" s="69">
        <v>2434</v>
      </c>
      <c r="N29" s="69">
        <f>I29</f>
        <v>2316</v>
      </c>
      <c r="O29" s="70">
        <f>SUM(N29,-M29)</f>
        <v>-118</v>
      </c>
      <c r="P29" s="71">
        <f>O29/M29</f>
        <v>-4.8479868529170092E-2</v>
      </c>
      <c r="Q29" s="191">
        <v>10</v>
      </c>
      <c r="R29" s="6"/>
      <c r="U29" s="14">
        <v>10</v>
      </c>
      <c r="V29" s="122" t="s">
        <v>33</v>
      </c>
      <c r="W29" s="100" t="e">
        <f>#REF!</f>
        <v>#REF!</v>
      </c>
      <c r="X29" s="101">
        <v>696</v>
      </c>
      <c r="Y29" s="133"/>
      <c r="Z29" s="134"/>
      <c r="AA29" s="61"/>
      <c r="AB29" s="65">
        <v>667</v>
      </c>
      <c r="AC29" s="65">
        <v>537</v>
      </c>
      <c r="AD29" s="66">
        <f>SUM(AC29,-AB29)</f>
        <v>-130</v>
      </c>
      <c r="AE29" s="68">
        <f>AD29/AB29</f>
        <v>-0.19490254872563717</v>
      </c>
      <c r="AF29" s="49">
        <v>13</v>
      </c>
      <c r="AG29" s="69">
        <v>668</v>
      </c>
      <c r="AH29" s="79">
        <f>AC29</f>
        <v>537</v>
      </c>
      <c r="AI29" s="70">
        <f>SUM(AH29,-AG29)</f>
        <v>-131</v>
      </c>
      <c r="AJ29" s="80">
        <f>AI29/AG29</f>
        <v>-0.19610778443113772</v>
      </c>
      <c r="AK29" s="14">
        <v>10</v>
      </c>
      <c r="AL29" s="12"/>
      <c r="AN29" s="18">
        <v>10</v>
      </c>
      <c r="AO29" s="122" t="s">
        <v>33</v>
      </c>
      <c r="AP29" s="100" t="e">
        <f>#REF!</f>
        <v>#REF!</v>
      </c>
      <c r="AQ29" s="101">
        <v>696</v>
      </c>
      <c r="AR29" s="133"/>
      <c r="AS29" s="134"/>
      <c r="AT29" s="61"/>
      <c r="AU29" s="65">
        <v>290</v>
      </c>
      <c r="AV29" s="65">
        <v>225</v>
      </c>
      <c r="AW29" s="66">
        <f>SUM(AV29,-AU29)</f>
        <v>-65</v>
      </c>
      <c r="AX29" s="68">
        <f>AW29/AU29</f>
        <v>-0.22413793103448276</v>
      </c>
      <c r="AY29" s="49">
        <v>13</v>
      </c>
      <c r="AZ29" s="69">
        <v>668</v>
      </c>
      <c r="BA29" s="79">
        <f>AV29</f>
        <v>225</v>
      </c>
      <c r="BB29" s="70">
        <f>SUM(BA29,-AZ29)</f>
        <v>-443</v>
      </c>
      <c r="BC29" s="80">
        <f>BB29/AZ29</f>
        <v>-0.66317365269461082</v>
      </c>
      <c r="BD29" s="18">
        <v>10</v>
      </c>
      <c r="BE29" s="12"/>
      <c r="BG29" s="14">
        <v>10</v>
      </c>
      <c r="BH29" s="122" t="s">
        <v>33</v>
      </c>
      <c r="BI29" s="100" t="e">
        <f>#REF!</f>
        <v>#REF!</v>
      </c>
      <c r="BJ29" s="101">
        <v>696</v>
      </c>
      <c r="BK29" s="133"/>
      <c r="BL29" s="134"/>
      <c r="BM29" s="61"/>
      <c r="BN29" s="65">
        <v>171</v>
      </c>
      <c r="BO29" s="65">
        <v>181</v>
      </c>
      <c r="BP29" s="66">
        <f>SUM(BO29,-BN29)</f>
        <v>10</v>
      </c>
      <c r="BQ29" s="78">
        <f>BP29/BN29</f>
        <v>5.8479532163742687E-2</v>
      </c>
      <c r="BR29" s="49">
        <v>13</v>
      </c>
      <c r="BS29" s="69">
        <v>668</v>
      </c>
      <c r="BT29" s="79">
        <f>BO29</f>
        <v>181</v>
      </c>
      <c r="BU29" s="70">
        <f>SUM(BT29,-BS29)</f>
        <v>-487</v>
      </c>
      <c r="BV29" s="80">
        <f>BU29/BS29</f>
        <v>-0.72904191616766467</v>
      </c>
      <c r="BW29" s="14">
        <v>10</v>
      </c>
      <c r="BX29" s="12"/>
      <c r="CA29" s="18">
        <v>10</v>
      </c>
      <c r="CB29" s="122" t="s">
        <v>33</v>
      </c>
      <c r="CC29" s="100" t="e">
        <f>#REF!</f>
        <v>#REF!</v>
      </c>
      <c r="CD29" s="101">
        <v>696</v>
      </c>
      <c r="CE29" s="133"/>
      <c r="CF29" s="134"/>
      <c r="CG29" s="61"/>
      <c r="CH29" s="65">
        <v>277</v>
      </c>
      <c r="CI29" s="65">
        <v>172</v>
      </c>
      <c r="CJ29" s="66">
        <f>SUM(CI29,-CH29)</f>
        <v>-105</v>
      </c>
      <c r="CK29" s="68">
        <f>CJ29/CH29</f>
        <v>-0.37906137184115524</v>
      </c>
      <c r="CL29" s="49">
        <v>13</v>
      </c>
      <c r="CM29" s="69">
        <v>668</v>
      </c>
      <c r="CN29" s="79">
        <f>CI29</f>
        <v>172</v>
      </c>
      <c r="CO29" s="70">
        <f>SUM(CN29,-CM29)</f>
        <v>-496</v>
      </c>
      <c r="CP29" s="80">
        <f>CO29/CM29</f>
        <v>-0.74251497005988021</v>
      </c>
      <c r="CQ29" s="18">
        <v>10</v>
      </c>
      <c r="CR29" s="12"/>
      <c r="CU29" s="14">
        <v>10</v>
      </c>
      <c r="CV29" s="122" t="s">
        <v>33</v>
      </c>
      <c r="CW29" s="100" t="e">
        <f>#REF!</f>
        <v>#REF!</v>
      </c>
      <c r="CX29" s="101">
        <v>696</v>
      </c>
      <c r="CY29" s="133"/>
      <c r="CZ29" s="134"/>
      <c r="DA29" s="61"/>
      <c r="DB29" s="65">
        <v>169</v>
      </c>
      <c r="DC29" s="65">
        <v>319</v>
      </c>
      <c r="DD29" s="66">
        <f>SUM(DC29,-DB29)</f>
        <v>150</v>
      </c>
      <c r="DE29" s="78">
        <f>DD29/DB29</f>
        <v>0.8875739644970414</v>
      </c>
      <c r="DF29" s="49">
        <v>13</v>
      </c>
      <c r="DG29" s="69">
        <v>668</v>
      </c>
      <c r="DH29" s="79">
        <f>DC29</f>
        <v>319</v>
      </c>
      <c r="DI29" s="70">
        <f>SUM(DH29,-DG29)</f>
        <v>-349</v>
      </c>
      <c r="DJ29" s="80">
        <f>DI29/DG29</f>
        <v>-0.52245508982035926</v>
      </c>
      <c r="DK29" s="14">
        <v>10</v>
      </c>
      <c r="DL29" s="12"/>
      <c r="DO29" s="18">
        <v>10</v>
      </c>
      <c r="DP29" s="122" t="s">
        <v>33</v>
      </c>
      <c r="DQ29" s="100" t="e">
        <f>#REF!</f>
        <v>#REF!</v>
      </c>
      <c r="DR29" s="101">
        <v>696</v>
      </c>
      <c r="DS29" s="133"/>
      <c r="DT29" s="134"/>
      <c r="DU29" s="61"/>
      <c r="DV29" s="65">
        <v>283</v>
      </c>
      <c r="DW29" s="65">
        <v>234</v>
      </c>
      <c r="DX29" s="66">
        <f>SUM(DW29,-DV29)</f>
        <v>-49</v>
      </c>
      <c r="DY29" s="68">
        <f>DX29/DV29</f>
        <v>-0.17314487632508835</v>
      </c>
      <c r="DZ29" s="49">
        <v>13</v>
      </c>
      <c r="EA29" s="69">
        <v>668</v>
      </c>
      <c r="EB29" s="79">
        <f>DW29</f>
        <v>234</v>
      </c>
      <c r="EC29" s="70">
        <f>SUM(EB29,-EA29)</f>
        <v>-434</v>
      </c>
      <c r="ED29" s="80">
        <f>EC29/EA29</f>
        <v>-0.64970059880239517</v>
      </c>
      <c r="EE29" s="18">
        <v>10</v>
      </c>
      <c r="EF29" s="12"/>
      <c r="EI29" s="22">
        <v>10</v>
      </c>
      <c r="EJ29" s="122" t="s">
        <v>33</v>
      </c>
      <c r="EK29" s="100" t="e">
        <f>#REF!</f>
        <v>#REF!</v>
      </c>
      <c r="EL29" s="101">
        <v>696</v>
      </c>
      <c r="EM29" s="133"/>
      <c r="EN29" s="134"/>
      <c r="EO29" s="61"/>
      <c r="EP29" s="75">
        <f>SUM(AB29,AU29,BN29,CH29,DB29,DV29)</f>
        <v>1857</v>
      </c>
      <c r="EQ29" s="75">
        <f>SUM(AB29,AU29,BO29,CI29,DC29,DW29)</f>
        <v>1863</v>
      </c>
      <c r="ER29" s="66">
        <f>SUM(EQ29,-EP29)</f>
        <v>6</v>
      </c>
      <c r="ES29" s="78">
        <f>ER29/EP29</f>
        <v>3.2310177705977385E-3</v>
      </c>
      <c r="ET29" s="49">
        <v>13</v>
      </c>
      <c r="EU29" s="69">
        <v>668</v>
      </c>
      <c r="EV29" s="79">
        <f>EQ29</f>
        <v>1863</v>
      </c>
      <c r="EW29" s="70">
        <f>SUM(EV29,-EU29)</f>
        <v>1195</v>
      </c>
      <c r="EX29" s="80">
        <f>EW29/EU29</f>
        <v>1.7889221556886228</v>
      </c>
      <c r="EY29" s="22">
        <v>10</v>
      </c>
      <c r="EZ29" s="12"/>
    </row>
    <row r="30" spans="1:156" x14ac:dyDescent="0.25">
      <c r="A30" s="191">
        <v>11</v>
      </c>
      <c r="B30" s="112" t="s">
        <v>34</v>
      </c>
      <c r="C30" s="113">
        <f>SUM(C21,C29)</f>
        <v>0</v>
      </c>
      <c r="D30" s="113">
        <f>SUM(D21,D29)</f>
        <v>16567</v>
      </c>
      <c r="E30" s="114">
        <f>SUM(D30,-C30)</f>
        <v>16567</v>
      </c>
      <c r="F30" s="115" t="e">
        <f>E30/C30</f>
        <v>#DIV/0!</v>
      </c>
      <c r="G30" s="61"/>
      <c r="H30" s="113">
        <f>SUM(H21,H29)</f>
        <v>16613</v>
      </c>
      <c r="I30" s="113">
        <f>SUM(I21,I29)</f>
        <v>15196</v>
      </c>
      <c r="J30" s="114">
        <f>SUM(I30,-H30)</f>
        <v>-1417</v>
      </c>
      <c r="K30" s="110">
        <f>J30/H30</f>
        <v>-8.5294648769036294E-2</v>
      </c>
      <c r="L30" s="62"/>
      <c r="M30" s="113">
        <f>SUM(M21,M29)</f>
        <v>16567</v>
      </c>
      <c r="N30" s="113">
        <f>SUM(N21,N29)</f>
        <v>15196</v>
      </c>
      <c r="O30" s="114">
        <f>SUM(N30,-M30)</f>
        <v>-1371</v>
      </c>
      <c r="P30" s="71">
        <f>O30/M30</f>
        <v>-8.2754874147401458E-2</v>
      </c>
      <c r="Q30" s="191">
        <v>11</v>
      </c>
      <c r="R30" s="6"/>
      <c r="U30" s="14">
        <v>11</v>
      </c>
      <c r="V30" s="106" t="s">
        <v>34</v>
      </c>
      <c r="W30" s="107" t="e">
        <f>SUM(W21,W29)</f>
        <v>#REF!</v>
      </c>
      <c r="X30" s="108">
        <f>SUM(X21,X29)</f>
        <v>4544</v>
      </c>
      <c r="Y30" s="109" t="e">
        <f>SUM(X30,-W30)</f>
        <v>#REF!</v>
      </c>
      <c r="Z30" s="80" t="e">
        <f>Y30/W30</f>
        <v>#REF!</v>
      </c>
      <c r="AA30" s="61"/>
      <c r="AB30" s="108">
        <f>SUM(AB21,AB29)</f>
        <v>4413</v>
      </c>
      <c r="AC30" s="108">
        <f>SUM(AC21,AC29)</f>
        <v>3914</v>
      </c>
      <c r="AD30" s="109">
        <f>SUM(AC30,-AB30)</f>
        <v>-499</v>
      </c>
      <c r="AE30" s="110">
        <f>AD30/AB30</f>
        <v>-0.11307500566508044</v>
      </c>
      <c r="AF30" s="49">
        <v>14</v>
      </c>
      <c r="AG30" s="111">
        <f>SUM(AG21,AG29)</f>
        <v>4240</v>
      </c>
      <c r="AH30" s="108">
        <f>SUM(AH21,AH29)</f>
        <v>3914</v>
      </c>
      <c r="AI30" s="70">
        <f>SUM(AH30,-AG30)</f>
        <v>-326</v>
      </c>
      <c r="AJ30" s="80">
        <f>AI30/AG30</f>
        <v>-7.6886792452830185E-2</v>
      </c>
      <c r="AK30" s="14">
        <v>11</v>
      </c>
      <c r="AL30" s="12"/>
      <c r="AN30" s="18">
        <v>11</v>
      </c>
      <c r="AO30" s="106" t="s">
        <v>34</v>
      </c>
      <c r="AP30" s="107" t="e">
        <f>SUM(AP21,AP29)</f>
        <v>#REF!</v>
      </c>
      <c r="AQ30" s="108">
        <f>SUM(AQ21,AQ29)</f>
        <v>4544</v>
      </c>
      <c r="AR30" s="109" t="e">
        <f>SUM(AQ30,-AP30)</f>
        <v>#REF!</v>
      </c>
      <c r="AS30" s="80" t="e">
        <f>AR30/AP30</f>
        <v>#REF!</v>
      </c>
      <c r="AT30" s="61"/>
      <c r="AU30" s="108">
        <f>SUM(AU21,AU29)</f>
        <v>1935</v>
      </c>
      <c r="AV30" s="108">
        <f>SUM(AV21,AV29)</f>
        <v>1681</v>
      </c>
      <c r="AW30" s="109">
        <f>SUM(AV30,-AU30)</f>
        <v>-254</v>
      </c>
      <c r="AX30" s="110">
        <f>AW30/AU30</f>
        <v>-0.13126614987080104</v>
      </c>
      <c r="AY30" s="49">
        <v>14</v>
      </c>
      <c r="AZ30" s="111">
        <f>SUM(AZ21,AZ29)</f>
        <v>4240</v>
      </c>
      <c r="BA30" s="108">
        <f>SUM(BA21,BA29)</f>
        <v>1681</v>
      </c>
      <c r="BB30" s="70">
        <f>SUM(BA30,-AZ30)</f>
        <v>-2559</v>
      </c>
      <c r="BC30" s="80">
        <f>BB30/AZ30</f>
        <v>-0.60353773584905657</v>
      </c>
      <c r="BD30" s="18">
        <v>11</v>
      </c>
      <c r="BE30" s="12"/>
      <c r="BG30" s="14">
        <v>11</v>
      </c>
      <c r="BH30" s="106" t="s">
        <v>34</v>
      </c>
      <c r="BI30" s="107" t="e">
        <f>SUM(BI21,BI29)</f>
        <v>#REF!</v>
      </c>
      <c r="BJ30" s="108">
        <f>SUM(BJ21,BJ29)</f>
        <v>4544</v>
      </c>
      <c r="BK30" s="109" t="e">
        <f>SUM(BJ30,-BI30)</f>
        <v>#REF!</v>
      </c>
      <c r="BL30" s="80" t="e">
        <f>BK30/BI30</f>
        <v>#REF!</v>
      </c>
      <c r="BM30" s="61"/>
      <c r="BN30" s="108">
        <f>SUM(BN21,BN29)</f>
        <v>930</v>
      </c>
      <c r="BO30" s="108">
        <f>SUM(BO21,BO29)</f>
        <v>979</v>
      </c>
      <c r="BP30" s="109">
        <f>SUM(BO30,-BN30)</f>
        <v>49</v>
      </c>
      <c r="BQ30" s="110">
        <f>BP30/BN30</f>
        <v>5.2688172043010753E-2</v>
      </c>
      <c r="BR30" s="49">
        <v>14</v>
      </c>
      <c r="BS30" s="111">
        <f>SUM(BS21,BS29)</f>
        <v>4240</v>
      </c>
      <c r="BT30" s="108">
        <f>SUM(BT21,BT29)</f>
        <v>979</v>
      </c>
      <c r="BU30" s="70">
        <f>SUM(BT30,-BS30)</f>
        <v>-3261</v>
      </c>
      <c r="BV30" s="80">
        <f>BU30/BS30</f>
        <v>-0.76910377358490567</v>
      </c>
      <c r="BW30" s="14">
        <v>11</v>
      </c>
      <c r="BX30" s="12"/>
      <c r="CA30" s="18">
        <v>11</v>
      </c>
      <c r="CB30" s="106" t="s">
        <v>34</v>
      </c>
      <c r="CC30" s="107" t="e">
        <f>SUM(CC21,CC29)</f>
        <v>#REF!</v>
      </c>
      <c r="CD30" s="108">
        <f>SUM(CD21,CD29)</f>
        <v>4544</v>
      </c>
      <c r="CE30" s="109" t="e">
        <f>SUM(CD30,-CC30)</f>
        <v>#REF!</v>
      </c>
      <c r="CF30" s="80" t="e">
        <f>CE30/CC30</f>
        <v>#REF!</v>
      </c>
      <c r="CG30" s="61"/>
      <c r="CH30" s="108">
        <f>SUM(CH21,CH29)</f>
        <v>1298</v>
      </c>
      <c r="CI30" s="108">
        <f>SUM(CI21,CI29)</f>
        <v>937</v>
      </c>
      <c r="CJ30" s="109">
        <f>SUM(CI30,-CH30)</f>
        <v>-361</v>
      </c>
      <c r="CK30" s="110">
        <f>CJ30/CH30</f>
        <v>-0.27812018489984591</v>
      </c>
      <c r="CL30" s="49">
        <v>14</v>
      </c>
      <c r="CM30" s="111">
        <f>SUM(CM21,CM29)</f>
        <v>4240</v>
      </c>
      <c r="CN30" s="108">
        <f>SUM(CN21,CN29)</f>
        <v>937</v>
      </c>
      <c r="CO30" s="70">
        <f>SUM(CN30,-CM30)</f>
        <v>-3303</v>
      </c>
      <c r="CP30" s="80">
        <f>CO30/CM30</f>
        <v>-0.77900943396226419</v>
      </c>
      <c r="CQ30" s="18">
        <v>11</v>
      </c>
      <c r="CR30" s="12"/>
      <c r="CU30" s="14">
        <v>11</v>
      </c>
      <c r="CV30" s="106" t="s">
        <v>34</v>
      </c>
      <c r="CW30" s="107" t="e">
        <f>SUM(CW21,CW29)</f>
        <v>#REF!</v>
      </c>
      <c r="CX30" s="108">
        <f>SUM(CX21,CX29)</f>
        <v>4544</v>
      </c>
      <c r="CY30" s="109" t="e">
        <f>SUM(CX30,-CW30)</f>
        <v>#REF!</v>
      </c>
      <c r="CZ30" s="80" t="e">
        <f>CY30/CW30</f>
        <v>#REF!</v>
      </c>
      <c r="DA30" s="61"/>
      <c r="DB30" s="108">
        <f>SUM(DB21,DB29)</f>
        <v>1524</v>
      </c>
      <c r="DC30" s="108">
        <f>SUM(DC21,DC29)</f>
        <v>1449</v>
      </c>
      <c r="DD30" s="109">
        <f>SUM(DC30,-DB30)</f>
        <v>-75</v>
      </c>
      <c r="DE30" s="110">
        <f>DD30/DB30</f>
        <v>-4.9212598425196853E-2</v>
      </c>
      <c r="DF30" s="49">
        <v>14</v>
      </c>
      <c r="DG30" s="111">
        <f>SUM(DG21,DG29)</f>
        <v>4240</v>
      </c>
      <c r="DH30" s="108">
        <f>SUM(DH21,DH29)</f>
        <v>1449</v>
      </c>
      <c r="DI30" s="70">
        <f>SUM(DH30,-DG30)</f>
        <v>-2791</v>
      </c>
      <c r="DJ30" s="80">
        <f>DI30/DG30</f>
        <v>-0.65825471698113203</v>
      </c>
      <c r="DK30" s="14">
        <v>11</v>
      </c>
      <c r="DL30" s="12"/>
      <c r="DO30" s="18">
        <v>11</v>
      </c>
      <c r="DP30" s="106" t="s">
        <v>34</v>
      </c>
      <c r="DQ30" s="107" t="e">
        <f>SUM(DQ21,DQ29)</f>
        <v>#REF!</v>
      </c>
      <c r="DR30" s="108">
        <f>SUM(DR21,DR29)</f>
        <v>4544</v>
      </c>
      <c r="DS30" s="109" t="e">
        <f>SUM(DR30,-DQ30)</f>
        <v>#REF!</v>
      </c>
      <c r="DT30" s="80" t="e">
        <f>DS30/DQ30</f>
        <v>#REF!</v>
      </c>
      <c r="DU30" s="61"/>
      <c r="DV30" s="108">
        <f>SUM(DV21,DV29)</f>
        <v>1007</v>
      </c>
      <c r="DW30" s="108">
        <f>SUM(DW21,DW29)</f>
        <v>1085</v>
      </c>
      <c r="DX30" s="109">
        <f>SUM(DW30,-DV30)</f>
        <v>78</v>
      </c>
      <c r="DY30" s="116">
        <f>DX30/DV30</f>
        <v>7.7457795431976173E-2</v>
      </c>
      <c r="DZ30" s="49">
        <v>14</v>
      </c>
      <c r="EA30" s="111">
        <f>SUM(EA21,EA29)</f>
        <v>4240</v>
      </c>
      <c r="EB30" s="108">
        <f>SUM(EB21,EB29)</f>
        <v>1085</v>
      </c>
      <c r="EC30" s="70">
        <f>SUM(EB30,-EA30)</f>
        <v>-3155</v>
      </c>
      <c r="ED30" s="80">
        <f>EC30/EA30</f>
        <v>-0.74410377358490565</v>
      </c>
      <c r="EE30" s="18">
        <v>11</v>
      </c>
      <c r="EF30" s="12"/>
      <c r="EI30" s="22">
        <v>11</v>
      </c>
      <c r="EJ30" s="106" t="s">
        <v>34</v>
      </c>
      <c r="EK30" s="107" t="e">
        <f>SUM(EK21,EK29)</f>
        <v>#REF!</v>
      </c>
      <c r="EL30" s="108">
        <f>SUM(EL21,EL29)</f>
        <v>4544</v>
      </c>
      <c r="EM30" s="109" t="e">
        <f>SUM(EL30,-EK30)</f>
        <v>#REF!</v>
      </c>
      <c r="EN30" s="80" t="e">
        <f>EM30/EK30</f>
        <v>#REF!</v>
      </c>
      <c r="EO30" s="61"/>
      <c r="EP30" s="108">
        <f>SUM(EP21,EP29)</f>
        <v>11107</v>
      </c>
      <c r="EQ30" s="108">
        <f>SUM(EQ21,EQ29)</f>
        <v>10798</v>
      </c>
      <c r="ER30" s="109">
        <f>SUM(EQ30,-EP30)</f>
        <v>-309</v>
      </c>
      <c r="ES30" s="110">
        <f>ER30/EP30</f>
        <v>-2.782029350859818E-2</v>
      </c>
      <c r="ET30" s="49">
        <v>14</v>
      </c>
      <c r="EU30" s="111">
        <f>SUM(EU21,EU29)</f>
        <v>4240</v>
      </c>
      <c r="EV30" s="108">
        <f>SUM(EV21,EV29)</f>
        <v>10798</v>
      </c>
      <c r="EW30" s="70">
        <f>SUM(EV30,-EU30)</f>
        <v>6558</v>
      </c>
      <c r="EX30" s="80">
        <f>EW30/EU30</f>
        <v>1.5466981132075472</v>
      </c>
      <c r="EY30" s="22">
        <v>11</v>
      </c>
      <c r="EZ30" s="12"/>
    </row>
    <row r="31" spans="1:156" hidden="1" x14ac:dyDescent="0.25">
      <c r="A31" s="191"/>
      <c r="B31" s="58"/>
      <c r="C31" s="7"/>
      <c r="D31" s="7"/>
      <c r="E31" s="58"/>
      <c r="F31" s="92"/>
      <c r="G31" s="119"/>
      <c r="H31" s="7"/>
      <c r="I31" s="7"/>
      <c r="J31" s="58"/>
      <c r="K31" s="92"/>
      <c r="L31" s="62"/>
      <c r="M31" s="7"/>
      <c r="N31" s="7"/>
      <c r="O31" s="58"/>
      <c r="P31" s="87"/>
      <c r="Q31" s="191"/>
      <c r="R31" s="6"/>
      <c r="U31" s="14"/>
      <c r="V31" s="58"/>
      <c r="W31" s="7"/>
      <c r="X31" s="7"/>
      <c r="Y31" s="58"/>
      <c r="Z31" s="92"/>
      <c r="AA31" s="119"/>
      <c r="AB31" s="7"/>
      <c r="AC31" s="7"/>
      <c r="AD31" s="58"/>
      <c r="AE31" s="92"/>
      <c r="AF31" s="49"/>
      <c r="AG31" s="7"/>
      <c r="AH31" s="7"/>
      <c r="AI31" s="58"/>
      <c r="AJ31" s="92"/>
      <c r="AK31" s="14"/>
      <c r="AL31" s="12"/>
      <c r="AN31" s="18"/>
      <c r="AO31" s="58"/>
      <c r="AP31" s="7"/>
      <c r="AQ31" s="7"/>
      <c r="AR31" s="58"/>
      <c r="AS31" s="92"/>
      <c r="AT31" s="119"/>
      <c r="AU31" s="7"/>
      <c r="AV31" s="7"/>
      <c r="AW31" s="58"/>
      <c r="AX31" s="92"/>
      <c r="AY31" s="49"/>
      <c r="AZ31" s="7"/>
      <c r="BA31" s="7"/>
      <c r="BB31" s="58"/>
      <c r="BC31" s="92"/>
      <c r="BD31" s="18"/>
      <c r="BE31" s="12"/>
      <c r="BG31" s="14"/>
      <c r="BH31" s="58"/>
      <c r="BI31" s="7"/>
      <c r="BJ31" s="7"/>
      <c r="BK31" s="58"/>
      <c r="BL31" s="92"/>
      <c r="BM31" s="119"/>
      <c r="BN31" s="7"/>
      <c r="BO31" s="7"/>
      <c r="BP31" s="58"/>
      <c r="BQ31" s="92"/>
      <c r="BR31" s="49"/>
      <c r="BS31" s="7"/>
      <c r="BT31" s="7"/>
      <c r="BU31" s="58"/>
      <c r="BV31" s="92"/>
      <c r="BW31" s="14"/>
      <c r="BX31" s="12"/>
      <c r="CA31" s="18"/>
      <c r="CB31" s="58"/>
      <c r="CC31" s="7"/>
      <c r="CD31" s="7"/>
      <c r="CE31" s="58"/>
      <c r="CF31" s="92"/>
      <c r="CG31" s="119"/>
      <c r="CH31" s="7"/>
      <c r="CI31" s="7"/>
      <c r="CJ31" s="58"/>
      <c r="CK31" s="92"/>
      <c r="CL31" s="49"/>
      <c r="CM31" s="7"/>
      <c r="CN31" s="7"/>
      <c r="CO31" s="58"/>
      <c r="CP31" s="92"/>
      <c r="CQ31" s="18"/>
      <c r="CR31" s="12"/>
      <c r="CU31" s="14"/>
      <c r="CV31" s="58"/>
      <c r="CW31" s="7"/>
      <c r="CX31" s="7"/>
      <c r="CY31" s="58"/>
      <c r="CZ31" s="92"/>
      <c r="DA31" s="119"/>
      <c r="DB31" s="7"/>
      <c r="DC31" s="7"/>
      <c r="DD31" s="58"/>
      <c r="DE31" s="92"/>
      <c r="DF31" s="49"/>
      <c r="DG31" s="7"/>
      <c r="DH31" s="7"/>
      <c r="DI31" s="58"/>
      <c r="DJ31" s="92"/>
      <c r="DK31" s="14"/>
      <c r="DL31" s="12"/>
      <c r="DO31" s="18"/>
      <c r="DP31" s="58"/>
      <c r="DQ31" s="7"/>
      <c r="DR31" s="7"/>
      <c r="DS31" s="58"/>
      <c r="DT31" s="92"/>
      <c r="DU31" s="119"/>
      <c r="DV31" s="7"/>
      <c r="DW31" s="7"/>
      <c r="DX31" s="58"/>
      <c r="DY31" s="92"/>
      <c r="DZ31" s="49"/>
      <c r="EA31" s="7"/>
      <c r="EB31" s="7"/>
      <c r="EC31" s="58"/>
      <c r="ED31" s="92"/>
      <c r="EE31" s="18"/>
      <c r="EF31" s="12"/>
      <c r="EI31" s="22"/>
      <c r="EJ31" s="58"/>
      <c r="EK31" s="7"/>
      <c r="EL31" s="7"/>
      <c r="EM31" s="58"/>
      <c r="EN31" s="92"/>
      <c r="EO31" s="119"/>
      <c r="EP31" s="7"/>
      <c r="EQ31" s="7"/>
      <c r="ER31" s="58"/>
      <c r="ES31" s="92"/>
      <c r="ET31" s="49"/>
      <c r="EU31" s="7"/>
      <c r="EV31" s="7"/>
      <c r="EW31" s="58"/>
      <c r="EX31" s="92"/>
      <c r="EY31" s="22"/>
      <c r="EZ31" s="12"/>
    </row>
    <row r="32" spans="1:156" hidden="1" x14ac:dyDescent="0.25">
      <c r="A32" s="191"/>
      <c r="B32" s="58"/>
      <c r="C32" s="7"/>
      <c r="D32" s="7"/>
      <c r="E32" s="58"/>
      <c r="F32" s="92"/>
      <c r="G32" s="119"/>
      <c r="H32" s="7"/>
      <c r="I32" s="7"/>
      <c r="J32" s="58"/>
      <c r="K32" s="92"/>
      <c r="L32" s="62"/>
      <c r="M32" s="7"/>
      <c r="N32" s="7"/>
      <c r="O32" s="58"/>
      <c r="P32" s="87"/>
      <c r="Q32" s="191"/>
      <c r="R32" s="6"/>
      <c r="U32" s="14"/>
      <c r="V32" s="58"/>
      <c r="W32" s="7"/>
      <c r="X32" s="7"/>
      <c r="Y32" s="58"/>
      <c r="Z32" s="92"/>
      <c r="AA32" s="119"/>
      <c r="AB32" s="7"/>
      <c r="AC32" s="7"/>
      <c r="AD32" s="58"/>
      <c r="AE32" s="92"/>
      <c r="AF32" s="49"/>
      <c r="AG32" s="7"/>
      <c r="AH32" s="7"/>
      <c r="AI32" s="58"/>
      <c r="AJ32" s="92"/>
      <c r="AK32" s="14"/>
      <c r="AL32" s="12"/>
      <c r="AN32" s="18"/>
      <c r="AO32" s="58"/>
      <c r="AP32" s="7"/>
      <c r="AQ32" s="7"/>
      <c r="AR32" s="58"/>
      <c r="AS32" s="92"/>
      <c r="AT32" s="119"/>
      <c r="AU32" s="7"/>
      <c r="AV32" s="7"/>
      <c r="AW32" s="58"/>
      <c r="AX32" s="92"/>
      <c r="AY32" s="49"/>
      <c r="AZ32" s="7"/>
      <c r="BA32" s="7"/>
      <c r="BB32" s="58"/>
      <c r="BC32" s="92"/>
      <c r="BD32" s="18"/>
      <c r="BE32" s="12"/>
      <c r="BG32" s="14"/>
      <c r="BH32" s="58"/>
      <c r="BI32" s="7"/>
      <c r="BJ32" s="7"/>
      <c r="BK32" s="58"/>
      <c r="BL32" s="92"/>
      <c r="BM32" s="119"/>
      <c r="BN32" s="7"/>
      <c r="BO32" s="7"/>
      <c r="BP32" s="58"/>
      <c r="BQ32" s="92"/>
      <c r="BR32" s="49"/>
      <c r="BS32" s="7"/>
      <c r="BT32" s="7"/>
      <c r="BU32" s="58"/>
      <c r="BV32" s="92"/>
      <c r="BW32" s="14"/>
      <c r="BX32" s="12"/>
      <c r="CA32" s="18"/>
      <c r="CB32" s="58"/>
      <c r="CC32" s="7"/>
      <c r="CD32" s="7"/>
      <c r="CE32" s="58"/>
      <c r="CF32" s="92"/>
      <c r="CG32" s="119"/>
      <c r="CH32" s="7"/>
      <c r="CI32" s="7"/>
      <c r="CJ32" s="58"/>
      <c r="CK32" s="92"/>
      <c r="CL32" s="49"/>
      <c r="CM32" s="7"/>
      <c r="CN32" s="7"/>
      <c r="CO32" s="58"/>
      <c r="CP32" s="92"/>
      <c r="CQ32" s="18"/>
      <c r="CR32" s="12"/>
      <c r="CU32" s="14"/>
      <c r="CV32" s="58"/>
      <c r="CW32" s="7"/>
      <c r="CX32" s="7"/>
      <c r="CY32" s="58"/>
      <c r="CZ32" s="92"/>
      <c r="DA32" s="119"/>
      <c r="DB32" s="7"/>
      <c r="DC32" s="7"/>
      <c r="DD32" s="58"/>
      <c r="DE32" s="92"/>
      <c r="DF32" s="49"/>
      <c r="DG32" s="7"/>
      <c r="DH32" s="7"/>
      <c r="DI32" s="58"/>
      <c r="DJ32" s="92"/>
      <c r="DK32" s="14"/>
      <c r="DL32" s="12"/>
      <c r="DO32" s="18"/>
      <c r="DP32" s="58"/>
      <c r="DQ32" s="7"/>
      <c r="DR32" s="7"/>
      <c r="DS32" s="58"/>
      <c r="DT32" s="92"/>
      <c r="DU32" s="119"/>
      <c r="DV32" s="7"/>
      <c r="DW32" s="7"/>
      <c r="DX32" s="58"/>
      <c r="DY32" s="92"/>
      <c r="DZ32" s="49"/>
      <c r="EA32" s="7"/>
      <c r="EB32" s="7"/>
      <c r="EC32" s="58"/>
      <c r="ED32" s="92"/>
      <c r="EE32" s="18"/>
      <c r="EF32" s="12"/>
      <c r="EI32" s="22"/>
      <c r="EJ32" s="58"/>
      <c r="EK32" s="7"/>
      <c r="EL32" s="7"/>
      <c r="EM32" s="58"/>
      <c r="EN32" s="92"/>
      <c r="EO32" s="119"/>
      <c r="EP32" s="7"/>
      <c r="EQ32" s="7"/>
      <c r="ER32" s="58"/>
      <c r="ES32" s="92"/>
      <c r="ET32" s="49"/>
      <c r="EU32" s="7"/>
      <c r="EV32" s="7"/>
      <c r="EW32" s="58"/>
      <c r="EX32" s="92"/>
      <c r="EY32" s="22"/>
      <c r="EZ32" s="12"/>
    </row>
    <row r="33" spans="1:156" ht="3.95" customHeight="1" x14ac:dyDescent="0.25">
      <c r="A33" s="191"/>
      <c r="B33" s="95"/>
      <c r="C33" s="96"/>
      <c r="D33" s="120"/>
      <c r="E33" s="98"/>
      <c r="F33" s="99"/>
      <c r="G33" s="61"/>
      <c r="H33" s="120"/>
      <c r="I33" s="120"/>
      <c r="J33" s="98"/>
      <c r="K33" s="99"/>
      <c r="L33" s="62"/>
      <c r="M33" s="120"/>
      <c r="N33" s="120"/>
      <c r="O33" s="98"/>
      <c r="P33" s="87"/>
      <c r="Q33" s="191"/>
      <c r="R33" s="6"/>
      <c r="U33" s="14"/>
      <c r="V33" s="95"/>
      <c r="W33" s="96"/>
      <c r="X33" s="120"/>
      <c r="Y33" s="98"/>
      <c r="Z33" s="99"/>
      <c r="AA33" s="61"/>
      <c r="AB33" s="120"/>
      <c r="AC33" s="120"/>
      <c r="AD33" s="98"/>
      <c r="AE33" s="99"/>
      <c r="AF33" s="49"/>
      <c r="AG33" s="120"/>
      <c r="AH33" s="120"/>
      <c r="AI33" s="98"/>
      <c r="AJ33" s="99"/>
      <c r="AK33" s="14"/>
      <c r="AL33" s="12"/>
      <c r="AN33" s="18"/>
      <c r="AO33" s="95"/>
      <c r="AP33" s="96"/>
      <c r="AQ33" s="120"/>
      <c r="AR33" s="98"/>
      <c r="AS33" s="99"/>
      <c r="AT33" s="61"/>
      <c r="AU33" s="120"/>
      <c r="AV33" s="120"/>
      <c r="AW33" s="98"/>
      <c r="AX33" s="99"/>
      <c r="AY33" s="49"/>
      <c r="AZ33" s="120"/>
      <c r="BA33" s="120"/>
      <c r="BB33" s="98"/>
      <c r="BC33" s="99"/>
      <c r="BD33" s="18"/>
      <c r="BE33" s="12"/>
      <c r="BG33" s="14"/>
      <c r="BH33" s="95"/>
      <c r="BI33" s="96"/>
      <c r="BJ33" s="120"/>
      <c r="BK33" s="98"/>
      <c r="BL33" s="99"/>
      <c r="BM33" s="61"/>
      <c r="BN33" s="120"/>
      <c r="BO33" s="120"/>
      <c r="BP33" s="98"/>
      <c r="BQ33" s="99"/>
      <c r="BR33" s="49"/>
      <c r="BS33" s="120"/>
      <c r="BT33" s="120"/>
      <c r="BU33" s="98"/>
      <c r="BV33" s="99"/>
      <c r="BW33" s="14"/>
      <c r="BX33" s="12"/>
      <c r="CA33" s="18"/>
      <c r="CB33" s="95"/>
      <c r="CC33" s="96"/>
      <c r="CD33" s="120"/>
      <c r="CE33" s="98"/>
      <c r="CF33" s="99"/>
      <c r="CG33" s="61"/>
      <c r="CH33" s="120"/>
      <c r="CI33" s="120"/>
      <c r="CJ33" s="98"/>
      <c r="CK33" s="99"/>
      <c r="CL33" s="49"/>
      <c r="CM33" s="120"/>
      <c r="CN33" s="120"/>
      <c r="CO33" s="98"/>
      <c r="CP33" s="99"/>
      <c r="CQ33" s="18"/>
      <c r="CR33" s="12"/>
      <c r="CU33" s="14"/>
      <c r="CV33" s="95"/>
      <c r="CW33" s="96"/>
      <c r="CX33" s="120"/>
      <c r="CY33" s="98"/>
      <c r="CZ33" s="99"/>
      <c r="DA33" s="61"/>
      <c r="DB33" s="120"/>
      <c r="DC33" s="120"/>
      <c r="DD33" s="98"/>
      <c r="DE33" s="99"/>
      <c r="DF33" s="49"/>
      <c r="DG33" s="120"/>
      <c r="DH33" s="120"/>
      <c r="DI33" s="98"/>
      <c r="DJ33" s="99"/>
      <c r="DK33" s="14"/>
      <c r="DL33" s="12"/>
      <c r="DO33" s="18"/>
      <c r="DP33" s="95"/>
      <c r="DQ33" s="96"/>
      <c r="DR33" s="120"/>
      <c r="DS33" s="98"/>
      <c r="DT33" s="99"/>
      <c r="DU33" s="61"/>
      <c r="DV33" s="120"/>
      <c r="DW33" s="120"/>
      <c r="DX33" s="98"/>
      <c r="DY33" s="99"/>
      <c r="DZ33" s="49"/>
      <c r="EA33" s="120"/>
      <c r="EB33" s="120"/>
      <c r="EC33" s="98"/>
      <c r="ED33" s="99"/>
      <c r="EE33" s="18"/>
      <c r="EF33" s="12"/>
      <c r="EI33" s="22"/>
      <c r="EJ33" s="95"/>
      <c r="EK33" s="96"/>
      <c r="EL33" s="120"/>
      <c r="EM33" s="98"/>
      <c r="EN33" s="99"/>
      <c r="EO33" s="61"/>
      <c r="EP33" s="120"/>
      <c r="EQ33" s="120"/>
      <c r="ER33" s="98"/>
      <c r="ES33" s="99"/>
      <c r="ET33" s="49"/>
      <c r="EU33" s="120"/>
      <c r="EV33" s="120"/>
      <c r="EW33" s="98"/>
      <c r="EX33" s="99"/>
      <c r="EY33" s="22"/>
      <c r="EZ33" s="12"/>
    </row>
    <row r="34" spans="1:156" hidden="1" x14ac:dyDescent="0.25">
      <c r="A34" s="191">
        <v>21</v>
      </c>
      <c r="B34" s="135" t="s">
        <v>35</v>
      </c>
      <c r="C34" s="113">
        <f>SUM(C16,C30)</f>
        <v>0</v>
      </c>
      <c r="D34" s="113">
        <f>SUM(D16,D30)</f>
        <v>77235</v>
      </c>
      <c r="E34" s="136">
        <f>SUM(D34,-C34)</f>
        <v>77235</v>
      </c>
      <c r="F34" s="137" t="e">
        <f>E34/C34</f>
        <v>#DIV/0!</v>
      </c>
      <c r="G34" s="61"/>
      <c r="H34" s="113">
        <f>SUM(H16,H30)</f>
        <v>76220</v>
      </c>
      <c r="I34" s="113">
        <f>SUM(I16,I30)</f>
        <v>74852</v>
      </c>
      <c r="J34" s="136" t="e">
        <f>SUM(#REF!,-H34)</f>
        <v>#REF!</v>
      </c>
      <c r="K34" s="137" t="e">
        <f>J34/H34</f>
        <v>#REF!</v>
      </c>
      <c r="L34" s="62"/>
      <c r="M34" s="113">
        <f>SUM(M16,M30)</f>
        <v>77235</v>
      </c>
      <c r="N34" s="113">
        <f>SUM(N16,N30)</f>
        <v>74852</v>
      </c>
      <c r="O34" s="136">
        <f>SUM(N34,-M34)</f>
        <v>-2383</v>
      </c>
      <c r="P34" s="138">
        <f>O34/M34</f>
        <v>-3.0853887486243285E-2</v>
      </c>
      <c r="Q34" s="191">
        <v>21</v>
      </c>
      <c r="R34" s="6"/>
      <c r="U34" s="14">
        <v>21</v>
      </c>
      <c r="V34" s="135" t="s">
        <v>35</v>
      </c>
      <c r="W34" s="113" t="e">
        <f>SUM(W15,W30)</f>
        <v>#REF!</v>
      </c>
      <c r="X34" s="113">
        <f>SUM(X15,X30)</f>
        <v>19716</v>
      </c>
      <c r="Y34" s="136" t="e">
        <f>SUM(X34,-W34)</f>
        <v>#REF!</v>
      </c>
      <c r="Z34" s="137" t="e">
        <f>Y34/W34</f>
        <v>#REF!</v>
      </c>
      <c r="AA34" s="61"/>
      <c r="AB34" s="113">
        <f>SUM(AB15,AB30)</f>
        <v>19306</v>
      </c>
      <c r="AC34" s="113">
        <f>SUM(AC15,AC30)</f>
        <v>18966</v>
      </c>
      <c r="AD34" s="136">
        <f>SUM(AC34,-AB34)</f>
        <v>-340</v>
      </c>
      <c r="AE34" s="137">
        <f>AD34/AB34</f>
        <v>-1.7611105355847922E-2</v>
      </c>
      <c r="AF34" s="49">
        <v>21</v>
      </c>
      <c r="AG34" s="113">
        <f>SUM(AG15,AG30)</f>
        <v>19738</v>
      </c>
      <c r="AH34" s="113">
        <f>SUM(AH15,AH30)</f>
        <v>18966</v>
      </c>
      <c r="AI34" s="136">
        <f>SUM(AH34,-AG34)</f>
        <v>-772</v>
      </c>
      <c r="AJ34" s="137">
        <f>AI34/AG34</f>
        <v>-3.9112372074171647E-2</v>
      </c>
      <c r="AK34" s="14">
        <v>21</v>
      </c>
      <c r="AL34" s="12"/>
      <c r="AN34" s="18">
        <v>21</v>
      </c>
      <c r="AO34" s="135" t="s">
        <v>35</v>
      </c>
      <c r="AP34" s="113" t="e">
        <f>SUM(AP15,AP30)</f>
        <v>#REF!</v>
      </c>
      <c r="AQ34" s="113">
        <f>SUM(AQ15,AQ30)</f>
        <v>19716</v>
      </c>
      <c r="AR34" s="136" t="e">
        <f>SUM(AQ34,-AP34)</f>
        <v>#REF!</v>
      </c>
      <c r="AS34" s="137" t="e">
        <f>AR34/AP34</f>
        <v>#REF!</v>
      </c>
      <c r="AT34" s="61"/>
      <c r="AU34" s="113">
        <f>SUM(AU15,AU30)</f>
        <v>11552</v>
      </c>
      <c r="AV34" s="113">
        <f>SUM(AV15,AV30)</f>
        <v>11463</v>
      </c>
      <c r="AW34" s="136">
        <f>SUM(AV34,-AU34)</f>
        <v>-89</v>
      </c>
      <c r="AX34" s="137">
        <f>AW34/AU34</f>
        <v>-7.7042936288088644E-3</v>
      </c>
      <c r="AY34" s="49">
        <v>21</v>
      </c>
      <c r="AZ34" s="113">
        <f>SUM(AZ15,AZ30)</f>
        <v>19738</v>
      </c>
      <c r="BA34" s="113">
        <f>SUM(BA15,BA30)</f>
        <v>11463</v>
      </c>
      <c r="BB34" s="136">
        <f>SUM(BA34,-AZ34)</f>
        <v>-8275</v>
      </c>
      <c r="BC34" s="137">
        <f>BB34/AZ34</f>
        <v>-0.41924207113182693</v>
      </c>
      <c r="BD34" s="18">
        <v>21</v>
      </c>
      <c r="BE34" s="12"/>
      <c r="BG34" s="14">
        <v>21</v>
      </c>
      <c r="BH34" s="135" t="s">
        <v>35</v>
      </c>
      <c r="BI34" s="113" t="e">
        <f>SUM(BI15,BI30)</f>
        <v>#REF!</v>
      </c>
      <c r="BJ34" s="113">
        <f>SUM(BJ15,BJ30)</f>
        <v>19716</v>
      </c>
      <c r="BK34" s="136" t="e">
        <f>SUM(BJ34,-BI34)</f>
        <v>#REF!</v>
      </c>
      <c r="BL34" s="137" t="e">
        <f>BK34/BI34</f>
        <v>#REF!</v>
      </c>
      <c r="BM34" s="61"/>
      <c r="BN34" s="113">
        <f>SUM(BN15,BN30)</f>
        <v>8135</v>
      </c>
      <c r="BO34" s="113">
        <f>SUM(BO15,BO30)</f>
        <v>7976</v>
      </c>
      <c r="BP34" s="136">
        <f>SUM(BO34,-BN34)</f>
        <v>-159</v>
      </c>
      <c r="BQ34" s="137">
        <f>BP34/BN34</f>
        <v>-1.9545175169022742E-2</v>
      </c>
      <c r="BR34" s="49">
        <v>21</v>
      </c>
      <c r="BS34" s="113">
        <f>SUM(BS15,BS30)</f>
        <v>19738</v>
      </c>
      <c r="BT34" s="113">
        <f>SUM(BT15,BT30)</f>
        <v>7976</v>
      </c>
      <c r="BU34" s="136">
        <f>SUM(BT34,-BS34)</f>
        <v>-11762</v>
      </c>
      <c r="BV34" s="137">
        <f>BU34/BS34</f>
        <v>-0.5959063734927551</v>
      </c>
      <c r="BW34" s="14">
        <v>21</v>
      </c>
      <c r="BX34" s="12"/>
      <c r="CA34" s="18">
        <v>21</v>
      </c>
      <c r="CB34" s="135" t="s">
        <v>35</v>
      </c>
      <c r="CC34" s="113" t="e">
        <f>SUM(CC15,CC30)</f>
        <v>#REF!</v>
      </c>
      <c r="CD34" s="113">
        <f>SUM(CD15,CD30)</f>
        <v>19716</v>
      </c>
      <c r="CE34" s="136" t="e">
        <f>SUM(CD34,-CC34)</f>
        <v>#REF!</v>
      </c>
      <c r="CF34" s="137" t="e">
        <f>CE34/CC34</f>
        <v>#REF!</v>
      </c>
      <c r="CG34" s="61"/>
      <c r="CH34" s="113">
        <f>SUM(CH15,CH30)</f>
        <v>9913</v>
      </c>
      <c r="CI34" s="113">
        <f>SUM(CI15,CI30)</f>
        <v>9463</v>
      </c>
      <c r="CJ34" s="136">
        <f>SUM(CI34,-CH34)</f>
        <v>-450</v>
      </c>
      <c r="CK34" s="137">
        <f>CJ34/CH34</f>
        <v>-4.5394935942701505E-2</v>
      </c>
      <c r="CL34" s="49">
        <v>21</v>
      </c>
      <c r="CM34" s="113">
        <f>SUM(CM15,CM30)</f>
        <v>19738</v>
      </c>
      <c r="CN34" s="113">
        <f>SUM(CN15,CN30)</f>
        <v>9463</v>
      </c>
      <c r="CO34" s="136">
        <f>SUM(CN34,-CM34)</f>
        <v>-10275</v>
      </c>
      <c r="CP34" s="137">
        <f>CO34/CM34</f>
        <v>-0.52056945992501769</v>
      </c>
      <c r="CQ34" s="18">
        <v>21</v>
      </c>
      <c r="CR34" s="12"/>
      <c r="CU34" s="14">
        <v>21</v>
      </c>
      <c r="CV34" s="135" t="s">
        <v>35</v>
      </c>
      <c r="CW34" s="113" t="e">
        <f>SUM(CW15,CW30)</f>
        <v>#REF!</v>
      </c>
      <c r="CX34" s="113">
        <f>SUM(CX15,CX30)</f>
        <v>19716</v>
      </c>
      <c r="CY34" s="136" t="e">
        <f>SUM(CX34,-CW34)</f>
        <v>#REF!</v>
      </c>
      <c r="CZ34" s="137" t="e">
        <f>CY34/CW34</f>
        <v>#REF!</v>
      </c>
      <c r="DA34" s="61"/>
      <c r="DB34" s="113">
        <f>SUM(DB15,DB30)</f>
        <v>5701</v>
      </c>
      <c r="DC34" s="113">
        <f>SUM(DC15,DC30)</f>
        <v>5372</v>
      </c>
      <c r="DD34" s="136">
        <f>SUM(DC34,-DB34)</f>
        <v>-329</v>
      </c>
      <c r="DE34" s="137">
        <f>DD34/DB34</f>
        <v>-5.7709173829152784E-2</v>
      </c>
      <c r="DF34" s="49">
        <v>21</v>
      </c>
      <c r="DG34" s="113">
        <f>SUM(DG15,DG30)</f>
        <v>19738</v>
      </c>
      <c r="DH34" s="113">
        <f>SUM(DH15,DH30)</f>
        <v>5372</v>
      </c>
      <c r="DI34" s="136">
        <f>SUM(DH34,-DG34)</f>
        <v>-14366</v>
      </c>
      <c r="DJ34" s="137">
        <f>DI34/DG34</f>
        <v>-0.72783463370148949</v>
      </c>
      <c r="DK34" s="14">
        <v>21</v>
      </c>
      <c r="DL34" s="12"/>
      <c r="DO34" s="18">
        <v>21</v>
      </c>
      <c r="DP34" s="135" t="s">
        <v>35</v>
      </c>
      <c r="DQ34" s="113" t="e">
        <f>SUM(DQ15,DQ30)</f>
        <v>#REF!</v>
      </c>
      <c r="DR34" s="113">
        <f>SUM(DR15,DR30)</f>
        <v>19716</v>
      </c>
      <c r="DS34" s="136" t="e">
        <f>SUM(DR34,-DQ34)</f>
        <v>#REF!</v>
      </c>
      <c r="DT34" s="137" t="e">
        <f>DS34/DQ34</f>
        <v>#REF!</v>
      </c>
      <c r="DU34" s="61"/>
      <c r="DV34" s="113">
        <f>SUM(DV15,DV30)</f>
        <v>7239</v>
      </c>
      <c r="DW34" s="113">
        <f>SUM(DW15,DW30)</f>
        <v>7462</v>
      </c>
      <c r="DX34" s="136">
        <f>SUM(DW34,-DV34)</f>
        <v>223</v>
      </c>
      <c r="DY34" s="137">
        <f>DX34/DV34</f>
        <v>3.0805359856333748E-2</v>
      </c>
      <c r="DZ34" s="49">
        <v>21</v>
      </c>
      <c r="EA34" s="113">
        <f>SUM(EA15,EA30)</f>
        <v>19738</v>
      </c>
      <c r="EB34" s="113">
        <f>SUM(EB15,EB30)</f>
        <v>7462</v>
      </c>
      <c r="EC34" s="136">
        <f>SUM(EB34,-EA34)</f>
        <v>-12276</v>
      </c>
      <c r="ED34" s="137">
        <f>EC34/EA34</f>
        <v>-0.62194751241260515</v>
      </c>
      <c r="EE34" s="18">
        <v>21</v>
      </c>
      <c r="EF34" s="12"/>
      <c r="EI34" s="22">
        <v>21</v>
      </c>
      <c r="EJ34" s="135" t="s">
        <v>35</v>
      </c>
      <c r="EK34" s="113" t="e">
        <f>SUM(EK15,EK30)</f>
        <v>#REF!</v>
      </c>
      <c r="EL34" s="113">
        <f>SUM(EL15,EL30)</f>
        <v>19716</v>
      </c>
      <c r="EM34" s="136" t="e">
        <f>SUM(EL34,-EK34)</f>
        <v>#REF!</v>
      </c>
      <c r="EN34" s="137" t="e">
        <f>EM34/EK34</f>
        <v>#REF!</v>
      </c>
      <c r="EO34" s="61"/>
      <c r="EP34" s="113">
        <f>SUM(EP15,EP30)</f>
        <v>61846</v>
      </c>
      <c r="EQ34" s="113">
        <f>SUM(EQ15,EQ30)</f>
        <v>61131</v>
      </c>
      <c r="ER34" s="136">
        <f>SUM(EQ34,-EP34)</f>
        <v>-715</v>
      </c>
      <c r="ES34" s="137">
        <f>ER34/EP34</f>
        <v>-1.1560974032273711E-2</v>
      </c>
      <c r="ET34" s="49">
        <v>21</v>
      </c>
      <c r="EU34" s="113">
        <f>SUM(EU15,EU30)</f>
        <v>19738</v>
      </c>
      <c r="EV34" s="113">
        <f>SUM(EV15,EV30)</f>
        <v>61131</v>
      </c>
      <c r="EW34" s="136">
        <f>SUM(EV34,-EU34)</f>
        <v>41393</v>
      </c>
      <c r="EX34" s="137">
        <f>EW34/EU34</f>
        <v>2.0971223021582732</v>
      </c>
      <c r="EY34" s="22">
        <v>21</v>
      </c>
      <c r="EZ34" s="12"/>
    </row>
    <row r="35" spans="1:156" hidden="1" x14ac:dyDescent="0.25">
      <c r="A35" s="191"/>
      <c r="B35" s="139"/>
      <c r="C35" s="140"/>
      <c r="D35" s="141"/>
      <c r="E35" s="142"/>
      <c r="F35" s="143"/>
      <c r="G35" s="61"/>
      <c r="H35" s="141"/>
      <c r="I35" s="141"/>
      <c r="J35" s="142"/>
      <c r="K35" s="143"/>
      <c r="L35" s="62"/>
      <c r="M35" s="141"/>
      <c r="N35" s="141"/>
      <c r="O35" s="142"/>
      <c r="P35" s="87"/>
      <c r="Q35" s="191"/>
      <c r="R35" s="6"/>
      <c r="U35" s="14"/>
      <c r="V35" s="139"/>
      <c r="W35" s="140"/>
      <c r="X35" s="141"/>
      <c r="Y35" s="142"/>
      <c r="Z35" s="143"/>
      <c r="AA35" s="61"/>
      <c r="AB35" s="141"/>
      <c r="AC35" s="141"/>
      <c r="AD35" s="142"/>
      <c r="AE35" s="143"/>
      <c r="AF35" s="49"/>
      <c r="AG35" s="141"/>
      <c r="AH35" s="141"/>
      <c r="AI35" s="142"/>
      <c r="AJ35" s="143"/>
      <c r="AK35" s="14"/>
      <c r="AL35" s="12"/>
      <c r="AN35" s="18"/>
      <c r="AO35" s="139"/>
      <c r="AP35" s="140"/>
      <c r="AQ35" s="141"/>
      <c r="AR35" s="142"/>
      <c r="AS35" s="143"/>
      <c r="AT35" s="61"/>
      <c r="AU35" s="141"/>
      <c r="AV35" s="141"/>
      <c r="AW35" s="142"/>
      <c r="AX35" s="143"/>
      <c r="AY35" s="49"/>
      <c r="AZ35" s="141"/>
      <c r="BA35" s="141"/>
      <c r="BB35" s="142"/>
      <c r="BC35" s="143"/>
      <c r="BD35" s="18"/>
      <c r="BE35" s="12"/>
      <c r="BG35" s="14"/>
      <c r="BH35" s="139"/>
      <c r="BI35" s="140"/>
      <c r="BJ35" s="141"/>
      <c r="BK35" s="142"/>
      <c r="BL35" s="143"/>
      <c r="BM35" s="61"/>
      <c r="BN35" s="141"/>
      <c r="BO35" s="141"/>
      <c r="BP35" s="142"/>
      <c r="BQ35" s="143"/>
      <c r="BR35" s="49"/>
      <c r="BS35" s="141"/>
      <c r="BT35" s="141"/>
      <c r="BU35" s="142"/>
      <c r="BV35" s="143"/>
      <c r="BW35" s="14"/>
      <c r="BX35" s="12"/>
      <c r="CA35" s="18"/>
      <c r="CB35" s="139"/>
      <c r="CC35" s="140"/>
      <c r="CD35" s="141"/>
      <c r="CE35" s="142"/>
      <c r="CF35" s="143"/>
      <c r="CG35" s="61"/>
      <c r="CH35" s="141"/>
      <c r="CI35" s="141"/>
      <c r="CJ35" s="142"/>
      <c r="CK35" s="143"/>
      <c r="CL35" s="49"/>
      <c r="CM35" s="141"/>
      <c r="CN35" s="141"/>
      <c r="CO35" s="142"/>
      <c r="CP35" s="143"/>
      <c r="CQ35" s="18"/>
      <c r="CR35" s="12"/>
      <c r="CU35" s="14"/>
      <c r="CV35" s="139"/>
      <c r="CW35" s="140"/>
      <c r="CX35" s="141"/>
      <c r="CY35" s="142"/>
      <c r="CZ35" s="143"/>
      <c r="DA35" s="61"/>
      <c r="DB35" s="141"/>
      <c r="DC35" s="141"/>
      <c r="DD35" s="142"/>
      <c r="DE35" s="143"/>
      <c r="DF35" s="49"/>
      <c r="DG35" s="141"/>
      <c r="DH35" s="141"/>
      <c r="DI35" s="142"/>
      <c r="DJ35" s="143"/>
      <c r="DK35" s="14"/>
      <c r="DL35" s="12"/>
      <c r="DO35" s="18"/>
      <c r="DP35" s="139"/>
      <c r="DQ35" s="140"/>
      <c r="DR35" s="141"/>
      <c r="DS35" s="142"/>
      <c r="DT35" s="143"/>
      <c r="DU35" s="61"/>
      <c r="DV35" s="141"/>
      <c r="DW35" s="141"/>
      <c r="DX35" s="142"/>
      <c r="DY35" s="143"/>
      <c r="DZ35" s="49"/>
      <c r="EA35" s="141"/>
      <c r="EB35" s="141"/>
      <c r="EC35" s="142"/>
      <c r="ED35" s="143"/>
      <c r="EE35" s="18"/>
      <c r="EF35" s="12"/>
      <c r="EI35" s="22"/>
      <c r="EJ35" s="139"/>
      <c r="EK35" s="140"/>
      <c r="EL35" s="141"/>
      <c r="EM35" s="142"/>
      <c r="EN35" s="143"/>
      <c r="EO35" s="61"/>
      <c r="EP35" s="141"/>
      <c r="EQ35" s="141"/>
      <c r="ER35" s="142"/>
      <c r="ES35" s="143"/>
      <c r="ET35" s="49"/>
      <c r="EU35" s="141"/>
      <c r="EV35" s="141"/>
      <c r="EW35" s="142"/>
      <c r="EX35" s="143"/>
      <c r="EY35" s="22"/>
      <c r="EZ35" s="12"/>
    </row>
    <row r="36" spans="1:156" hidden="1" x14ac:dyDescent="0.25">
      <c r="A36" s="191">
        <v>22</v>
      </c>
      <c r="B36" s="144" t="s">
        <v>36</v>
      </c>
      <c r="C36" s="145">
        <f>C96</f>
        <v>0</v>
      </c>
      <c r="D36" s="145">
        <f>D96</f>
        <v>5693</v>
      </c>
      <c r="E36" s="59">
        <f>SUM(D36,-C36)</f>
        <v>5693</v>
      </c>
      <c r="F36" s="63" t="e">
        <f>E36/C36</f>
        <v>#DIV/0!</v>
      </c>
      <c r="G36" s="61"/>
      <c r="H36" s="145">
        <f>H96</f>
        <v>5912</v>
      </c>
      <c r="I36" s="145">
        <f>S96</f>
        <v>0</v>
      </c>
      <c r="J36" s="59" t="e">
        <f>SUM(#REF!,-H36)</f>
        <v>#REF!</v>
      </c>
      <c r="K36" s="63" t="e">
        <f>J36/H36</f>
        <v>#REF!</v>
      </c>
      <c r="L36" s="62"/>
      <c r="M36" s="145">
        <f>M96</f>
        <v>5693</v>
      </c>
      <c r="N36" s="145">
        <f>N96</f>
        <v>5827</v>
      </c>
      <c r="O36" s="59">
        <f>SUM(N36,-M36)</f>
        <v>134</v>
      </c>
      <c r="P36" s="121">
        <f>O36/M36</f>
        <v>2.3537677849991216E-2</v>
      </c>
      <c r="Q36" s="191">
        <v>22</v>
      </c>
      <c r="R36" s="6"/>
      <c r="U36" s="14">
        <v>22</v>
      </c>
      <c r="V36" s="144" t="s">
        <v>36</v>
      </c>
      <c r="W36" s="145" t="e">
        <f>W97</f>
        <v>#REF!</v>
      </c>
      <c r="X36" s="145">
        <f>X97</f>
        <v>1864</v>
      </c>
      <c r="Y36" s="59" t="e">
        <f>SUM(X36,-W36)</f>
        <v>#REF!</v>
      </c>
      <c r="Z36" s="63" t="e">
        <f>Y36/W36</f>
        <v>#REF!</v>
      </c>
      <c r="AA36" s="61"/>
      <c r="AB36" s="145">
        <f>AB97</f>
        <v>1935</v>
      </c>
      <c r="AC36" s="145">
        <f>AC97</f>
        <v>1877</v>
      </c>
      <c r="AD36" s="59">
        <f>SUM(AC36,-AB36)</f>
        <v>-58</v>
      </c>
      <c r="AE36" s="63">
        <f>AD36/AB36</f>
        <v>-2.9974160206718347E-2</v>
      </c>
      <c r="AF36" s="49">
        <v>22</v>
      </c>
      <c r="AG36" s="145">
        <f>AG98</f>
        <v>1895</v>
      </c>
      <c r="AH36" s="145">
        <f>AH98</f>
        <v>1877</v>
      </c>
      <c r="AI36" s="59">
        <f>SUM(AH36,-AG36)</f>
        <v>-18</v>
      </c>
      <c r="AJ36" s="63">
        <f>AI36/AG36</f>
        <v>-9.4986807387862793E-3</v>
      </c>
      <c r="AK36" s="14">
        <v>22</v>
      </c>
      <c r="AL36" s="12"/>
      <c r="AN36" s="18">
        <v>22</v>
      </c>
      <c r="AO36" s="144" t="s">
        <v>36</v>
      </c>
      <c r="AP36" s="145" t="e">
        <f>AP97</f>
        <v>#REF!</v>
      </c>
      <c r="AQ36" s="145">
        <f>AQ97</f>
        <v>1864</v>
      </c>
      <c r="AR36" s="59" t="e">
        <f>SUM(AQ36,-AP36)</f>
        <v>#REF!</v>
      </c>
      <c r="AS36" s="63" t="e">
        <f>AR36/AP36</f>
        <v>#REF!</v>
      </c>
      <c r="AT36" s="61"/>
      <c r="AU36" s="145">
        <f>AU97</f>
        <v>885</v>
      </c>
      <c r="AV36" s="145">
        <f>AV97</f>
        <v>817</v>
      </c>
      <c r="AW36" s="59">
        <f>SUM(AV36,-AU36)</f>
        <v>-68</v>
      </c>
      <c r="AX36" s="63">
        <f>AW36/AU36</f>
        <v>-7.6836158192090401E-2</v>
      </c>
      <c r="AY36" s="49">
        <v>22</v>
      </c>
      <c r="AZ36" s="145">
        <f>AZ98</f>
        <v>1895</v>
      </c>
      <c r="BA36" s="145">
        <f>BA98</f>
        <v>817</v>
      </c>
      <c r="BB36" s="59">
        <f>SUM(BA36,-AZ36)</f>
        <v>-1078</v>
      </c>
      <c r="BC36" s="63">
        <f>BB36/AZ36</f>
        <v>-0.56886543535620049</v>
      </c>
      <c r="BD36" s="18">
        <v>22</v>
      </c>
      <c r="BE36" s="12"/>
      <c r="BG36" s="14">
        <v>22</v>
      </c>
      <c r="BH36" s="144" t="s">
        <v>36</v>
      </c>
      <c r="BI36" s="145" t="e">
        <f>BI97</f>
        <v>#REF!</v>
      </c>
      <c r="BJ36" s="145">
        <f>BJ97</f>
        <v>1864</v>
      </c>
      <c r="BK36" s="59" t="e">
        <f>SUM(BJ36,-BI36)</f>
        <v>#REF!</v>
      </c>
      <c r="BL36" s="63" t="e">
        <f>BK36/BI36</f>
        <v>#REF!</v>
      </c>
      <c r="BM36" s="61"/>
      <c r="BN36" s="145">
        <f>BN97</f>
        <v>492</v>
      </c>
      <c r="BO36" s="145">
        <f>BO97</f>
        <v>520</v>
      </c>
      <c r="BP36" s="59">
        <f>SUM(BO36,-BN36)</f>
        <v>28</v>
      </c>
      <c r="BQ36" s="63">
        <f>BP36/BN36</f>
        <v>5.6910569105691054E-2</v>
      </c>
      <c r="BR36" s="49">
        <v>22</v>
      </c>
      <c r="BS36" s="145">
        <f>BS98</f>
        <v>1895</v>
      </c>
      <c r="BT36" s="145">
        <f>BT98</f>
        <v>520</v>
      </c>
      <c r="BU36" s="59">
        <f>SUM(BT36,-BS36)</f>
        <v>-1375</v>
      </c>
      <c r="BV36" s="63">
        <f>BU36/BS36</f>
        <v>-0.72559366754617416</v>
      </c>
      <c r="BW36" s="14">
        <v>22</v>
      </c>
      <c r="BX36" s="12"/>
      <c r="CA36" s="18">
        <v>22</v>
      </c>
      <c r="CB36" s="144" t="s">
        <v>36</v>
      </c>
      <c r="CC36" s="145" t="e">
        <f>CC97</f>
        <v>#REF!</v>
      </c>
      <c r="CD36" s="145">
        <f>CD97</f>
        <v>1864</v>
      </c>
      <c r="CE36" s="59" t="e">
        <f>SUM(CD36,-CC36)</f>
        <v>#REF!</v>
      </c>
      <c r="CF36" s="63" t="e">
        <f>CE36/CC36</f>
        <v>#REF!</v>
      </c>
      <c r="CG36" s="61"/>
      <c r="CH36" s="145">
        <f>CH97</f>
        <v>525</v>
      </c>
      <c r="CI36" s="145">
        <f>CI97</f>
        <v>533</v>
      </c>
      <c r="CJ36" s="59">
        <f>SUM(CI36,-CH36)</f>
        <v>8</v>
      </c>
      <c r="CK36" s="63">
        <f>CJ36/CH36</f>
        <v>1.5238095238095238E-2</v>
      </c>
      <c r="CL36" s="49">
        <v>22</v>
      </c>
      <c r="CM36" s="145">
        <f>CM98</f>
        <v>1895</v>
      </c>
      <c r="CN36" s="145">
        <f>CN98</f>
        <v>533</v>
      </c>
      <c r="CO36" s="59">
        <f>SUM(CN36,-CM36)</f>
        <v>-1362</v>
      </c>
      <c r="CP36" s="63">
        <f>CO36/CM36</f>
        <v>-0.71873350923482848</v>
      </c>
      <c r="CQ36" s="18">
        <v>22</v>
      </c>
      <c r="CR36" s="12"/>
      <c r="CU36" s="14">
        <v>22</v>
      </c>
      <c r="CV36" s="144" t="s">
        <v>36</v>
      </c>
      <c r="CW36" s="145" t="e">
        <f>CW97</f>
        <v>#REF!</v>
      </c>
      <c r="CX36" s="145">
        <f>CX97</f>
        <v>1864</v>
      </c>
      <c r="CY36" s="59" t="e">
        <f>SUM(CX36,-CW36)</f>
        <v>#REF!</v>
      </c>
      <c r="CZ36" s="63" t="e">
        <f>CY36/CW36</f>
        <v>#REF!</v>
      </c>
      <c r="DA36" s="61"/>
      <c r="DB36" s="145">
        <f>DB97</f>
        <v>233</v>
      </c>
      <c r="DC36" s="145">
        <f>DC97</f>
        <v>231</v>
      </c>
      <c r="DD36" s="59">
        <f>SUM(DC36,-DB36)</f>
        <v>-2</v>
      </c>
      <c r="DE36" s="63">
        <f>DD36/DB36</f>
        <v>-8.5836909871244635E-3</v>
      </c>
      <c r="DF36" s="49">
        <v>22</v>
      </c>
      <c r="DG36" s="145">
        <f>DG98</f>
        <v>1895</v>
      </c>
      <c r="DH36" s="145">
        <f>DH98</f>
        <v>231</v>
      </c>
      <c r="DI36" s="59">
        <f>SUM(DH36,-DG36)</f>
        <v>-1664</v>
      </c>
      <c r="DJ36" s="63">
        <f>DI36/DG36</f>
        <v>-0.87810026385224271</v>
      </c>
      <c r="DK36" s="14">
        <v>22</v>
      </c>
      <c r="DL36" s="12"/>
      <c r="DO36" s="18">
        <v>22</v>
      </c>
      <c r="DP36" s="144" t="s">
        <v>36</v>
      </c>
      <c r="DQ36" s="145" t="e">
        <f>DQ97</f>
        <v>#REF!</v>
      </c>
      <c r="DR36" s="145">
        <f>DR97</f>
        <v>1864</v>
      </c>
      <c r="DS36" s="59" t="e">
        <f>SUM(DR36,-DQ36)</f>
        <v>#REF!</v>
      </c>
      <c r="DT36" s="63" t="e">
        <f>DS36/DQ36</f>
        <v>#REF!</v>
      </c>
      <c r="DU36" s="61"/>
      <c r="DV36" s="145">
        <f>DV97</f>
        <v>427</v>
      </c>
      <c r="DW36" s="145">
        <f>DW97</f>
        <v>422</v>
      </c>
      <c r="DX36" s="59">
        <f>SUM(DW36,-DV36)</f>
        <v>-5</v>
      </c>
      <c r="DY36" s="63">
        <f>DX36/DV36</f>
        <v>-1.1709601873536301E-2</v>
      </c>
      <c r="DZ36" s="49">
        <v>22</v>
      </c>
      <c r="EA36" s="145">
        <f>EA98</f>
        <v>1895</v>
      </c>
      <c r="EB36" s="145">
        <f>EB98</f>
        <v>422</v>
      </c>
      <c r="EC36" s="59">
        <f>SUM(EB36,-EA36)</f>
        <v>-1473</v>
      </c>
      <c r="ED36" s="63">
        <f>EC36/EA36</f>
        <v>-0.77730870712401057</v>
      </c>
      <c r="EE36" s="18">
        <v>22</v>
      </c>
      <c r="EF36" s="12"/>
      <c r="EI36" s="22">
        <v>22</v>
      </c>
      <c r="EJ36" s="144" t="s">
        <v>36</v>
      </c>
      <c r="EK36" s="145" t="e">
        <f>EK97</f>
        <v>#REF!</v>
      </c>
      <c r="EL36" s="145">
        <f>EL97</f>
        <v>1864</v>
      </c>
      <c r="EM36" s="59" t="e">
        <f>SUM(EL36,-EK36)</f>
        <v>#REF!</v>
      </c>
      <c r="EN36" s="63" t="e">
        <f>EM36/EK36</f>
        <v>#REF!</v>
      </c>
      <c r="EO36" s="61"/>
      <c r="EP36" s="145">
        <f>EP97</f>
        <v>4497</v>
      </c>
      <c r="EQ36" s="145">
        <f>EQ97</f>
        <v>4526</v>
      </c>
      <c r="ER36" s="59">
        <f>SUM(EQ36,-EP36)</f>
        <v>29</v>
      </c>
      <c r="ES36" s="63">
        <f>ER36/EP36</f>
        <v>6.4487436068490101E-3</v>
      </c>
      <c r="ET36" s="49">
        <v>22</v>
      </c>
      <c r="EU36" s="145">
        <f>EU98</f>
        <v>1895</v>
      </c>
      <c r="EV36" s="145">
        <f>EV98</f>
        <v>4526</v>
      </c>
      <c r="EW36" s="59">
        <f>SUM(EV36,-EU36)</f>
        <v>2631</v>
      </c>
      <c r="EX36" s="63">
        <f>EW36/EU36</f>
        <v>1.3883905013192612</v>
      </c>
      <c r="EY36" s="22">
        <v>22</v>
      </c>
      <c r="EZ36" s="12"/>
    </row>
    <row r="37" spans="1:156" hidden="1" x14ac:dyDescent="0.25">
      <c r="A37" s="191"/>
      <c r="B37" s="139"/>
      <c r="C37" s="140"/>
      <c r="D37" s="146"/>
      <c r="E37" s="142"/>
      <c r="F37" s="143"/>
      <c r="G37" s="61"/>
      <c r="H37" s="146"/>
      <c r="I37" s="146"/>
      <c r="J37" s="142"/>
      <c r="K37" s="143"/>
      <c r="L37" s="62"/>
      <c r="M37" s="146"/>
      <c r="N37" s="146"/>
      <c r="O37" s="142"/>
      <c r="P37" s="87"/>
      <c r="Q37" s="191"/>
      <c r="R37" s="6"/>
      <c r="U37" s="14"/>
      <c r="V37" s="139"/>
      <c r="W37" s="140"/>
      <c r="X37" s="146"/>
      <c r="Y37" s="142"/>
      <c r="Z37" s="143"/>
      <c r="AA37" s="61"/>
      <c r="AB37" s="146"/>
      <c r="AC37" s="146"/>
      <c r="AD37" s="142"/>
      <c r="AE37" s="143"/>
      <c r="AF37" s="49"/>
      <c r="AG37" s="146"/>
      <c r="AH37" s="146"/>
      <c r="AI37" s="142"/>
      <c r="AJ37" s="143"/>
      <c r="AK37" s="14"/>
      <c r="AL37" s="12"/>
      <c r="AN37" s="18"/>
      <c r="AO37" s="139"/>
      <c r="AP37" s="140"/>
      <c r="AQ37" s="146"/>
      <c r="AR37" s="142"/>
      <c r="AS37" s="143"/>
      <c r="AT37" s="61"/>
      <c r="AU37" s="146"/>
      <c r="AV37" s="146"/>
      <c r="AW37" s="142"/>
      <c r="AX37" s="143"/>
      <c r="AY37" s="49"/>
      <c r="AZ37" s="146"/>
      <c r="BA37" s="146"/>
      <c r="BB37" s="142"/>
      <c r="BC37" s="143"/>
      <c r="BD37" s="18"/>
      <c r="BE37" s="12"/>
      <c r="BG37" s="14"/>
      <c r="BH37" s="139"/>
      <c r="BI37" s="140"/>
      <c r="BJ37" s="146"/>
      <c r="BK37" s="142"/>
      <c r="BL37" s="143"/>
      <c r="BM37" s="61"/>
      <c r="BN37" s="146"/>
      <c r="BO37" s="146"/>
      <c r="BP37" s="142"/>
      <c r="BQ37" s="143"/>
      <c r="BR37" s="49"/>
      <c r="BS37" s="146"/>
      <c r="BT37" s="146"/>
      <c r="BU37" s="142"/>
      <c r="BV37" s="143"/>
      <c r="BW37" s="14"/>
      <c r="BX37" s="12"/>
      <c r="CA37" s="18"/>
      <c r="CB37" s="139"/>
      <c r="CC37" s="140"/>
      <c r="CD37" s="146"/>
      <c r="CE37" s="142"/>
      <c r="CF37" s="143"/>
      <c r="CG37" s="61"/>
      <c r="CH37" s="146"/>
      <c r="CI37" s="146"/>
      <c r="CJ37" s="142"/>
      <c r="CK37" s="143"/>
      <c r="CL37" s="49"/>
      <c r="CM37" s="146"/>
      <c r="CN37" s="146"/>
      <c r="CO37" s="142"/>
      <c r="CP37" s="143"/>
      <c r="CQ37" s="18"/>
      <c r="CR37" s="12"/>
      <c r="CU37" s="14"/>
      <c r="CV37" s="139"/>
      <c r="CW37" s="140"/>
      <c r="CX37" s="146"/>
      <c r="CY37" s="142"/>
      <c r="CZ37" s="143"/>
      <c r="DA37" s="61"/>
      <c r="DB37" s="146"/>
      <c r="DC37" s="146"/>
      <c r="DD37" s="142"/>
      <c r="DE37" s="143"/>
      <c r="DF37" s="49"/>
      <c r="DG37" s="146"/>
      <c r="DH37" s="146"/>
      <c r="DI37" s="142"/>
      <c r="DJ37" s="143"/>
      <c r="DK37" s="14"/>
      <c r="DL37" s="12"/>
      <c r="DO37" s="18"/>
      <c r="DP37" s="139"/>
      <c r="DQ37" s="140"/>
      <c r="DR37" s="146"/>
      <c r="DS37" s="142"/>
      <c r="DT37" s="143"/>
      <c r="DU37" s="61"/>
      <c r="DV37" s="146"/>
      <c r="DW37" s="146"/>
      <c r="DX37" s="142"/>
      <c r="DY37" s="143"/>
      <c r="DZ37" s="49"/>
      <c r="EA37" s="146"/>
      <c r="EB37" s="146"/>
      <c r="EC37" s="142"/>
      <c r="ED37" s="143"/>
      <c r="EE37" s="18"/>
      <c r="EF37" s="12"/>
      <c r="EI37" s="22"/>
      <c r="EJ37" s="139"/>
      <c r="EK37" s="140"/>
      <c r="EL37" s="146"/>
      <c r="EM37" s="142"/>
      <c r="EN37" s="143"/>
      <c r="EO37" s="61"/>
      <c r="EP37" s="146"/>
      <c r="EQ37" s="146"/>
      <c r="ER37" s="142"/>
      <c r="ES37" s="143"/>
      <c r="ET37" s="49"/>
      <c r="EU37" s="146"/>
      <c r="EV37" s="146"/>
      <c r="EW37" s="142"/>
      <c r="EX37" s="143"/>
      <c r="EY37" s="22"/>
      <c r="EZ37" s="12"/>
    </row>
    <row r="38" spans="1:156" hidden="1" x14ac:dyDescent="0.25">
      <c r="A38" s="191">
        <v>23</v>
      </c>
      <c r="B38" s="147" t="s">
        <v>37</v>
      </c>
      <c r="C38" s="148">
        <f>SUM(C34,C36)</f>
        <v>0</v>
      </c>
      <c r="D38" s="148">
        <f>SUM(D34,D36)</f>
        <v>82928</v>
      </c>
      <c r="E38" s="149">
        <f>SUM(D38,-C38)</f>
        <v>82928</v>
      </c>
      <c r="F38" s="150" t="e">
        <f>E38/C38</f>
        <v>#DIV/0!</v>
      </c>
      <c r="G38" s="61"/>
      <c r="H38" s="148">
        <f>SUM(H34,H36)</f>
        <v>82132</v>
      </c>
      <c r="I38" s="148">
        <f>SUM(I34,I36)</f>
        <v>74852</v>
      </c>
      <c r="J38" s="149" t="e">
        <f>SUM(#REF!,-H38)</f>
        <v>#REF!</v>
      </c>
      <c r="K38" s="150" t="e">
        <f>J38/H38</f>
        <v>#REF!</v>
      </c>
      <c r="L38" s="62"/>
      <c r="M38" s="148">
        <f>SUM(M34,M36)</f>
        <v>82928</v>
      </c>
      <c r="N38" s="148">
        <f>SUM(N34,N36)</f>
        <v>80679</v>
      </c>
      <c r="O38" s="149">
        <f>SUM(N38,-M38)</f>
        <v>-2249</v>
      </c>
      <c r="P38" s="71">
        <f>O38/M38</f>
        <v>-2.7119911248311788E-2</v>
      </c>
      <c r="Q38" s="191">
        <v>23</v>
      </c>
      <c r="R38" s="6"/>
      <c r="U38" s="14">
        <v>23</v>
      </c>
      <c r="V38" s="147" t="s">
        <v>37</v>
      </c>
      <c r="W38" s="148" t="e">
        <f>SUM(W34,W36)</f>
        <v>#REF!</v>
      </c>
      <c r="X38" s="148">
        <f>SUM(X34,X36)</f>
        <v>21580</v>
      </c>
      <c r="Y38" s="149" t="e">
        <f>SUM(X38,-W38)</f>
        <v>#REF!</v>
      </c>
      <c r="Z38" s="150" t="e">
        <f>Y38/W38</f>
        <v>#REF!</v>
      </c>
      <c r="AA38" s="61"/>
      <c r="AB38" s="148">
        <f>SUM(AB34,AB36)</f>
        <v>21241</v>
      </c>
      <c r="AC38" s="148">
        <f>SUM(AC34,AC36)</f>
        <v>20843</v>
      </c>
      <c r="AD38" s="149">
        <f>SUM(AC38,-AB38)</f>
        <v>-398</v>
      </c>
      <c r="AE38" s="150">
        <f>AD38/AB38</f>
        <v>-1.8737347582505531E-2</v>
      </c>
      <c r="AF38" s="49">
        <v>23</v>
      </c>
      <c r="AG38" s="148">
        <f>SUM(AG34,AG36)</f>
        <v>21633</v>
      </c>
      <c r="AH38" s="148">
        <f>SUM(AH34,AH36)</f>
        <v>20843</v>
      </c>
      <c r="AI38" s="149">
        <f>SUM(AH38,-AG38)</f>
        <v>-790</v>
      </c>
      <c r="AJ38" s="150">
        <f>AI38/AG38</f>
        <v>-3.6518282253963849E-2</v>
      </c>
      <c r="AK38" s="14">
        <v>23</v>
      </c>
      <c r="AL38" s="12"/>
      <c r="AN38" s="18">
        <v>23</v>
      </c>
      <c r="AO38" s="147" t="s">
        <v>37</v>
      </c>
      <c r="AP38" s="148" t="e">
        <f>SUM(AP34,AP36)</f>
        <v>#REF!</v>
      </c>
      <c r="AQ38" s="148">
        <f>SUM(AQ34,AQ36)</f>
        <v>21580</v>
      </c>
      <c r="AR38" s="149" t="e">
        <f>SUM(AQ38,-AP38)</f>
        <v>#REF!</v>
      </c>
      <c r="AS38" s="150" t="e">
        <f>AR38/AP38</f>
        <v>#REF!</v>
      </c>
      <c r="AT38" s="61"/>
      <c r="AU38" s="148">
        <f>SUM(AU34,AU36)</f>
        <v>12437</v>
      </c>
      <c r="AV38" s="148">
        <f>SUM(AV34,AV36)</f>
        <v>12280</v>
      </c>
      <c r="AW38" s="149">
        <f>SUM(AV38,-AU38)</f>
        <v>-157</v>
      </c>
      <c r="AX38" s="150">
        <f>AW38/AU38</f>
        <v>-1.2623623060223526E-2</v>
      </c>
      <c r="AY38" s="49">
        <v>23</v>
      </c>
      <c r="AZ38" s="148">
        <f>SUM(AZ34,AZ36)</f>
        <v>21633</v>
      </c>
      <c r="BA38" s="148">
        <f>SUM(BA34,BA36)</f>
        <v>12280</v>
      </c>
      <c r="BB38" s="149">
        <f>SUM(BA38,-AZ38)</f>
        <v>-9353</v>
      </c>
      <c r="BC38" s="150">
        <f>BB38/AZ38</f>
        <v>-0.43234872648268846</v>
      </c>
      <c r="BD38" s="18">
        <v>23</v>
      </c>
      <c r="BE38" s="12"/>
      <c r="BG38" s="14">
        <v>23</v>
      </c>
      <c r="BH38" s="147" t="s">
        <v>37</v>
      </c>
      <c r="BI38" s="148" t="e">
        <f>SUM(BI34,BI36)</f>
        <v>#REF!</v>
      </c>
      <c r="BJ38" s="148">
        <f>SUM(BJ34,BJ36)</f>
        <v>21580</v>
      </c>
      <c r="BK38" s="149" t="e">
        <f>SUM(BJ38,-BI38)</f>
        <v>#REF!</v>
      </c>
      <c r="BL38" s="150" t="e">
        <f>BK38/BI38</f>
        <v>#REF!</v>
      </c>
      <c r="BM38" s="61"/>
      <c r="BN38" s="148">
        <f>SUM(BN34,BN36)</f>
        <v>8627</v>
      </c>
      <c r="BO38" s="148">
        <f>SUM(BO34,BO36)</f>
        <v>8496</v>
      </c>
      <c r="BP38" s="149">
        <f>SUM(BO38,-BN38)</f>
        <v>-131</v>
      </c>
      <c r="BQ38" s="150">
        <f>BP38/BN38</f>
        <v>-1.518488466442564E-2</v>
      </c>
      <c r="BR38" s="49">
        <v>23</v>
      </c>
      <c r="BS38" s="148">
        <f>SUM(BS34,BS36)</f>
        <v>21633</v>
      </c>
      <c r="BT38" s="148">
        <f>SUM(BT34,BT36)</f>
        <v>8496</v>
      </c>
      <c r="BU38" s="149">
        <f>SUM(BT38,-BS38)</f>
        <v>-13137</v>
      </c>
      <c r="BV38" s="150">
        <f>BU38/BS38</f>
        <v>-0.60726667591180139</v>
      </c>
      <c r="BW38" s="14">
        <v>23</v>
      </c>
      <c r="BX38" s="12"/>
      <c r="CA38" s="18">
        <v>23</v>
      </c>
      <c r="CB38" s="147" t="s">
        <v>37</v>
      </c>
      <c r="CC38" s="148" t="e">
        <f>SUM(CC34,CC36)</f>
        <v>#REF!</v>
      </c>
      <c r="CD38" s="148">
        <f>SUM(CD34,CD36)</f>
        <v>21580</v>
      </c>
      <c r="CE38" s="149" t="e">
        <f>SUM(CD38,-CC38)</f>
        <v>#REF!</v>
      </c>
      <c r="CF38" s="150" t="e">
        <f>CE38/CC38</f>
        <v>#REF!</v>
      </c>
      <c r="CG38" s="61"/>
      <c r="CH38" s="148">
        <f>SUM(CH34,CH36)</f>
        <v>10438</v>
      </c>
      <c r="CI38" s="148">
        <f>SUM(CI34,CI36)</f>
        <v>9996</v>
      </c>
      <c r="CJ38" s="149">
        <f>SUM(CI38,-CH38)</f>
        <v>-442</v>
      </c>
      <c r="CK38" s="150">
        <f>CJ38/CH38</f>
        <v>-4.2345276872964167E-2</v>
      </c>
      <c r="CL38" s="49">
        <v>23</v>
      </c>
      <c r="CM38" s="148">
        <f>SUM(CM34,CM36)</f>
        <v>21633</v>
      </c>
      <c r="CN38" s="148">
        <f>SUM(CN34,CN36)</f>
        <v>9996</v>
      </c>
      <c r="CO38" s="149">
        <f>SUM(CN38,-CM38)</f>
        <v>-11637</v>
      </c>
      <c r="CP38" s="150">
        <f>CO38/CM38</f>
        <v>-0.53792816530300924</v>
      </c>
      <c r="CQ38" s="18">
        <v>23</v>
      </c>
      <c r="CR38" s="12"/>
      <c r="CU38" s="14">
        <v>23</v>
      </c>
      <c r="CV38" s="147" t="s">
        <v>37</v>
      </c>
      <c r="CW38" s="148" t="e">
        <f>SUM(CW34,CW36)</f>
        <v>#REF!</v>
      </c>
      <c r="CX38" s="148">
        <f>SUM(CX34,CX36)</f>
        <v>21580</v>
      </c>
      <c r="CY38" s="149" t="e">
        <f>SUM(CX38,-CW38)</f>
        <v>#REF!</v>
      </c>
      <c r="CZ38" s="150" t="e">
        <f>CY38/CW38</f>
        <v>#REF!</v>
      </c>
      <c r="DA38" s="61"/>
      <c r="DB38" s="148">
        <f>SUM(DB34,DB36)</f>
        <v>5934</v>
      </c>
      <c r="DC38" s="148">
        <f>SUM(DC34,DC36)</f>
        <v>5603</v>
      </c>
      <c r="DD38" s="149">
        <f>SUM(DC38,-DB38)</f>
        <v>-331</v>
      </c>
      <c r="DE38" s="150">
        <f>DD38/DB38</f>
        <v>-5.5780249410178631E-2</v>
      </c>
      <c r="DF38" s="49">
        <v>23</v>
      </c>
      <c r="DG38" s="148">
        <f>SUM(DG34,DG36)</f>
        <v>21633</v>
      </c>
      <c r="DH38" s="148">
        <f>SUM(DH34,DH36)</f>
        <v>5603</v>
      </c>
      <c r="DI38" s="149">
        <f>SUM(DH38,-DG38)</f>
        <v>-16030</v>
      </c>
      <c r="DJ38" s="150">
        <f>DI38/DG38</f>
        <v>-0.7409975500392918</v>
      </c>
      <c r="DK38" s="14">
        <v>23</v>
      </c>
      <c r="DL38" s="12"/>
      <c r="DO38" s="18">
        <v>23</v>
      </c>
      <c r="DP38" s="147" t="s">
        <v>37</v>
      </c>
      <c r="DQ38" s="148" t="e">
        <f>SUM(DQ34,DQ36)</f>
        <v>#REF!</v>
      </c>
      <c r="DR38" s="148">
        <f>SUM(DR34,DR36)</f>
        <v>21580</v>
      </c>
      <c r="DS38" s="149" t="e">
        <f>SUM(DR38,-DQ38)</f>
        <v>#REF!</v>
      </c>
      <c r="DT38" s="150" t="e">
        <f>DS38/DQ38</f>
        <v>#REF!</v>
      </c>
      <c r="DU38" s="61"/>
      <c r="DV38" s="148">
        <f>SUM(DV34,DV36)</f>
        <v>7666</v>
      </c>
      <c r="DW38" s="148">
        <f>SUM(DW34,DW36)</f>
        <v>7884</v>
      </c>
      <c r="DX38" s="149">
        <f>SUM(DW38,-DV38)</f>
        <v>218</v>
      </c>
      <c r="DY38" s="150">
        <f>DX38/DV38</f>
        <v>2.8437255413514217E-2</v>
      </c>
      <c r="DZ38" s="49">
        <v>23</v>
      </c>
      <c r="EA38" s="148">
        <f>SUM(EA34,EA36)</f>
        <v>21633</v>
      </c>
      <c r="EB38" s="148">
        <f>SUM(EB34,EB36)</f>
        <v>7884</v>
      </c>
      <c r="EC38" s="149">
        <f>SUM(EB38,-EA38)</f>
        <v>-13749</v>
      </c>
      <c r="ED38" s="150">
        <f>EC38/EA38</f>
        <v>-0.63555678824018857</v>
      </c>
      <c r="EE38" s="18">
        <v>23</v>
      </c>
      <c r="EF38" s="12"/>
      <c r="EI38" s="22">
        <v>23</v>
      </c>
      <c r="EJ38" s="147" t="s">
        <v>37</v>
      </c>
      <c r="EK38" s="148" t="e">
        <f>SUM(EK34,EK36)</f>
        <v>#REF!</v>
      </c>
      <c r="EL38" s="148">
        <f>SUM(EL34,EL36)</f>
        <v>21580</v>
      </c>
      <c r="EM38" s="149" t="e">
        <f>SUM(EL38,-EK38)</f>
        <v>#REF!</v>
      </c>
      <c r="EN38" s="150" t="e">
        <f>EM38/EK38</f>
        <v>#REF!</v>
      </c>
      <c r="EO38" s="61"/>
      <c r="EP38" s="148">
        <f>SUM(EP34,EP36)</f>
        <v>66343</v>
      </c>
      <c r="EQ38" s="148">
        <f>SUM(EQ34,EQ36)</f>
        <v>65657</v>
      </c>
      <c r="ER38" s="149">
        <f>SUM(EQ38,-EP38)</f>
        <v>-686</v>
      </c>
      <c r="ES38" s="150">
        <f>ER38/EP38</f>
        <v>-1.0340201679152285E-2</v>
      </c>
      <c r="ET38" s="49">
        <v>23</v>
      </c>
      <c r="EU38" s="148">
        <f>SUM(EU34,EU36)</f>
        <v>21633</v>
      </c>
      <c r="EV38" s="148">
        <f>SUM(EV34,EV36)</f>
        <v>65657</v>
      </c>
      <c r="EW38" s="149">
        <f>SUM(EV38,-EU38)</f>
        <v>44024</v>
      </c>
      <c r="EX38" s="150">
        <f>EW38/EU38</f>
        <v>2.0350390606943094</v>
      </c>
      <c r="EY38" s="22">
        <v>23</v>
      </c>
      <c r="EZ38" s="12"/>
    </row>
    <row r="39" spans="1:156" hidden="1" x14ac:dyDescent="0.25">
      <c r="A39" s="191"/>
      <c r="B39" s="142"/>
      <c r="C39" s="140"/>
      <c r="D39" s="146"/>
      <c r="E39" s="142"/>
      <c r="F39" s="143"/>
      <c r="G39" s="61"/>
      <c r="H39" s="146"/>
      <c r="I39" s="146"/>
      <c r="J39" s="142"/>
      <c r="K39" s="143"/>
      <c r="L39" s="62"/>
      <c r="M39" s="146"/>
      <c r="N39" s="146"/>
      <c r="O39" s="142"/>
      <c r="P39" s="87"/>
      <c r="Q39" s="191"/>
      <c r="R39" s="6"/>
      <c r="U39" s="14"/>
      <c r="V39" s="142"/>
      <c r="W39" s="140"/>
      <c r="X39" s="146"/>
      <c r="Y39" s="142"/>
      <c r="Z39" s="143"/>
      <c r="AA39" s="61"/>
      <c r="AB39" s="146"/>
      <c r="AC39" s="146"/>
      <c r="AD39" s="142"/>
      <c r="AE39" s="143"/>
      <c r="AF39" s="49"/>
      <c r="AG39" s="146"/>
      <c r="AH39" s="146"/>
      <c r="AI39" s="142"/>
      <c r="AJ39" s="143"/>
      <c r="AK39" s="14"/>
      <c r="AL39" s="12"/>
      <c r="AN39" s="18"/>
      <c r="AO39" s="142"/>
      <c r="AP39" s="140"/>
      <c r="AQ39" s="146"/>
      <c r="AR39" s="142"/>
      <c r="AS39" s="143"/>
      <c r="AT39" s="61"/>
      <c r="AU39" s="146"/>
      <c r="AV39" s="146"/>
      <c r="AW39" s="142"/>
      <c r="AX39" s="143"/>
      <c r="AY39" s="49"/>
      <c r="AZ39" s="146"/>
      <c r="BA39" s="146"/>
      <c r="BB39" s="142"/>
      <c r="BC39" s="143"/>
      <c r="BD39" s="18"/>
      <c r="BE39" s="12"/>
      <c r="BG39" s="14"/>
      <c r="BH39" s="142"/>
      <c r="BI39" s="140"/>
      <c r="BJ39" s="146"/>
      <c r="BK39" s="142"/>
      <c r="BL39" s="143"/>
      <c r="BM39" s="61"/>
      <c r="BN39" s="146"/>
      <c r="BO39" s="146"/>
      <c r="BP39" s="142"/>
      <c r="BQ39" s="143"/>
      <c r="BR39" s="49"/>
      <c r="BS39" s="146"/>
      <c r="BT39" s="146"/>
      <c r="BU39" s="142"/>
      <c r="BV39" s="143"/>
      <c r="BW39" s="14"/>
      <c r="BX39" s="12"/>
      <c r="CA39" s="18"/>
      <c r="CB39" s="142"/>
      <c r="CC39" s="140"/>
      <c r="CD39" s="146"/>
      <c r="CE39" s="142"/>
      <c r="CF39" s="143"/>
      <c r="CG39" s="61"/>
      <c r="CH39" s="146"/>
      <c r="CI39" s="146"/>
      <c r="CJ39" s="142"/>
      <c r="CK39" s="143"/>
      <c r="CL39" s="49"/>
      <c r="CM39" s="146"/>
      <c r="CN39" s="146"/>
      <c r="CO39" s="142"/>
      <c r="CP39" s="143"/>
      <c r="CQ39" s="18"/>
      <c r="CR39" s="12"/>
      <c r="CU39" s="14"/>
      <c r="CV39" s="142"/>
      <c r="CW39" s="140"/>
      <c r="CX39" s="146"/>
      <c r="CY39" s="142"/>
      <c r="CZ39" s="143"/>
      <c r="DA39" s="61"/>
      <c r="DB39" s="146"/>
      <c r="DC39" s="146"/>
      <c r="DD39" s="142"/>
      <c r="DE39" s="143"/>
      <c r="DF39" s="49"/>
      <c r="DG39" s="146"/>
      <c r="DH39" s="146"/>
      <c r="DI39" s="142"/>
      <c r="DJ39" s="143"/>
      <c r="DK39" s="14"/>
      <c r="DL39" s="12"/>
      <c r="DO39" s="18"/>
      <c r="DP39" s="142"/>
      <c r="DQ39" s="140"/>
      <c r="DR39" s="146"/>
      <c r="DS39" s="142"/>
      <c r="DT39" s="143"/>
      <c r="DU39" s="61"/>
      <c r="DV39" s="146"/>
      <c r="DW39" s="146"/>
      <c r="DX39" s="142"/>
      <c r="DY39" s="143"/>
      <c r="DZ39" s="49"/>
      <c r="EA39" s="146"/>
      <c r="EB39" s="146"/>
      <c r="EC39" s="142"/>
      <c r="ED39" s="143"/>
      <c r="EE39" s="18"/>
      <c r="EF39" s="12"/>
      <c r="EI39" s="22"/>
      <c r="EJ39" s="142"/>
      <c r="EK39" s="140"/>
      <c r="EL39" s="146"/>
      <c r="EM39" s="142"/>
      <c r="EN39" s="143"/>
      <c r="EO39" s="61"/>
      <c r="EP39" s="146"/>
      <c r="EQ39" s="146"/>
      <c r="ER39" s="142"/>
      <c r="ES39" s="143"/>
      <c r="ET39" s="49"/>
      <c r="EU39" s="146"/>
      <c r="EV39" s="146"/>
      <c r="EW39" s="142"/>
      <c r="EX39" s="143"/>
      <c r="EY39" s="22"/>
      <c r="EZ39" s="12"/>
    </row>
    <row r="40" spans="1:156" hidden="1" x14ac:dyDescent="0.25">
      <c r="A40" s="191">
        <v>24</v>
      </c>
      <c r="B40" s="151" t="s">
        <v>38</v>
      </c>
      <c r="C40" s="152">
        <f>C195</f>
        <v>0</v>
      </c>
      <c r="D40" s="152">
        <f>D195</f>
        <v>32</v>
      </c>
      <c r="E40" s="153">
        <f>SUM(D40,-C40)</f>
        <v>32</v>
      </c>
      <c r="F40" s="154" t="e">
        <f>E40/C40</f>
        <v>#DIV/0!</v>
      </c>
      <c r="G40" s="61"/>
      <c r="H40" s="152">
        <f>H197</f>
        <v>0</v>
      </c>
      <c r="I40" s="152">
        <f>S197</f>
        <v>0</v>
      </c>
      <c r="J40" s="153" t="e">
        <f>SUM(#REF!,-H40)</f>
        <v>#REF!</v>
      </c>
      <c r="K40" s="154" t="e">
        <f>J40/H40</f>
        <v>#REF!</v>
      </c>
      <c r="L40" s="62"/>
      <c r="M40" s="152">
        <f>M195</f>
        <v>0</v>
      </c>
      <c r="N40" s="152">
        <f>N195</f>
        <v>0</v>
      </c>
      <c r="O40" s="153">
        <f>SUM(N40,-M40)</f>
        <v>0</v>
      </c>
      <c r="P40" s="71" t="e">
        <f>O40/M40</f>
        <v>#DIV/0!</v>
      </c>
      <c r="Q40" s="191">
        <v>24</v>
      </c>
      <c r="R40" s="6"/>
      <c r="U40" s="14">
        <v>24</v>
      </c>
      <c r="V40" s="151" t="s">
        <v>38</v>
      </c>
      <c r="W40" s="152" t="e">
        <f>#REF!</f>
        <v>#REF!</v>
      </c>
      <c r="X40" s="152" t="e">
        <f>#REF!</f>
        <v>#REF!</v>
      </c>
      <c r="Y40" s="153" t="e">
        <f>SUM(X40,-W40)</f>
        <v>#REF!</v>
      </c>
      <c r="Z40" s="154" t="e">
        <f>Y40/W40</f>
        <v>#REF!</v>
      </c>
      <c r="AA40" s="61"/>
      <c r="AB40" s="152" t="e">
        <f>#REF!</f>
        <v>#REF!</v>
      </c>
      <c r="AC40" s="152" t="e">
        <f>#REF!</f>
        <v>#REF!</v>
      </c>
      <c r="AD40" s="153" t="e">
        <f>SUM(AC40,-AB40)</f>
        <v>#REF!</v>
      </c>
      <c r="AE40" s="154" t="e">
        <f>AD40/AB40</f>
        <v>#REF!</v>
      </c>
      <c r="AF40" s="49">
        <v>24</v>
      </c>
      <c r="AG40" s="152" t="e">
        <f>#REF!</f>
        <v>#REF!</v>
      </c>
      <c r="AH40" s="152" t="e">
        <f>#REF!</f>
        <v>#REF!</v>
      </c>
      <c r="AI40" s="153" t="e">
        <f>SUM(AH40,-AG40)</f>
        <v>#REF!</v>
      </c>
      <c r="AJ40" s="154" t="e">
        <f>AI40/AG40</f>
        <v>#REF!</v>
      </c>
      <c r="AK40" s="14">
        <v>24</v>
      </c>
      <c r="AL40" s="12"/>
      <c r="AN40" s="18">
        <v>24</v>
      </c>
      <c r="AO40" s="151" t="s">
        <v>38</v>
      </c>
      <c r="AP40" s="152" t="e">
        <f>#REF!</f>
        <v>#REF!</v>
      </c>
      <c r="AQ40" s="152" t="e">
        <f>#REF!</f>
        <v>#REF!</v>
      </c>
      <c r="AR40" s="153" t="e">
        <f>SUM(AQ40,-AP40)</f>
        <v>#REF!</v>
      </c>
      <c r="AS40" s="154" t="e">
        <f>AR40/AP40</f>
        <v>#REF!</v>
      </c>
      <c r="AT40" s="61"/>
      <c r="AU40" s="152" t="e">
        <f>#REF!</f>
        <v>#REF!</v>
      </c>
      <c r="AV40" s="152" t="e">
        <f>#REF!</f>
        <v>#REF!</v>
      </c>
      <c r="AW40" s="153" t="e">
        <f>SUM(AV40,-AU40)</f>
        <v>#REF!</v>
      </c>
      <c r="AX40" s="154" t="e">
        <f>AW40/AU40</f>
        <v>#REF!</v>
      </c>
      <c r="AY40" s="49">
        <v>24</v>
      </c>
      <c r="AZ40" s="152" t="e">
        <f>#REF!</f>
        <v>#REF!</v>
      </c>
      <c r="BA40" s="152" t="e">
        <f>#REF!</f>
        <v>#REF!</v>
      </c>
      <c r="BB40" s="153" t="e">
        <f>SUM(BA40,-AZ40)</f>
        <v>#REF!</v>
      </c>
      <c r="BC40" s="154" t="e">
        <f>BB40/AZ40</f>
        <v>#REF!</v>
      </c>
      <c r="BD40" s="18">
        <v>24</v>
      </c>
      <c r="BE40" s="12"/>
      <c r="BG40" s="14">
        <v>24</v>
      </c>
      <c r="BH40" s="151" t="s">
        <v>38</v>
      </c>
      <c r="BI40" s="152" t="e">
        <f>#REF!</f>
        <v>#REF!</v>
      </c>
      <c r="BJ40" s="152" t="e">
        <f>#REF!</f>
        <v>#REF!</v>
      </c>
      <c r="BK40" s="153" t="e">
        <f>SUM(BJ40,-BI40)</f>
        <v>#REF!</v>
      </c>
      <c r="BL40" s="154" t="e">
        <f>BK40/BI40</f>
        <v>#REF!</v>
      </c>
      <c r="BM40" s="61"/>
      <c r="BN40" s="152" t="e">
        <f>#REF!</f>
        <v>#REF!</v>
      </c>
      <c r="BO40" s="152" t="e">
        <f>#REF!</f>
        <v>#REF!</v>
      </c>
      <c r="BP40" s="153" t="e">
        <f>SUM(BO40,-BN40)</f>
        <v>#REF!</v>
      </c>
      <c r="BQ40" s="154" t="e">
        <f>BP40/BN40</f>
        <v>#REF!</v>
      </c>
      <c r="BR40" s="49">
        <v>24</v>
      </c>
      <c r="BS40" s="152" t="e">
        <f>#REF!</f>
        <v>#REF!</v>
      </c>
      <c r="BT40" s="152" t="e">
        <f>#REF!</f>
        <v>#REF!</v>
      </c>
      <c r="BU40" s="153" t="e">
        <f>SUM(BT40,-BS40)</f>
        <v>#REF!</v>
      </c>
      <c r="BV40" s="154" t="e">
        <f>BU40/BS40</f>
        <v>#REF!</v>
      </c>
      <c r="BW40" s="14">
        <v>24</v>
      </c>
      <c r="BX40" s="12"/>
      <c r="CA40" s="18">
        <v>24</v>
      </c>
      <c r="CB40" s="151" t="s">
        <v>38</v>
      </c>
      <c r="CC40" s="152" t="e">
        <f>#REF!</f>
        <v>#REF!</v>
      </c>
      <c r="CD40" s="152" t="e">
        <f>#REF!</f>
        <v>#REF!</v>
      </c>
      <c r="CE40" s="153" t="e">
        <f>SUM(CD40,-CC40)</f>
        <v>#REF!</v>
      </c>
      <c r="CF40" s="154" t="e">
        <f>CE40/CC40</f>
        <v>#REF!</v>
      </c>
      <c r="CG40" s="61"/>
      <c r="CH40" s="152" t="e">
        <f>#REF!</f>
        <v>#REF!</v>
      </c>
      <c r="CI40" s="152" t="e">
        <f>#REF!</f>
        <v>#REF!</v>
      </c>
      <c r="CJ40" s="153" t="e">
        <f>SUM(CI40,-CH40)</f>
        <v>#REF!</v>
      </c>
      <c r="CK40" s="154" t="e">
        <f>CJ40/CH40</f>
        <v>#REF!</v>
      </c>
      <c r="CL40" s="49">
        <v>24</v>
      </c>
      <c r="CM40" s="152" t="e">
        <f>#REF!</f>
        <v>#REF!</v>
      </c>
      <c r="CN40" s="152" t="e">
        <f>#REF!</f>
        <v>#REF!</v>
      </c>
      <c r="CO40" s="153" t="e">
        <f>SUM(CN40,-CM40)</f>
        <v>#REF!</v>
      </c>
      <c r="CP40" s="154" t="e">
        <f>CO40/CM40</f>
        <v>#REF!</v>
      </c>
      <c r="CQ40" s="18">
        <v>24</v>
      </c>
      <c r="CR40" s="12"/>
      <c r="CU40" s="14">
        <v>24</v>
      </c>
      <c r="CV40" s="151" t="s">
        <v>38</v>
      </c>
      <c r="CW40" s="152" t="e">
        <f>#REF!</f>
        <v>#REF!</v>
      </c>
      <c r="CX40" s="152" t="e">
        <f>#REF!</f>
        <v>#REF!</v>
      </c>
      <c r="CY40" s="153" t="e">
        <f>SUM(CX40,-CW40)</f>
        <v>#REF!</v>
      </c>
      <c r="CZ40" s="154" t="e">
        <f>CY40/CW40</f>
        <v>#REF!</v>
      </c>
      <c r="DA40" s="61"/>
      <c r="DB40" s="152" t="e">
        <f>#REF!</f>
        <v>#REF!</v>
      </c>
      <c r="DC40" s="152" t="e">
        <f>#REF!</f>
        <v>#REF!</v>
      </c>
      <c r="DD40" s="153" t="e">
        <f>SUM(DC40,-DB40)</f>
        <v>#REF!</v>
      </c>
      <c r="DE40" s="154" t="e">
        <f>DD40/DB40</f>
        <v>#REF!</v>
      </c>
      <c r="DF40" s="49">
        <v>24</v>
      </c>
      <c r="DG40" s="152" t="e">
        <f>#REF!</f>
        <v>#REF!</v>
      </c>
      <c r="DH40" s="152" t="e">
        <f>#REF!</f>
        <v>#REF!</v>
      </c>
      <c r="DI40" s="153" t="e">
        <f>SUM(DH40,-DG40)</f>
        <v>#REF!</v>
      </c>
      <c r="DJ40" s="154" t="e">
        <f>DI40/DG40</f>
        <v>#REF!</v>
      </c>
      <c r="DK40" s="14">
        <v>24</v>
      </c>
      <c r="DL40" s="12"/>
      <c r="DO40" s="18">
        <v>24</v>
      </c>
      <c r="DP40" s="151" t="s">
        <v>38</v>
      </c>
      <c r="DQ40" s="152" t="e">
        <f>#REF!</f>
        <v>#REF!</v>
      </c>
      <c r="DR40" s="152" t="e">
        <f>#REF!</f>
        <v>#REF!</v>
      </c>
      <c r="DS40" s="153" t="e">
        <f>SUM(DR40,-DQ40)</f>
        <v>#REF!</v>
      </c>
      <c r="DT40" s="154" t="e">
        <f>DS40/DQ40</f>
        <v>#REF!</v>
      </c>
      <c r="DU40" s="61"/>
      <c r="DV40" s="152" t="e">
        <f>#REF!</f>
        <v>#REF!</v>
      </c>
      <c r="DW40" s="152" t="e">
        <f>#REF!</f>
        <v>#REF!</v>
      </c>
      <c r="DX40" s="153" t="e">
        <f>SUM(DW40,-DV40)</f>
        <v>#REF!</v>
      </c>
      <c r="DY40" s="154" t="e">
        <f>DX40/DV40</f>
        <v>#REF!</v>
      </c>
      <c r="DZ40" s="49">
        <v>24</v>
      </c>
      <c r="EA40" s="152" t="e">
        <f>#REF!</f>
        <v>#REF!</v>
      </c>
      <c r="EB40" s="152" t="e">
        <f>#REF!</f>
        <v>#REF!</v>
      </c>
      <c r="EC40" s="153" t="e">
        <f>SUM(EB40,-EA40)</f>
        <v>#REF!</v>
      </c>
      <c r="ED40" s="154" t="e">
        <f>EC40/EA40</f>
        <v>#REF!</v>
      </c>
      <c r="EE40" s="18">
        <v>24</v>
      </c>
      <c r="EF40" s="12"/>
      <c r="EI40" s="22">
        <v>24</v>
      </c>
      <c r="EJ40" s="151" t="s">
        <v>38</v>
      </c>
      <c r="EK40" s="152" t="e">
        <f>#REF!</f>
        <v>#REF!</v>
      </c>
      <c r="EL40" s="152" t="e">
        <f>#REF!</f>
        <v>#REF!</v>
      </c>
      <c r="EM40" s="153" t="e">
        <f>SUM(EL40,-EK40)</f>
        <v>#REF!</v>
      </c>
      <c r="EN40" s="154" t="e">
        <f>EM40/EK40</f>
        <v>#REF!</v>
      </c>
      <c r="EO40" s="61"/>
      <c r="EP40" s="152" t="e">
        <f>#REF!</f>
        <v>#REF!</v>
      </c>
      <c r="EQ40" s="152" t="e">
        <f>#REF!</f>
        <v>#REF!</v>
      </c>
      <c r="ER40" s="153" t="e">
        <f>SUM(EQ40,-EP40)</f>
        <v>#REF!</v>
      </c>
      <c r="ES40" s="154" t="e">
        <f>ER40/EP40</f>
        <v>#REF!</v>
      </c>
      <c r="ET40" s="49">
        <v>24</v>
      </c>
      <c r="EU40" s="152" t="e">
        <f>#REF!</f>
        <v>#REF!</v>
      </c>
      <c r="EV40" s="152" t="e">
        <f>#REF!</f>
        <v>#REF!</v>
      </c>
      <c r="EW40" s="153" t="e">
        <f>SUM(EV40,-EU40)</f>
        <v>#REF!</v>
      </c>
      <c r="EX40" s="154" t="e">
        <f>EW40/EU40</f>
        <v>#REF!</v>
      </c>
      <c r="EY40" s="22">
        <v>24</v>
      </c>
      <c r="EZ40" s="12"/>
    </row>
    <row r="41" spans="1:156" hidden="1" x14ac:dyDescent="0.25">
      <c r="A41" s="191"/>
      <c r="B41" s="142"/>
      <c r="C41" s="140"/>
      <c r="D41" s="142"/>
      <c r="E41" s="142"/>
      <c r="F41" s="143"/>
      <c r="G41" s="61"/>
      <c r="H41" s="142"/>
      <c r="I41" s="142"/>
      <c r="J41" s="142"/>
      <c r="K41" s="143"/>
      <c r="L41" s="62"/>
      <c r="M41" s="142"/>
      <c r="N41" s="142"/>
      <c r="O41" s="142"/>
      <c r="P41" s="87"/>
      <c r="Q41" s="191"/>
      <c r="R41" s="6"/>
      <c r="U41" s="14"/>
      <c r="V41" s="142"/>
      <c r="W41" s="140"/>
      <c r="X41" s="142"/>
      <c r="Y41" s="142"/>
      <c r="Z41" s="143"/>
      <c r="AA41" s="61"/>
      <c r="AB41" s="142"/>
      <c r="AC41" s="142"/>
      <c r="AD41" s="142"/>
      <c r="AE41" s="143"/>
      <c r="AF41" s="49"/>
      <c r="AG41" s="140"/>
      <c r="AH41" s="142"/>
      <c r="AI41" s="142"/>
      <c r="AJ41" s="143"/>
      <c r="AK41" s="14"/>
      <c r="AL41" s="12"/>
      <c r="AN41" s="18"/>
      <c r="AO41" s="142"/>
      <c r="AP41" s="140"/>
      <c r="AQ41" s="142"/>
      <c r="AR41" s="142"/>
      <c r="AS41" s="143"/>
      <c r="AT41" s="61"/>
      <c r="AU41" s="142"/>
      <c r="AV41" s="142"/>
      <c r="AW41" s="142"/>
      <c r="AX41" s="143"/>
      <c r="AY41" s="49"/>
      <c r="AZ41" s="140"/>
      <c r="BA41" s="142"/>
      <c r="BB41" s="142"/>
      <c r="BC41" s="143"/>
      <c r="BD41" s="18"/>
      <c r="BE41" s="12"/>
      <c r="BG41" s="14"/>
      <c r="BH41" s="142"/>
      <c r="BI41" s="140"/>
      <c r="BJ41" s="142"/>
      <c r="BK41" s="142"/>
      <c r="BL41" s="143"/>
      <c r="BM41" s="61"/>
      <c r="BN41" s="142"/>
      <c r="BO41" s="142"/>
      <c r="BP41" s="142"/>
      <c r="BQ41" s="143"/>
      <c r="BR41" s="49"/>
      <c r="BS41" s="140"/>
      <c r="BT41" s="142"/>
      <c r="BU41" s="142"/>
      <c r="BV41" s="143"/>
      <c r="BW41" s="14"/>
      <c r="BX41" s="12"/>
      <c r="CA41" s="18"/>
      <c r="CB41" s="142"/>
      <c r="CC41" s="140"/>
      <c r="CD41" s="142"/>
      <c r="CE41" s="142"/>
      <c r="CF41" s="143"/>
      <c r="CG41" s="61"/>
      <c r="CH41" s="142"/>
      <c r="CI41" s="142"/>
      <c r="CJ41" s="142"/>
      <c r="CK41" s="143"/>
      <c r="CL41" s="49"/>
      <c r="CM41" s="140"/>
      <c r="CN41" s="142"/>
      <c r="CO41" s="142"/>
      <c r="CP41" s="143"/>
      <c r="CQ41" s="18"/>
      <c r="CR41" s="12"/>
      <c r="CU41" s="14"/>
      <c r="CV41" s="142"/>
      <c r="CW41" s="140"/>
      <c r="CX41" s="142"/>
      <c r="CY41" s="142"/>
      <c r="CZ41" s="143"/>
      <c r="DA41" s="61"/>
      <c r="DB41" s="142"/>
      <c r="DC41" s="142"/>
      <c r="DD41" s="142"/>
      <c r="DE41" s="143"/>
      <c r="DF41" s="49"/>
      <c r="DG41" s="140"/>
      <c r="DH41" s="142"/>
      <c r="DI41" s="142"/>
      <c r="DJ41" s="143"/>
      <c r="DK41" s="14"/>
      <c r="DL41" s="12"/>
      <c r="DO41" s="18"/>
      <c r="DP41" s="142"/>
      <c r="DQ41" s="140"/>
      <c r="DR41" s="142"/>
      <c r="DS41" s="142"/>
      <c r="DT41" s="143"/>
      <c r="DU41" s="61"/>
      <c r="DV41" s="142"/>
      <c r="DW41" s="142"/>
      <c r="DX41" s="142"/>
      <c r="DY41" s="143"/>
      <c r="DZ41" s="49"/>
      <c r="EA41" s="140"/>
      <c r="EB41" s="142"/>
      <c r="EC41" s="142"/>
      <c r="ED41" s="143"/>
      <c r="EE41" s="18"/>
      <c r="EF41" s="12"/>
      <c r="EI41" s="22"/>
      <c r="EJ41" s="142"/>
      <c r="EK41" s="140"/>
      <c r="EL41" s="142"/>
      <c r="EM41" s="142"/>
      <c r="EN41" s="143"/>
      <c r="EO41" s="61"/>
      <c r="EP41" s="142"/>
      <c r="EQ41" s="142"/>
      <c r="ER41" s="142"/>
      <c r="ES41" s="143"/>
      <c r="ET41" s="49"/>
      <c r="EU41" s="140"/>
      <c r="EV41" s="142"/>
      <c r="EW41" s="142"/>
      <c r="EX41" s="143"/>
      <c r="EY41" s="22"/>
      <c r="EZ41" s="12"/>
    </row>
    <row r="42" spans="1:156" hidden="1" x14ac:dyDescent="0.25">
      <c r="A42" s="191">
        <v>25</v>
      </c>
      <c r="B42" s="155" t="s">
        <v>39</v>
      </c>
      <c r="C42" s="155">
        <f>SUM(C38,C40)</f>
        <v>0</v>
      </c>
      <c r="D42" s="155">
        <f>SUM(D38,D40)</f>
        <v>82960</v>
      </c>
      <c r="E42" s="156">
        <f>SUM(D42,-C42)</f>
        <v>82960</v>
      </c>
      <c r="F42" s="157" t="e">
        <f>E42/C42</f>
        <v>#DIV/0!</v>
      </c>
      <c r="G42" s="61"/>
      <c r="H42" s="155">
        <f>SUM(H38,H40)</f>
        <v>82132</v>
      </c>
      <c r="I42" s="155">
        <f>SUM(I38,I40)</f>
        <v>74852</v>
      </c>
      <c r="J42" s="156" t="e">
        <f>SUM(#REF!,-H42)</f>
        <v>#REF!</v>
      </c>
      <c r="K42" s="157" t="e">
        <f>J42/H42</f>
        <v>#REF!</v>
      </c>
      <c r="L42" s="62"/>
      <c r="M42" s="155">
        <f>SUM(M38,M40)</f>
        <v>82928</v>
      </c>
      <c r="N42" s="155">
        <f>SUM(N38,N40)</f>
        <v>80679</v>
      </c>
      <c r="O42" s="156">
        <f>SUM(N42,-M42)</f>
        <v>-2249</v>
      </c>
      <c r="P42" s="158">
        <f>O42/M42</f>
        <v>-2.7119911248311788E-2</v>
      </c>
      <c r="Q42" s="191">
        <v>25</v>
      </c>
      <c r="R42" s="6"/>
      <c r="U42" s="14">
        <v>25</v>
      </c>
      <c r="V42" s="155" t="s">
        <v>39</v>
      </c>
      <c r="W42" s="155" t="e">
        <f>SUM(W38,W40)</f>
        <v>#REF!</v>
      </c>
      <c r="X42" s="155" t="e">
        <f>SUM(X38,X40)</f>
        <v>#REF!</v>
      </c>
      <c r="Y42" s="156" t="e">
        <f>SUM(X42,-W42)</f>
        <v>#REF!</v>
      </c>
      <c r="Z42" s="157" t="e">
        <f>Y42/W42</f>
        <v>#REF!</v>
      </c>
      <c r="AA42" s="61"/>
      <c r="AB42" s="155" t="e">
        <f>SUM(AB38,AB40)</f>
        <v>#REF!</v>
      </c>
      <c r="AC42" s="155" t="e">
        <f>SUM(AC38,AC40)</f>
        <v>#REF!</v>
      </c>
      <c r="AD42" s="156" t="e">
        <f>SUM(AC42,-AB42)</f>
        <v>#REF!</v>
      </c>
      <c r="AE42" s="157" t="e">
        <f>AD42/AB42</f>
        <v>#REF!</v>
      </c>
      <c r="AF42" s="49">
        <v>25</v>
      </c>
      <c r="AG42" s="155" t="e">
        <f>SUM(AG38,AG40)</f>
        <v>#REF!</v>
      </c>
      <c r="AH42" s="155" t="e">
        <f>SUM(AH38,AH40)</f>
        <v>#REF!</v>
      </c>
      <c r="AI42" s="156" t="e">
        <f>SUM(AH42,-AG42)</f>
        <v>#REF!</v>
      </c>
      <c r="AJ42" s="157" t="e">
        <f>AI42/AG42</f>
        <v>#REF!</v>
      </c>
      <c r="AK42" s="14">
        <v>25</v>
      </c>
      <c r="AL42" s="12"/>
      <c r="AN42" s="18">
        <v>25</v>
      </c>
      <c r="AO42" s="155" t="s">
        <v>39</v>
      </c>
      <c r="AP42" s="155" t="e">
        <f>SUM(AP38,AP40)</f>
        <v>#REF!</v>
      </c>
      <c r="AQ42" s="155" t="e">
        <f>SUM(AQ38,AQ40)</f>
        <v>#REF!</v>
      </c>
      <c r="AR42" s="156" t="e">
        <f>SUM(AQ42,-AP42)</f>
        <v>#REF!</v>
      </c>
      <c r="AS42" s="157" t="e">
        <f>AR42/AP42</f>
        <v>#REF!</v>
      </c>
      <c r="AT42" s="61"/>
      <c r="AU42" s="155" t="e">
        <f>SUM(AU38,AU40)</f>
        <v>#REF!</v>
      </c>
      <c r="AV42" s="155" t="e">
        <f>SUM(AV38,AV40)</f>
        <v>#REF!</v>
      </c>
      <c r="AW42" s="156" t="e">
        <f>SUM(AV42,-AU42)</f>
        <v>#REF!</v>
      </c>
      <c r="AX42" s="157" t="e">
        <f>AW42/AU42</f>
        <v>#REF!</v>
      </c>
      <c r="AY42" s="49">
        <v>25</v>
      </c>
      <c r="AZ42" s="155" t="e">
        <f>SUM(AZ38,AZ40)</f>
        <v>#REF!</v>
      </c>
      <c r="BA42" s="155" t="e">
        <f>SUM(BA38,BA40)</f>
        <v>#REF!</v>
      </c>
      <c r="BB42" s="156" t="e">
        <f>SUM(BA42,-AZ42)</f>
        <v>#REF!</v>
      </c>
      <c r="BC42" s="157" t="e">
        <f>BB42/AZ42</f>
        <v>#REF!</v>
      </c>
      <c r="BD42" s="18">
        <v>25</v>
      </c>
      <c r="BE42" s="12"/>
      <c r="BG42" s="14">
        <v>25</v>
      </c>
      <c r="BH42" s="155" t="s">
        <v>39</v>
      </c>
      <c r="BI42" s="155" t="e">
        <f>SUM(BI38,BI40)</f>
        <v>#REF!</v>
      </c>
      <c r="BJ42" s="155" t="e">
        <f>SUM(BJ38,BJ40)</f>
        <v>#REF!</v>
      </c>
      <c r="BK42" s="156" t="e">
        <f>SUM(BJ42,-BI42)</f>
        <v>#REF!</v>
      </c>
      <c r="BL42" s="157" t="e">
        <f>BK42/BI42</f>
        <v>#REF!</v>
      </c>
      <c r="BM42" s="61"/>
      <c r="BN42" s="155" t="e">
        <f>SUM(BN38,BN40)</f>
        <v>#REF!</v>
      </c>
      <c r="BO42" s="155" t="e">
        <f>SUM(BO38,BO40)</f>
        <v>#REF!</v>
      </c>
      <c r="BP42" s="156" t="e">
        <f>SUM(BO42,-BN42)</f>
        <v>#REF!</v>
      </c>
      <c r="BQ42" s="157" t="e">
        <f>BP42/BN42</f>
        <v>#REF!</v>
      </c>
      <c r="BR42" s="49">
        <v>25</v>
      </c>
      <c r="BS42" s="155" t="e">
        <f>SUM(BS38,BS40)</f>
        <v>#REF!</v>
      </c>
      <c r="BT42" s="155" t="e">
        <f>SUM(BT38,BT40)</f>
        <v>#REF!</v>
      </c>
      <c r="BU42" s="156" t="e">
        <f>SUM(BT42,-BS42)</f>
        <v>#REF!</v>
      </c>
      <c r="BV42" s="157" t="e">
        <f>BU42/BS42</f>
        <v>#REF!</v>
      </c>
      <c r="BW42" s="14">
        <v>25</v>
      </c>
      <c r="BX42" s="12"/>
      <c r="CA42" s="18">
        <v>25</v>
      </c>
      <c r="CB42" s="155" t="s">
        <v>39</v>
      </c>
      <c r="CC42" s="155" t="e">
        <f>SUM(CC38,CC40)</f>
        <v>#REF!</v>
      </c>
      <c r="CD42" s="155" t="e">
        <f>SUM(CD38,CD40)</f>
        <v>#REF!</v>
      </c>
      <c r="CE42" s="156" t="e">
        <f>SUM(CD42,-CC42)</f>
        <v>#REF!</v>
      </c>
      <c r="CF42" s="157" t="e">
        <f>CE42/CC42</f>
        <v>#REF!</v>
      </c>
      <c r="CG42" s="61"/>
      <c r="CH42" s="155" t="e">
        <f>SUM(CH38,CH40)</f>
        <v>#REF!</v>
      </c>
      <c r="CI42" s="155" t="e">
        <f>SUM(CI38,CI40)</f>
        <v>#REF!</v>
      </c>
      <c r="CJ42" s="156" t="e">
        <f>SUM(CI42,-CH42)</f>
        <v>#REF!</v>
      </c>
      <c r="CK42" s="157" t="e">
        <f>CJ42/CH42</f>
        <v>#REF!</v>
      </c>
      <c r="CL42" s="49">
        <v>25</v>
      </c>
      <c r="CM42" s="155" t="e">
        <f>SUM(CM38,CM40)</f>
        <v>#REF!</v>
      </c>
      <c r="CN42" s="155" t="e">
        <f>SUM(CN38,CN40)</f>
        <v>#REF!</v>
      </c>
      <c r="CO42" s="156" t="e">
        <f>SUM(CN42,-CM42)</f>
        <v>#REF!</v>
      </c>
      <c r="CP42" s="157" t="e">
        <f>CO42/CM42</f>
        <v>#REF!</v>
      </c>
      <c r="CQ42" s="18">
        <v>25</v>
      </c>
      <c r="CR42" s="12"/>
      <c r="CU42" s="14">
        <v>25</v>
      </c>
      <c r="CV42" s="155" t="s">
        <v>39</v>
      </c>
      <c r="CW42" s="155" t="e">
        <f>SUM(CW38,CW40)</f>
        <v>#REF!</v>
      </c>
      <c r="CX42" s="155" t="e">
        <f>SUM(CX38,CX40)</f>
        <v>#REF!</v>
      </c>
      <c r="CY42" s="156" t="e">
        <f>SUM(CX42,-CW42)</f>
        <v>#REF!</v>
      </c>
      <c r="CZ42" s="157" t="e">
        <f>CY42/CW42</f>
        <v>#REF!</v>
      </c>
      <c r="DA42" s="61"/>
      <c r="DB42" s="155" t="e">
        <f>SUM(DB38,DB40)</f>
        <v>#REF!</v>
      </c>
      <c r="DC42" s="155" t="e">
        <f>SUM(DC38,DC40)</f>
        <v>#REF!</v>
      </c>
      <c r="DD42" s="156" t="e">
        <f>SUM(DC42,-DB42)</f>
        <v>#REF!</v>
      </c>
      <c r="DE42" s="157" t="e">
        <f>DD42/DB42</f>
        <v>#REF!</v>
      </c>
      <c r="DF42" s="49">
        <v>25</v>
      </c>
      <c r="DG42" s="155" t="e">
        <f>SUM(DG38,DG40)</f>
        <v>#REF!</v>
      </c>
      <c r="DH42" s="155" t="e">
        <f>SUM(DH38,DH40)</f>
        <v>#REF!</v>
      </c>
      <c r="DI42" s="156" t="e">
        <f>SUM(DH42,-DG42)</f>
        <v>#REF!</v>
      </c>
      <c r="DJ42" s="157" t="e">
        <f>DI42/DG42</f>
        <v>#REF!</v>
      </c>
      <c r="DK42" s="14">
        <v>25</v>
      </c>
      <c r="DL42" s="12"/>
      <c r="DO42" s="18">
        <v>25</v>
      </c>
      <c r="DP42" s="155" t="s">
        <v>39</v>
      </c>
      <c r="DQ42" s="155" t="e">
        <f>SUM(DQ38,DQ40)</f>
        <v>#REF!</v>
      </c>
      <c r="DR42" s="155" t="e">
        <f>SUM(DR38,DR40)</f>
        <v>#REF!</v>
      </c>
      <c r="DS42" s="156" t="e">
        <f>SUM(DR42,-DQ42)</f>
        <v>#REF!</v>
      </c>
      <c r="DT42" s="157" t="e">
        <f>DS42/DQ42</f>
        <v>#REF!</v>
      </c>
      <c r="DU42" s="61"/>
      <c r="DV42" s="155" t="e">
        <f>SUM(DV38,DV40)</f>
        <v>#REF!</v>
      </c>
      <c r="DW42" s="155" t="e">
        <f>SUM(DW38,DW40)</f>
        <v>#REF!</v>
      </c>
      <c r="DX42" s="156" t="e">
        <f>SUM(DW42,-DV42)</f>
        <v>#REF!</v>
      </c>
      <c r="DY42" s="157" t="e">
        <f>DX42/DV42</f>
        <v>#REF!</v>
      </c>
      <c r="DZ42" s="49">
        <v>25</v>
      </c>
      <c r="EA42" s="155" t="e">
        <f>SUM(EA38,EA40)</f>
        <v>#REF!</v>
      </c>
      <c r="EB42" s="155" t="e">
        <f>SUM(EB38,EB40)</f>
        <v>#REF!</v>
      </c>
      <c r="EC42" s="156" t="e">
        <f>SUM(EB42,-EA42)</f>
        <v>#REF!</v>
      </c>
      <c r="ED42" s="157" t="e">
        <f>EC42/EA42</f>
        <v>#REF!</v>
      </c>
      <c r="EE42" s="18">
        <v>25</v>
      </c>
      <c r="EF42" s="12"/>
      <c r="EI42" s="22">
        <v>25</v>
      </c>
      <c r="EJ42" s="155" t="s">
        <v>39</v>
      </c>
      <c r="EK42" s="155" t="e">
        <f>SUM(EK38,EK40)</f>
        <v>#REF!</v>
      </c>
      <c r="EL42" s="155" t="e">
        <f>SUM(EL38,EL40)</f>
        <v>#REF!</v>
      </c>
      <c r="EM42" s="156" t="e">
        <f>SUM(EL42,-EK42)</f>
        <v>#REF!</v>
      </c>
      <c r="EN42" s="157" t="e">
        <f>EM42/EK42</f>
        <v>#REF!</v>
      </c>
      <c r="EO42" s="61"/>
      <c r="EP42" s="155" t="e">
        <f>SUM(EP38,EP40)</f>
        <v>#REF!</v>
      </c>
      <c r="EQ42" s="155" t="e">
        <f>SUM(EQ38,EQ40)</f>
        <v>#REF!</v>
      </c>
      <c r="ER42" s="156" t="e">
        <f>SUM(EQ42,-EP42)</f>
        <v>#REF!</v>
      </c>
      <c r="ES42" s="157" t="e">
        <f>ER42/EP42</f>
        <v>#REF!</v>
      </c>
      <c r="ET42" s="49">
        <v>25</v>
      </c>
      <c r="EU42" s="155" t="e">
        <f>SUM(EU38,EU40)</f>
        <v>#REF!</v>
      </c>
      <c r="EV42" s="155" t="e">
        <f>SUM(EV38,EV40)</f>
        <v>#REF!</v>
      </c>
      <c r="EW42" s="156" t="e">
        <f>SUM(EV42,-EU42)</f>
        <v>#REF!</v>
      </c>
      <c r="EX42" s="157" t="e">
        <f>EW42/EU42</f>
        <v>#REF!</v>
      </c>
      <c r="EY42" s="22">
        <v>25</v>
      </c>
      <c r="EZ42" s="12"/>
    </row>
    <row r="43" spans="1:156" hidden="1" x14ac:dyDescent="0.25">
      <c r="A43" s="191"/>
      <c r="B43" s="142"/>
      <c r="C43" s="140"/>
      <c r="D43" s="142"/>
      <c r="E43" s="142"/>
      <c r="F43" s="143"/>
      <c r="G43" s="61"/>
      <c r="H43" s="142"/>
      <c r="I43" s="142"/>
      <c r="J43" s="142"/>
      <c r="K43" s="143"/>
      <c r="L43" s="62"/>
      <c r="M43" s="142"/>
      <c r="N43" s="142"/>
      <c r="O43" s="142"/>
      <c r="P43" s="87"/>
      <c r="Q43" s="191"/>
      <c r="R43" s="6"/>
      <c r="U43" s="14"/>
      <c r="V43" s="142"/>
      <c r="W43" s="140"/>
      <c r="X43" s="142"/>
      <c r="Y43" s="142"/>
      <c r="Z43" s="143"/>
      <c r="AA43" s="61"/>
      <c r="AB43" s="142"/>
      <c r="AC43" s="142"/>
      <c r="AD43" s="142"/>
      <c r="AE43" s="143"/>
      <c r="AF43" s="49"/>
      <c r="AG43" s="140"/>
      <c r="AH43" s="142"/>
      <c r="AI43" s="142"/>
      <c r="AJ43" s="143"/>
      <c r="AK43" s="14"/>
      <c r="AL43" s="12"/>
      <c r="AN43" s="18"/>
      <c r="AO43" s="142"/>
      <c r="AP43" s="140"/>
      <c r="AQ43" s="142"/>
      <c r="AR43" s="142"/>
      <c r="AS43" s="143"/>
      <c r="AT43" s="61"/>
      <c r="AU43" s="142"/>
      <c r="AV43" s="142"/>
      <c r="AW43" s="142"/>
      <c r="AX43" s="143"/>
      <c r="AY43" s="49"/>
      <c r="AZ43" s="140"/>
      <c r="BA43" s="142"/>
      <c r="BB43" s="142"/>
      <c r="BC43" s="143"/>
      <c r="BD43" s="18"/>
      <c r="BE43" s="12"/>
      <c r="BG43" s="14"/>
      <c r="BH43" s="142"/>
      <c r="BI43" s="140"/>
      <c r="BJ43" s="142"/>
      <c r="BK43" s="142"/>
      <c r="BL43" s="143"/>
      <c r="BM43" s="61"/>
      <c r="BN43" s="142"/>
      <c r="BO43" s="142"/>
      <c r="BP43" s="142"/>
      <c r="BQ43" s="143"/>
      <c r="BR43" s="49"/>
      <c r="BS43" s="140"/>
      <c r="BT43" s="142"/>
      <c r="BU43" s="142"/>
      <c r="BV43" s="143"/>
      <c r="BW43" s="14"/>
      <c r="BX43" s="12"/>
      <c r="CA43" s="18"/>
      <c r="CB43" s="142"/>
      <c r="CC43" s="140"/>
      <c r="CD43" s="142"/>
      <c r="CE43" s="142"/>
      <c r="CF43" s="143"/>
      <c r="CG43" s="61"/>
      <c r="CH43" s="142"/>
      <c r="CI43" s="142"/>
      <c r="CJ43" s="142"/>
      <c r="CK43" s="143"/>
      <c r="CL43" s="49"/>
      <c r="CM43" s="140"/>
      <c r="CN43" s="142"/>
      <c r="CO43" s="142"/>
      <c r="CP43" s="143"/>
      <c r="CQ43" s="18"/>
      <c r="CR43" s="12"/>
      <c r="CU43" s="14"/>
      <c r="CV43" s="142"/>
      <c r="CW43" s="140"/>
      <c r="CX43" s="142"/>
      <c r="CY43" s="142"/>
      <c r="CZ43" s="143"/>
      <c r="DA43" s="61"/>
      <c r="DB43" s="142"/>
      <c r="DC43" s="142"/>
      <c r="DD43" s="142"/>
      <c r="DE43" s="143"/>
      <c r="DF43" s="49"/>
      <c r="DG43" s="140"/>
      <c r="DH43" s="142"/>
      <c r="DI43" s="142"/>
      <c r="DJ43" s="143"/>
      <c r="DK43" s="14"/>
      <c r="DL43" s="12"/>
      <c r="DO43" s="18"/>
      <c r="DP43" s="142"/>
      <c r="DQ43" s="140"/>
      <c r="DR43" s="142"/>
      <c r="DS43" s="142"/>
      <c r="DT43" s="143"/>
      <c r="DU43" s="61"/>
      <c r="DV43" s="142"/>
      <c r="DW43" s="142"/>
      <c r="DX43" s="142"/>
      <c r="DY43" s="143"/>
      <c r="DZ43" s="49"/>
      <c r="EA43" s="140"/>
      <c r="EB43" s="142"/>
      <c r="EC43" s="142"/>
      <c r="ED43" s="143"/>
      <c r="EE43" s="18"/>
      <c r="EF43" s="12"/>
      <c r="EI43" s="22"/>
      <c r="EJ43" s="142"/>
      <c r="EK43" s="140"/>
      <c r="EL43" s="142"/>
      <c r="EM43" s="142"/>
      <c r="EN43" s="143"/>
      <c r="EO43" s="61"/>
      <c r="EP43" s="142"/>
      <c r="EQ43" s="142"/>
      <c r="ER43" s="142"/>
      <c r="ES43" s="143"/>
      <c r="ET43" s="49"/>
      <c r="EU43" s="140"/>
      <c r="EV43" s="142"/>
      <c r="EW43" s="142"/>
      <c r="EX43" s="143"/>
      <c r="EY43" s="22"/>
      <c r="EZ43" s="12"/>
    </row>
    <row r="44" spans="1:156" hidden="1" x14ac:dyDescent="0.25">
      <c r="A44" s="191">
        <v>26</v>
      </c>
      <c r="B44" s="8" t="s">
        <v>40</v>
      </c>
      <c r="C44" s="8">
        <v>822</v>
      </c>
      <c r="D44" s="8">
        <v>1475</v>
      </c>
      <c r="E44" s="59"/>
      <c r="F44" s="159"/>
      <c r="G44" s="61"/>
      <c r="H44" s="8">
        <v>0</v>
      </c>
      <c r="I44" s="8">
        <v>1113</v>
      </c>
      <c r="J44" s="59" t="e">
        <f>SUM(#REF!,-H44)</f>
        <v>#REF!</v>
      </c>
      <c r="K44" s="63" t="e">
        <f>J44/H44</f>
        <v>#REF!</v>
      </c>
      <c r="L44" s="62"/>
      <c r="M44" s="8">
        <v>1475</v>
      </c>
      <c r="N44" s="8"/>
      <c r="O44" s="59"/>
      <c r="P44" s="160"/>
      <c r="Q44" s="191">
        <v>26</v>
      </c>
      <c r="R44" s="6"/>
      <c r="U44" s="14">
        <v>26</v>
      </c>
      <c r="V44" s="8" t="s">
        <v>40</v>
      </c>
      <c r="W44" s="8">
        <v>822</v>
      </c>
      <c r="X44" s="8">
        <v>1475</v>
      </c>
      <c r="Y44" s="59"/>
      <c r="Z44" s="159"/>
      <c r="AA44" s="61"/>
      <c r="AB44" s="8">
        <v>0</v>
      </c>
      <c r="AC44" s="8">
        <v>0</v>
      </c>
      <c r="AD44" s="59">
        <f>SUM(AC44,-AB44)</f>
        <v>0</v>
      </c>
      <c r="AE44" s="63" t="e">
        <f>AD44/AB44</f>
        <v>#DIV/0!</v>
      </c>
      <c r="AF44" s="49">
        <v>26</v>
      </c>
      <c r="AG44" s="8">
        <v>1475</v>
      </c>
      <c r="AH44" s="8"/>
      <c r="AI44" s="59"/>
      <c r="AJ44" s="159"/>
      <c r="AK44" s="14">
        <v>26</v>
      </c>
      <c r="AL44" s="12"/>
      <c r="AN44" s="18">
        <v>26</v>
      </c>
      <c r="AO44" s="8" t="s">
        <v>40</v>
      </c>
      <c r="AP44" s="8">
        <v>822</v>
      </c>
      <c r="AQ44" s="8">
        <v>1475</v>
      </c>
      <c r="AR44" s="59"/>
      <c r="AS44" s="159"/>
      <c r="AT44" s="61"/>
      <c r="AU44" s="8">
        <v>0</v>
      </c>
      <c r="AV44" s="8">
        <v>0</v>
      </c>
      <c r="AW44" s="59">
        <f>SUM(AV44,-AU44)</f>
        <v>0</v>
      </c>
      <c r="AX44" s="63" t="e">
        <f>AW44/AU44</f>
        <v>#DIV/0!</v>
      </c>
      <c r="AY44" s="49">
        <v>26</v>
      </c>
      <c r="AZ44" s="8">
        <v>1475</v>
      </c>
      <c r="BA44" s="8"/>
      <c r="BB44" s="59"/>
      <c r="BC44" s="159"/>
      <c r="BD44" s="18">
        <v>26</v>
      </c>
      <c r="BE44" s="12"/>
      <c r="BG44" s="14">
        <v>26</v>
      </c>
      <c r="BH44" s="8" t="s">
        <v>40</v>
      </c>
      <c r="BI44" s="8">
        <v>822</v>
      </c>
      <c r="BJ44" s="8">
        <v>1475</v>
      </c>
      <c r="BK44" s="59"/>
      <c r="BL44" s="159"/>
      <c r="BM44" s="61"/>
      <c r="BN44" s="8">
        <v>0</v>
      </c>
      <c r="BO44" s="8">
        <v>0</v>
      </c>
      <c r="BP44" s="59">
        <f>SUM(BO44,-BN44)</f>
        <v>0</v>
      </c>
      <c r="BQ44" s="63" t="e">
        <f>BP44/BN44</f>
        <v>#DIV/0!</v>
      </c>
      <c r="BR44" s="49">
        <v>26</v>
      </c>
      <c r="BS44" s="8">
        <v>1475</v>
      </c>
      <c r="BT44" s="8"/>
      <c r="BU44" s="59"/>
      <c r="BV44" s="159"/>
      <c r="BW44" s="14">
        <v>26</v>
      </c>
      <c r="BX44" s="12"/>
      <c r="CA44" s="18">
        <v>26</v>
      </c>
      <c r="CB44" s="8" t="s">
        <v>40</v>
      </c>
      <c r="CC44" s="8">
        <v>822</v>
      </c>
      <c r="CD44" s="8">
        <v>1475</v>
      </c>
      <c r="CE44" s="59"/>
      <c r="CF44" s="159"/>
      <c r="CG44" s="61"/>
      <c r="CH44" s="8">
        <v>0</v>
      </c>
      <c r="CI44" s="8">
        <v>0</v>
      </c>
      <c r="CJ44" s="59">
        <f>SUM(CI44,-CH44)</f>
        <v>0</v>
      </c>
      <c r="CK44" s="63" t="e">
        <f>CJ44/CH44</f>
        <v>#DIV/0!</v>
      </c>
      <c r="CL44" s="49">
        <v>26</v>
      </c>
      <c r="CM44" s="8">
        <v>1475</v>
      </c>
      <c r="CN44" s="8"/>
      <c r="CO44" s="59"/>
      <c r="CP44" s="159"/>
      <c r="CQ44" s="18">
        <v>26</v>
      </c>
      <c r="CR44" s="12"/>
      <c r="CU44" s="14">
        <v>26</v>
      </c>
      <c r="CV44" s="8" t="s">
        <v>40</v>
      </c>
      <c r="CW44" s="8">
        <v>822</v>
      </c>
      <c r="CX44" s="8">
        <v>1475</v>
      </c>
      <c r="CY44" s="59"/>
      <c r="CZ44" s="159"/>
      <c r="DA44" s="61"/>
      <c r="DB44" s="8">
        <v>0</v>
      </c>
      <c r="DC44" s="8">
        <v>0</v>
      </c>
      <c r="DD44" s="59">
        <f>SUM(DC44,-DB44)</f>
        <v>0</v>
      </c>
      <c r="DE44" s="63" t="e">
        <f>DD44/DB44</f>
        <v>#DIV/0!</v>
      </c>
      <c r="DF44" s="49">
        <v>26</v>
      </c>
      <c r="DG44" s="8">
        <v>1475</v>
      </c>
      <c r="DH44" s="8"/>
      <c r="DI44" s="59"/>
      <c r="DJ44" s="159"/>
      <c r="DK44" s="14">
        <v>26</v>
      </c>
      <c r="DL44" s="12"/>
      <c r="DO44" s="18">
        <v>26</v>
      </c>
      <c r="DP44" s="8" t="s">
        <v>40</v>
      </c>
      <c r="DQ44" s="8">
        <v>822</v>
      </c>
      <c r="DR44" s="8">
        <v>1475</v>
      </c>
      <c r="DS44" s="59"/>
      <c r="DT44" s="159"/>
      <c r="DU44" s="61"/>
      <c r="DV44" s="8">
        <v>0</v>
      </c>
      <c r="DW44" s="8">
        <v>0</v>
      </c>
      <c r="DX44" s="59">
        <f>SUM(DW44,-DV44)</f>
        <v>0</v>
      </c>
      <c r="DY44" s="63" t="e">
        <f>DX44/DV44</f>
        <v>#DIV/0!</v>
      </c>
      <c r="DZ44" s="49">
        <v>26</v>
      </c>
      <c r="EA44" s="8">
        <v>1475</v>
      </c>
      <c r="EB44" s="8"/>
      <c r="EC44" s="59"/>
      <c r="ED44" s="159"/>
      <c r="EE44" s="18">
        <v>26</v>
      </c>
      <c r="EF44" s="12"/>
      <c r="EI44" s="22">
        <v>26</v>
      </c>
      <c r="EJ44" s="8" t="s">
        <v>40</v>
      </c>
      <c r="EK44" s="8">
        <v>822</v>
      </c>
      <c r="EL44" s="8">
        <v>1475</v>
      </c>
      <c r="EM44" s="59"/>
      <c r="EN44" s="159"/>
      <c r="EO44" s="61"/>
      <c r="EP44" s="8">
        <v>0</v>
      </c>
      <c r="EQ44" s="8">
        <v>0</v>
      </c>
      <c r="ER44" s="59">
        <f>SUM(EQ44,-EP44)</f>
        <v>0</v>
      </c>
      <c r="ES44" s="63" t="e">
        <f>ER44/EP44</f>
        <v>#DIV/0!</v>
      </c>
      <c r="ET44" s="49">
        <v>26</v>
      </c>
      <c r="EU44" s="8">
        <v>1475</v>
      </c>
      <c r="EV44" s="8"/>
      <c r="EW44" s="59"/>
      <c r="EX44" s="159"/>
      <c r="EY44" s="22">
        <v>26</v>
      </c>
      <c r="EZ44" s="12"/>
    </row>
    <row r="45" spans="1:156" hidden="1" x14ac:dyDescent="0.25">
      <c r="A45" s="191"/>
      <c r="B45" s="142"/>
      <c r="C45" s="140"/>
      <c r="D45" s="142"/>
      <c r="E45" s="142"/>
      <c r="F45" s="143"/>
      <c r="G45" s="61"/>
      <c r="H45" s="142"/>
      <c r="I45" s="142"/>
      <c r="J45" s="142"/>
      <c r="K45" s="143"/>
      <c r="L45" s="62"/>
      <c r="M45" s="142"/>
      <c r="N45" s="142"/>
      <c r="O45" s="142"/>
      <c r="P45" s="87"/>
      <c r="Q45" s="191"/>
      <c r="R45" s="6"/>
      <c r="U45" s="14"/>
      <c r="V45" s="142"/>
      <c r="W45" s="140"/>
      <c r="X45" s="142"/>
      <c r="Y45" s="142"/>
      <c r="Z45" s="143"/>
      <c r="AA45" s="61"/>
      <c r="AB45" s="142"/>
      <c r="AC45" s="142"/>
      <c r="AD45" s="142"/>
      <c r="AE45" s="143"/>
      <c r="AF45" s="49"/>
      <c r="AG45" s="140"/>
      <c r="AH45" s="142"/>
      <c r="AI45" s="142"/>
      <c r="AJ45" s="143"/>
      <c r="AK45" s="14"/>
      <c r="AL45" s="12"/>
      <c r="AN45" s="18"/>
      <c r="AO45" s="142"/>
      <c r="AP45" s="140"/>
      <c r="AQ45" s="142"/>
      <c r="AR45" s="142"/>
      <c r="AS45" s="143"/>
      <c r="AT45" s="61"/>
      <c r="AU45" s="142"/>
      <c r="AV45" s="142"/>
      <c r="AW45" s="142"/>
      <c r="AX45" s="143"/>
      <c r="AY45" s="49"/>
      <c r="AZ45" s="140"/>
      <c r="BA45" s="142"/>
      <c r="BB45" s="142"/>
      <c r="BC45" s="143"/>
      <c r="BD45" s="18"/>
      <c r="BE45" s="12"/>
      <c r="BG45" s="14"/>
      <c r="BH45" s="142"/>
      <c r="BI45" s="140"/>
      <c r="BJ45" s="142"/>
      <c r="BK45" s="142"/>
      <c r="BL45" s="143"/>
      <c r="BM45" s="61"/>
      <c r="BN45" s="142"/>
      <c r="BO45" s="142"/>
      <c r="BP45" s="142"/>
      <c r="BQ45" s="143"/>
      <c r="BR45" s="49"/>
      <c r="BS45" s="140"/>
      <c r="BT45" s="142"/>
      <c r="BU45" s="142"/>
      <c r="BV45" s="143"/>
      <c r="BW45" s="14"/>
      <c r="BX45" s="12"/>
      <c r="CA45" s="18"/>
      <c r="CB45" s="142"/>
      <c r="CC45" s="140"/>
      <c r="CD45" s="142"/>
      <c r="CE45" s="142"/>
      <c r="CF45" s="143"/>
      <c r="CG45" s="61"/>
      <c r="CH45" s="142"/>
      <c r="CI45" s="142"/>
      <c r="CJ45" s="142"/>
      <c r="CK45" s="143"/>
      <c r="CL45" s="49"/>
      <c r="CM45" s="140"/>
      <c r="CN45" s="142"/>
      <c r="CO45" s="142"/>
      <c r="CP45" s="143"/>
      <c r="CQ45" s="18"/>
      <c r="CR45" s="12"/>
      <c r="CU45" s="14"/>
      <c r="CV45" s="142"/>
      <c r="CW45" s="140"/>
      <c r="CX45" s="142"/>
      <c r="CY45" s="142"/>
      <c r="CZ45" s="143"/>
      <c r="DA45" s="61"/>
      <c r="DB45" s="142"/>
      <c r="DC45" s="142"/>
      <c r="DD45" s="142"/>
      <c r="DE45" s="143"/>
      <c r="DF45" s="49"/>
      <c r="DG45" s="140"/>
      <c r="DH45" s="142"/>
      <c r="DI45" s="142"/>
      <c r="DJ45" s="143"/>
      <c r="DK45" s="14"/>
      <c r="DL45" s="12"/>
      <c r="DO45" s="18"/>
      <c r="DP45" s="142"/>
      <c r="DQ45" s="140"/>
      <c r="DR45" s="142"/>
      <c r="DS45" s="142"/>
      <c r="DT45" s="143"/>
      <c r="DU45" s="61"/>
      <c r="DV45" s="142"/>
      <c r="DW45" s="142"/>
      <c r="DX45" s="142"/>
      <c r="DY45" s="143"/>
      <c r="DZ45" s="49"/>
      <c r="EA45" s="140"/>
      <c r="EB45" s="142"/>
      <c r="EC45" s="142"/>
      <c r="ED45" s="143"/>
      <c r="EE45" s="18"/>
      <c r="EF45" s="12"/>
      <c r="EI45" s="22"/>
      <c r="EJ45" s="142"/>
      <c r="EK45" s="140"/>
      <c r="EL45" s="142"/>
      <c r="EM45" s="142"/>
      <c r="EN45" s="143"/>
      <c r="EO45" s="61"/>
      <c r="EP45" s="142"/>
      <c r="EQ45" s="142"/>
      <c r="ER45" s="142"/>
      <c r="ES45" s="143"/>
      <c r="ET45" s="49"/>
      <c r="EU45" s="140"/>
      <c r="EV45" s="142"/>
      <c r="EW45" s="142"/>
      <c r="EX45" s="143"/>
      <c r="EY45" s="22"/>
      <c r="EZ45" s="12"/>
    </row>
    <row r="46" spans="1:156" hidden="1" x14ac:dyDescent="0.25">
      <c r="A46" s="191">
        <v>27</v>
      </c>
      <c r="B46" s="7" t="s">
        <v>41</v>
      </c>
      <c r="C46" s="8">
        <v>648</v>
      </c>
      <c r="D46" s="8">
        <v>643</v>
      </c>
      <c r="E46" s="161"/>
      <c r="F46" s="115"/>
      <c r="G46" s="61"/>
      <c r="H46" s="8"/>
      <c r="I46" s="8">
        <v>592</v>
      </c>
      <c r="J46" s="161"/>
      <c r="K46" s="115"/>
      <c r="L46" s="62"/>
      <c r="M46" s="8">
        <v>643</v>
      </c>
      <c r="N46" s="8"/>
      <c r="O46" s="161"/>
      <c r="P46" s="71"/>
      <c r="Q46" s="191">
        <v>27</v>
      </c>
      <c r="R46" s="6"/>
      <c r="U46" s="14">
        <v>27</v>
      </c>
      <c r="V46" s="7" t="s">
        <v>41</v>
      </c>
      <c r="W46" s="8">
        <v>648</v>
      </c>
      <c r="X46" s="8">
        <v>643</v>
      </c>
      <c r="Y46" s="161"/>
      <c r="Z46" s="115"/>
      <c r="AA46" s="61"/>
      <c r="AB46" s="8"/>
      <c r="AC46" s="8"/>
      <c r="AD46" s="161"/>
      <c r="AE46" s="115"/>
      <c r="AF46" s="49">
        <v>27</v>
      </c>
      <c r="AG46" s="8">
        <v>643</v>
      </c>
      <c r="AH46" s="8"/>
      <c r="AI46" s="161"/>
      <c r="AJ46" s="115"/>
      <c r="AK46" s="14">
        <v>27</v>
      </c>
      <c r="AL46" s="12"/>
      <c r="AN46" s="18">
        <v>27</v>
      </c>
      <c r="AO46" s="7" t="s">
        <v>41</v>
      </c>
      <c r="AP46" s="8">
        <v>648</v>
      </c>
      <c r="AQ46" s="8">
        <v>643</v>
      </c>
      <c r="AR46" s="161"/>
      <c r="AS46" s="115"/>
      <c r="AT46" s="61"/>
      <c r="AU46" s="8"/>
      <c r="AV46" s="8"/>
      <c r="AW46" s="161"/>
      <c r="AX46" s="115"/>
      <c r="AY46" s="49">
        <v>27</v>
      </c>
      <c r="AZ46" s="8">
        <v>643</v>
      </c>
      <c r="BA46" s="8"/>
      <c r="BB46" s="161"/>
      <c r="BC46" s="115"/>
      <c r="BD46" s="18">
        <v>27</v>
      </c>
      <c r="BE46" s="12"/>
      <c r="BG46" s="14">
        <v>27</v>
      </c>
      <c r="BH46" s="7" t="s">
        <v>41</v>
      </c>
      <c r="BI46" s="8">
        <v>648</v>
      </c>
      <c r="BJ46" s="8">
        <v>643</v>
      </c>
      <c r="BK46" s="161"/>
      <c r="BL46" s="115"/>
      <c r="BM46" s="61"/>
      <c r="BN46" s="8"/>
      <c r="BO46" s="8"/>
      <c r="BP46" s="161"/>
      <c r="BQ46" s="115"/>
      <c r="BR46" s="49">
        <v>27</v>
      </c>
      <c r="BS46" s="8">
        <v>643</v>
      </c>
      <c r="BT46" s="8"/>
      <c r="BU46" s="161"/>
      <c r="BV46" s="115"/>
      <c r="BW46" s="14">
        <v>27</v>
      </c>
      <c r="BX46" s="12"/>
      <c r="CA46" s="18">
        <v>27</v>
      </c>
      <c r="CB46" s="7" t="s">
        <v>41</v>
      </c>
      <c r="CC46" s="8">
        <v>648</v>
      </c>
      <c r="CD46" s="8">
        <v>643</v>
      </c>
      <c r="CE46" s="161"/>
      <c r="CF46" s="115"/>
      <c r="CG46" s="61"/>
      <c r="CH46" s="8"/>
      <c r="CI46" s="8"/>
      <c r="CJ46" s="161"/>
      <c r="CK46" s="115"/>
      <c r="CL46" s="49">
        <v>27</v>
      </c>
      <c r="CM46" s="8">
        <v>643</v>
      </c>
      <c r="CN46" s="8"/>
      <c r="CO46" s="161"/>
      <c r="CP46" s="115"/>
      <c r="CQ46" s="18">
        <v>27</v>
      </c>
      <c r="CR46" s="12"/>
      <c r="CU46" s="14">
        <v>27</v>
      </c>
      <c r="CV46" s="7" t="s">
        <v>41</v>
      </c>
      <c r="CW46" s="8">
        <v>648</v>
      </c>
      <c r="CX46" s="8">
        <v>643</v>
      </c>
      <c r="CY46" s="161"/>
      <c r="CZ46" s="115"/>
      <c r="DA46" s="61"/>
      <c r="DB46" s="8"/>
      <c r="DC46" s="8"/>
      <c r="DD46" s="161"/>
      <c r="DE46" s="115"/>
      <c r="DF46" s="49">
        <v>27</v>
      </c>
      <c r="DG46" s="8">
        <v>643</v>
      </c>
      <c r="DH46" s="8"/>
      <c r="DI46" s="161"/>
      <c r="DJ46" s="115"/>
      <c r="DK46" s="14">
        <v>27</v>
      </c>
      <c r="DL46" s="12"/>
      <c r="DO46" s="18">
        <v>27</v>
      </c>
      <c r="DP46" s="7" t="s">
        <v>41</v>
      </c>
      <c r="DQ46" s="8">
        <v>648</v>
      </c>
      <c r="DR46" s="8">
        <v>643</v>
      </c>
      <c r="DS46" s="161"/>
      <c r="DT46" s="115"/>
      <c r="DU46" s="61"/>
      <c r="DV46" s="8"/>
      <c r="DW46" s="8"/>
      <c r="DX46" s="161"/>
      <c r="DY46" s="115"/>
      <c r="DZ46" s="49">
        <v>27</v>
      </c>
      <c r="EA46" s="8">
        <v>643</v>
      </c>
      <c r="EB46" s="8"/>
      <c r="EC46" s="161"/>
      <c r="ED46" s="115"/>
      <c r="EE46" s="18">
        <v>27</v>
      </c>
      <c r="EF46" s="12"/>
      <c r="EI46" s="22">
        <v>27</v>
      </c>
      <c r="EJ46" s="7" t="s">
        <v>41</v>
      </c>
      <c r="EK46" s="8">
        <v>648</v>
      </c>
      <c r="EL46" s="8">
        <v>643</v>
      </c>
      <c r="EM46" s="161"/>
      <c r="EN46" s="115"/>
      <c r="EO46" s="61"/>
      <c r="EP46" s="8"/>
      <c r="EQ46" s="8"/>
      <c r="ER46" s="161"/>
      <c r="ES46" s="115"/>
      <c r="ET46" s="49">
        <v>27</v>
      </c>
      <c r="EU46" s="8">
        <v>643</v>
      </c>
      <c r="EV46" s="8"/>
      <c r="EW46" s="161"/>
      <c r="EX46" s="115"/>
      <c r="EY46" s="22">
        <v>27</v>
      </c>
      <c r="EZ46" s="12"/>
    </row>
    <row r="47" spans="1:156" hidden="1" x14ac:dyDescent="0.25">
      <c r="A47" s="191"/>
      <c r="B47" s="142"/>
      <c r="C47" s="140"/>
      <c r="D47" s="142"/>
      <c r="E47" s="142"/>
      <c r="F47" s="143"/>
      <c r="G47" s="61"/>
      <c r="H47" s="142"/>
      <c r="I47" s="142"/>
      <c r="J47" s="142"/>
      <c r="K47" s="143"/>
      <c r="L47" s="62"/>
      <c r="M47" s="142"/>
      <c r="N47" s="142"/>
      <c r="O47" s="142"/>
      <c r="P47" s="87"/>
      <c r="Q47" s="191"/>
      <c r="R47" s="6"/>
      <c r="U47" s="14"/>
      <c r="V47" s="142"/>
      <c r="W47" s="140"/>
      <c r="X47" s="142"/>
      <c r="Y47" s="142"/>
      <c r="Z47" s="143"/>
      <c r="AA47" s="61"/>
      <c r="AB47" s="142"/>
      <c r="AC47" s="142"/>
      <c r="AD47" s="142"/>
      <c r="AE47" s="143"/>
      <c r="AF47" s="49"/>
      <c r="AG47" s="140"/>
      <c r="AH47" s="142"/>
      <c r="AI47" s="142"/>
      <c r="AJ47" s="143"/>
      <c r="AK47" s="14"/>
      <c r="AL47" s="12"/>
      <c r="AN47" s="18"/>
      <c r="AO47" s="142"/>
      <c r="AP47" s="140"/>
      <c r="AQ47" s="142"/>
      <c r="AR47" s="142"/>
      <c r="AS47" s="143"/>
      <c r="AT47" s="61"/>
      <c r="AU47" s="142"/>
      <c r="AV47" s="142"/>
      <c r="AW47" s="142"/>
      <c r="AX47" s="143"/>
      <c r="AY47" s="49"/>
      <c r="AZ47" s="140"/>
      <c r="BA47" s="142"/>
      <c r="BB47" s="142"/>
      <c r="BC47" s="143"/>
      <c r="BD47" s="18"/>
      <c r="BE47" s="12"/>
      <c r="BG47" s="14"/>
      <c r="BH47" s="142"/>
      <c r="BI47" s="140"/>
      <c r="BJ47" s="142"/>
      <c r="BK47" s="142"/>
      <c r="BL47" s="143"/>
      <c r="BM47" s="61"/>
      <c r="BN47" s="142"/>
      <c r="BO47" s="142"/>
      <c r="BP47" s="142"/>
      <c r="BQ47" s="143"/>
      <c r="BR47" s="49"/>
      <c r="BS47" s="140"/>
      <c r="BT47" s="142"/>
      <c r="BU47" s="142"/>
      <c r="BV47" s="143"/>
      <c r="BW47" s="14"/>
      <c r="BX47" s="12"/>
      <c r="CA47" s="18"/>
      <c r="CB47" s="142"/>
      <c r="CC47" s="140"/>
      <c r="CD47" s="142"/>
      <c r="CE47" s="142"/>
      <c r="CF47" s="143"/>
      <c r="CG47" s="61"/>
      <c r="CH47" s="142"/>
      <c r="CI47" s="142"/>
      <c r="CJ47" s="142"/>
      <c r="CK47" s="143"/>
      <c r="CL47" s="49"/>
      <c r="CM47" s="140"/>
      <c r="CN47" s="142"/>
      <c r="CO47" s="142"/>
      <c r="CP47" s="143"/>
      <c r="CQ47" s="18"/>
      <c r="CR47" s="12"/>
      <c r="CU47" s="14"/>
      <c r="CV47" s="142"/>
      <c r="CW47" s="140"/>
      <c r="CX47" s="142"/>
      <c r="CY47" s="142"/>
      <c r="CZ47" s="143"/>
      <c r="DA47" s="61"/>
      <c r="DB47" s="142"/>
      <c r="DC47" s="142"/>
      <c r="DD47" s="142"/>
      <c r="DE47" s="143"/>
      <c r="DF47" s="49"/>
      <c r="DG47" s="140"/>
      <c r="DH47" s="142"/>
      <c r="DI47" s="142"/>
      <c r="DJ47" s="143"/>
      <c r="DK47" s="14"/>
      <c r="DL47" s="12"/>
      <c r="DO47" s="18"/>
      <c r="DP47" s="142"/>
      <c r="DQ47" s="140"/>
      <c r="DR47" s="142"/>
      <c r="DS47" s="142"/>
      <c r="DT47" s="143"/>
      <c r="DU47" s="61"/>
      <c r="DV47" s="142"/>
      <c r="DW47" s="142"/>
      <c r="DX47" s="142"/>
      <c r="DY47" s="143"/>
      <c r="DZ47" s="49"/>
      <c r="EA47" s="140"/>
      <c r="EB47" s="142"/>
      <c r="EC47" s="142"/>
      <c r="ED47" s="143"/>
      <c r="EE47" s="18"/>
      <c r="EF47" s="12"/>
      <c r="EI47" s="22"/>
      <c r="EJ47" s="142"/>
      <c r="EK47" s="140"/>
      <c r="EL47" s="142"/>
      <c r="EM47" s="142"/>
      <c r="EN47" s="143"/>
      <c r="EO47" s="61"/>
      <c r="EP47" s="142"/>
      <c r="EQ47" s="142"/>
      <c r="ER47" s="142"/>
      <c r="ES47" s="143"/>
      <c r="ET47" s="49"/>
      <c r="EU47" s="140"/>
      <c r="EV47" s="142"/>
      <c r="EW47" s="142"/>
      <c r="EX47" s="143"/>
      <c r="EY47" s="22"/>
      <c r="EZ47" s="12"/>
    </row>
    <row r="48" spans="1:156" hidden="1" x14ac:dyDescent="0.25">
      <c r="A48" s="191">
        <v>28</v>
      </c>
      <c r="B48" s="162" t="s">
        <v>42</v>
      </c>
      <c r="C48" s="136">
        <f>SUM(C42,C44,C46)</f>
        <v>1470</v>
      </c>
      <c r="D48" s="136">
        <f>SUM(D42,D46,D44)</f>
        <v>85078</v>
      </c>
      <c r="E48" s="136">
        <f>SUM(D48,-C48)</f>
        <v>83608</v>
      </c>
      <c r="F48" s="137">
        <f>E48/C48</f>
        <v>56.876190476190473</v>
      </c>
      <c r="G48" s="61"/>
      <c r="H48" s="136">
        <f>SUM(H42,H46,H44)</f>
        <v>82132</v>
      </c>
      <c r="I48" s="136">
        <f>SUM(I42,I46,I44)</f>
        <v>76557</v>
      </c>
      <c r="J48" s="136" t="e">
        <f>SUM(#REF!,-H48)</f>
        <v>#REF!</v>
      </c>
      <c r="K48" s="137" t="e">
        <f>J48/H48</f>
        <v>#REF!</v>
      </c>
      <c r="L48" s="62"/>
      <c r="M48" s="136">
        <f>SUM(M42,M46,M44)</f>
        <v>85046</v>
      </c>
      <c r="N48" s="136">
        <f>SUM(N42,N46,N44)</f>
        <v>80679</v>
      </c>
      <c r="O48" s="136">
        <f>SUM(N48,-M48)</f>
        <v>-4367</v>
      </c>
      <c r="P48" s="138">
        <f>O48/M48</f>
        <v>-5.1348681889800817E-2</v>
      </c>
      <c r="Q48" s="191">
        <v>28</v>
      </c>
      <c r="R48" s="6"/>
      <c r="U48" s="14">
        <v>28</v>
      </c>
      <c r="V48" s="162" t="s">
        <v>42</v>
      </c>
      <c r="W48" s="136" t="e">
        <f>SUM(W42,W44,W46)</f>
        <v>#REF!</v>
      </c>
      <c r="X48" s="136" t="e">
        <f>SUM(X42,X46,X44)</f>
        <v>#REF!</v>
      </c>
      <c r="Y48" s="136" t="e">
        <f>SUM(X48,-W48)</f>
        <v>#REF!</v>
      </c>
      <c r="Z48" s="137" t="e">
        <f>Y48/W48</f>
        <v>#REF!</v>
      </c>
      <c r="AA48" s="61"/>
      <c r="AB48" s="136" t="e">
        <f>SUM(AB42,AB46,AB44)</f>
        <v>#REF!</v>
      </c>
      <c r="AC48" s="136" t="e">
        <f>SUM(AC42,AC46,AC44)</f>
        <v>#REF!</v>
      </c>
      <c r="AD48" s="136" t="e">
        <f>SUM(AC48,-AB48)</f>
        <v>#REF!</v>
      </c>
      <c r="AE48" s="137" t="e">
        <f>AD48/AB48</f>
        <v>#REF!</v>
      </c>
      <c r="AF48" s="49">
        <v>28</v>
      </c>
      <c r="AG48" s="136" t="e">
        <f>SUM(AG42,AG46,AG44)</f>
        <v>#REF!</v>
      </c>
      <c r="AH48" s="136" t="e">
        <f>SUM(AH42,AH46,AH44)</f>
        <v>#REF!</v>
      </c>
      <c r="AI48" s="136" t="e">
        <f>SUM(AH48,-AG48)</f>
        <v>#REF!</v>
      </c>
      <c r="AJ48" s="137" t="e">
        <f>AI48/AG48</f>
        <v>#REF!</v>
      </c>
      <c r="AK48" s="14">
        <v>28</v>
      </c>
      <c r="AL48" s="12"/>
      <c r="AN48" s="18">
        <v>28</v>
      </c>
      <c r="AO48" s="162" t="s">
        <v>42</v>
      </c>
      <c r="AP48" s="136" t="e">
        <f>SUM(AP42,AP44,AP46)</f>
        <v>#REF!</v>
      </c>
      <c r="AQ48" s="136" t="e">
        <f>SUM(AQ42,AQ46,AQ44)</f>
        <v>#REF!</v>
      </c>
      <c r="AR48" s="136" t="e">
        <f>SUM(AQ48,-AP48)</f>
        <v>#REF!</v>
      </c>
      <c r="AS48" s="137" t="e">
        <f>AR48/AP48</f>
        <v>#REF!</v>
      </c>
      <c r="AT48" s="61"/>
      <c r="AU48" s="136" t="e">
        <f>SUM(AU42,AU46,AU44)</f>
        <v>#REF!</v>
      </c>
      <c r="AV48" s="136" t="e">
        <f>SUM(AV42,AV46,AV44)</f>
        <v>#REF!</v>
      </c>
      <c r="AW48" s="136" t="e">
        <f>SUM(AV48,-AU48)</f>
        <v>#REF!</v>
      </c>
      <c r="AX48" s="137" t="e">
        <f>AW48/AU48</f>
        <v>#REF!</v>
      </c>
      <c r="AY48" s="49">
        <v>28</v>
      </c>
      <c r="AZ48" s="136" t="e">
        <f>SUM(AZ42,AZ46,AZ44)</f>
        <v>#REF!</v>
      </c>
      <c r="BA48" s="136" t="e">
        <f>SUM(BA42,BA46,BA44)</f>
        <v>#REF!</v>
      </c>
      <c r="BB48" s="136" t="e">
        <f>SUM(BA48,-AZ48)</f>
        <v>#REF!</v>
      </c>
      <c r="BC48" s="137" t="e">
        <f>BB48/AZ48</f>
        <v>#REF!</v>
      </c>
      <c r="BD48" s="18">
        <v>28</v>
      </c>
      <c r="BE48" s="12"/>
      <c r="BG48" s="14">
        <v>28</v>
      </c>
      <c r="BH48" s="162" t="s">
        <v>42</v>
      </c>
      <c r="BI48" s="136" t="e">
        <f>SUM(BI42,BI44,BI46)</f>
        <v>#REF!</v>
      </c>
      <c r="BJ48" s="136" t="e">
        <f>SUM(BJ42,BJ46,BJ44)</f>
        <v>#REF!</v>
      </c>
      <c r="BK48" s="136" t="e">
        <f>SUM(BJ48,-BI48)</f>
        <v>#REF!</v>
      </c>
      <c r="BL48" s="137" t="e">
        <f>BK48/BI48</f>
        <v>#REF!</v>
      </c>
      <c r="BM48" s="61"/>
      <c r="BN48" s="136" t="e">
        <f>SUM(BN42,BN46,BN44)</f>
        <v>#REF!</v>
      </c>
      <c r="BO48" s="136" t="e">
        <f>SUM(BO42,BO46,BO44)</f>
        <v>#REF!</v>
      </c>
      <c r="BP48" s="136" t="e">
        <f>SUM(BO48,-BN48)</f>
        <v>#REF!</v>
      </c>
      <c r="BQ48" s="137" t="e">
        <f>BP48/BN48</f>
        <v>#REF!</v>
      </c>
      <c r="BR48" s="49">
        <v>28</v>
      </c>
      <c r="BS48" s="136" t="e">
        <f>SUM(BS42,BS46,BS44)</f>
        <v>#REF!</v>
      </c>
      <c r="BT48" s="136" t="e">
        <f>SUM(BT42,BT46,BT44)</f>
        <v>#REF!</v>
      </c>
      <c r="BU48" s="136" t="e">
        <f>SUM(BT48,-BS48)</f>
        <v>#REF!</v>
      </c>
      <c r="BV48" s="137" t="e">
        <f>BU48/BS48</f>
        <v>#REF!</v>
      </c>
      <c r="BW48" s="14">
        <v>28</v>
      </c>
      <c r="BX48" s="12"/>
      <c r="CA48" s="18">
        <v>28</v>
      </c>
      <c r="CB48" s="162" t="s">
        <v>42</v>
      </c>
      <c r="CC48" s="136" t="e">
        <f>SUM(CC42,CC44,CC46)</f>
        <v>#REF!</v>
      </c>
      <c r="CD48" s="136" t="e">
        <f>SUM(CD42,CD46,CD44)</f>
        <v>#REF!</v>
      </c>
      <c r="CE48" s="136" t="e">
        <f>SUM(CD48,-CC48)</f>
        <v>#REF!</v>
      </c>
      <c r="CF48" s="137" t="e">
        <f>CE48/CC48</f>
        <v>#REF!</v>
      </c>
      <c r="CG48" s="61"/>
      <c r="CH48" s="136" t="e">
        <f>SUM(CH42,CH46,CH44)</f>
        <v>#REF!</v>
      </c>
      <c r="CI48" s="136" t="e">
        <f>SUM(CI42,CI46,CI44)</f>
        <v>#REF!</v>
      </c>
      <c r="CJ48" s="136" t="e">
        <f>SUM(CI48,-CH48)</f>
        <v>#REF!</v>
      </c>
      <c r="CK48" s="137" t="e">
        <f>CJ48/CH48</f>
        <v>#REF!</v>
      </c>
      <c r="CL48" s="49">
        <v>28</v>
      </c>
      <c r="CM48" s="136" t="e">
        <f>SUM(CM42,CM46,CM44)</f>
        <v>#REF!</v>
      </c>
      <c r="CN48" s="136" t="e">
        <f>SUM(CN42,CN46,CN44)</f>
        <v>#REF!</v>
      </c>
      <c r="CO48" s="136" t="e">
        <f>SUM(CN48,-CM48)</f>
        <v>#REF!</v>
      </c>
      <c r="CP48" s="137" t="e">
        <f>CO48/CM48</f>
        <v>#REF!</v>
      </c>
      <c r="CQ48" s="18">
        <v>28</v>
      </c>
      <c r="CR48" s="12"/>
      <c r="CU48" s="14">
        <v>28</v>
      </c>
      <c r="CV48" s="162" t="s">
        <v>42</v>
      </c>
      <c r="CW48" s="136" t="e">
        <f>SUM(CW42,CW44,CW46)</f>
        <v>#REF!</v>
      </c>
      <c r="CX48" s="136" t="e">
        <f>SUM(CX42,CX46,CX44)</f>
        <v>#REF!</v>
      </c>
      <c r="CY48" s="136" t="e">
        <f>SUM(CX48,-CW48)</f>
        <v>#REF!</v>
      </c>
      <c r="CZ48" s="137" t="e">
        <f>CY48/CW48</f>
        <v>#REF!</v>
      </c>
      <c r="DA48" s="61"/>
      <c r="DB48" s="136" t="e">
        <f>SUM(DB42,DB46,DB44)</f>
        <v>#REF!</v>
      </c>
      <c r="DC48" s="136" t="e">
        <f>SUM(DC42,DC46,DC44)</f>
        <v>#REF!</v>
      </c>
      <c r="DD48" s="136" t="e">
        <f>SUM(DC48,-DB48)</f>
        <v>#REF!</v>
      </c>
      <c r="DE48" s="137" t="e">
        <f>DD48/DB48</f>
        <v>#REF!</v>
      </c>
      <c r="DF48" s="49">
        <v>28</v>
      </c>
      <c r="DG48" s="136" t="e">
        <f>SUM(DG42,DG46,DG44)</f>
        <v>#REF!</v>
      </c>
      <c r="DH48" s="136" t="e">
        <f>SUM(DH42,DH46,DH44)</f>
        <v>#REF!</v>
      </c>
      <c r="DI48" s="136" t="e">
        <f>SUM(DH48,-DG48)</f>
        <v>#REF!</v>
      </c>
      <c r="DJ48" s="137" t="e">
        <f>DI48/DG48</f>
        <v>#REF!</v>
      </c>
      <c r="DK48" s="14">
        <v>28</v>
      </c>
      <c r="DL48" s="12"/>
      <c r="DO48" s="18">
        <v>28</v>
      </c>
      <c r="DP48" s="162" t="s">
        <v>42</v>
      </c>
      <c r="DQ48" s="136" t="e">
        <f>SUM(DQ42,DQ44,DQ46)</f>
        <v>#REF!</v>
      </c>
      <c r="DR48" s="136" t="e">
        <f>SUM(DR42,DR46,DR44)</f>
        <v>#REF!</v>
      </c>
      <c r="DS48" s="136" t="e">
        <f>SUM(DR48,-DQ48)</f>
        <v>#REF!</v>
      </c>
      <c r="DT48" s="137" t="e">
        <f>DS48/DQ48</f>
        <v>#REF!</v>
      </c>
      <c r="DU48" s="61"/>
      <c r="DV48" s="136" t="e">
        <f>SUM(DV42,DV46,DV44)</f>
        <v>#REF!</v>
      </c>
      <c r="DW48" s="136" t="e">
        <f>SUM(DW42,DW46,DW44)</f>
        <v>#REF!</v>
      </c>
      <c r="DX48" s="136" t="e">
        <f>SUM(DW48,-DV48)</f>
        <v>#REF!</v>
      </c>
      <c r="DY48" s="137" t="e">
        <f>DX48/DV48</f>
        <v>#REF!</v>
      </c>
      <c r="DZ48" s="49">
        <v>28</v>
      </c>
      <c r="EA48" s="136" t="e">
        <f>SUM(EA42,EA46,EA44)</f>
        <v>#REF!</v>
      </c>
      <c r="EB48" s="136" t="e">
        <f>SUM(EB42,EB46,EB44)</f>
        <v>#REF!</v>
      </c>
      <c r="EC48" s="136" t="e">
        <f>SUM(EB48,-EA48)</f>
        <v>#REF!</v>
      </c>
      <c r="ED48" s="137" t="e">
        <f>EC48/EA48</f>
        <v>#REF!</v>
      </c>
      <c r="EE48" s="18">
        <v>28</v>
      </c>
      <c r="EF48" s="12"/>
      <c r="EI48" s="22">
        <v>28</v>
      </c>
      <c r="EJ48" s="162" t="s">
        <v>42</v>
      </c>
      <c r="EK48" s="136" t="e">
        <f>SUM(EK42,EK44,EK46)</f>
        <v>#REF!</v>
      </c>
      <c r="EL48" s="136" t="e">
        <f>SUM(EL42,EL46,EL44)</f>
        <v>#REF!</v>
      </c>
      <c r="EM48" s="136" t="e">
        <f>SUM(EL48,-EK48)</f>
        <v>#REF!</v>
      </c>
      <c r="EN48" s="137" t="e">
        <f>EM48/EK48</f>
        <v>#REF!</v>
      </c>
      <c r="EO48" s="61"/>
      <c r="EP48" s="136" t="e">
        <f>SUM(EP42,EP46,EP44)</f>
        <v>#REF!</v>
      </c>
      <c r="EQ48" s="136" t="e">
        <f>SUM(EQ42,EQ46,EQ44)</f>
        <v>#REF!</v>
      </c>
      <c r="ER48" s="136" t="e">
        <f>SUM(EQ48,-EP48)</f>
        <v>#REF!</v>
      </c>
      <c r="ES48" s="137" t="e">
        <f>ER48/EP48</f>
        <v>#REF!</v>
      </c>
      <c r="ET48" s="49">
        <v>28</v>
      </c>
      <c r="EU48" s="136" t="e">
        <f>SUM(EU42,EU46,EU44)</f>
        <v>#REF!</v>
      </c>
      <c r="EV48" s="136" t="e">
        <f>SUM(EV42,EV46,EV44)</f>
        <v>#REF!</v>
      </c>
      <c r="EW48" s="136" t="e">
        <f>SUM(EV48,-EU48)</f>
        <v>#REF!</v>
      </c>
      <c r="EX48" s="137" t="e">
        <f>EW48/EU48</f>
        <v>#REF!</v>
      </c>
      <c r="EY48" s="22">
        <v>28</v>
      </c>
      <c r="EZ48" s="12"/>
    </row>
    <row r="49" spans="1:156" hidden="1" x14ac:dyDescent="0.25">
      <c r="A49" s="191"/>
      <c r="B49" s="163"/>
      <c r="C49" s="164"/>
      <c r="D49" s="163"/>
      <c r="E49" s="163"/>
      <c r="F49" s="165"/>
      <c r="G49" s="61"/>
      <c r="H49" s="163"/>
      <c r="I49" s="163"/>
      <c r="J49" s="163"/>
      <c r="K49" s="165"/>
      <c r="L49" s="62"/>
      <c r="M49" s="163"/>
      <c r="N49" s="163"/>
      <c r="O49" s="163"/>
      <c r="P49" s="87"/>
      <c r="Q49" s="191"/>
      <c r="R49" s="6"/>
      <c r="U49" s="14"/>
      <c r="V49" s="163"/>
      <c r="W49" s="164"/>
      <c r="X49" s="163"/>
      <c r="Y49" s="163"/>
      <c r="Z49" s="165"/>
      <c r="AA49" s="61"/>
      <c r="AB49" s="163"/>
      <c r="AC49" s="163"/>
      <c r="AD49" s="163"/>
      <c r="AE49" s="165"/>
      <c r="AF49" s="49"/>
      <c r="AG49" s="164"/>
      <c r="AH49" s="163"/>
      <c r="AI49" s="163"/>
      <c r="AJ49" s="165"/>
      <c r="AK49" s="14"/>
      <c r="AL49" s="12"/>
      <c r="AN49" s="18"/>
      <c r="AO49" s="163"/>
      <c r="AP49" s="164"/>
      <c r="AQ49" s="163"/>
      <c r="AR49" s="163"/>
      <c r="AS49" s="165"/>
      <c r="AT49" s="61"/>
      <c r="AU49" s="163"/>
      <c r="AV49" s="163"/>
      <c r="AW49" s="163"/>
      <c r="AX49" s="165"/>
      <c r="AY49" s="49"/>
      <c r="AZ49" s="164"/>
      <c r="BA49" s="163"/>
      <c r="BB49" s="163"/>
      <c r="BC49" s="165"/>
      <c r="BD49" s="18"/>
      <c r="BE49" s="12"/>
      <c r="BG49" s="14"/>
      <c r="BH49" s="163"/>
      <c r="BI49" s="164"/>
      <c r="BJ49" s="163"/>
      <c r="BK49" s="163"/>
      <c r="BL49" s="165"/>
      <c r="BM49" s="61"/>
      <c r="BN49" s="163"/>
      <c r="BO49" s="163"/>
      <c r="BP49" s="163"/>
      <c r="BQ49" s="165"/>
      <c r="BR49" s="49"/>
      <c r="BS49" s="164"/>
      <c r="BT49" s="163"/>
      <c r="BU49" s="163"/>
      <c r="BV49" s="165"/>
      <c r="BW49" s="14"/>
      <c r="BX49" s="12"/>
      <c r="CA49" s="18"/>
      <c r="CB49" s="163"/>
      <c r="CC49" s="164"/>
      <c r="CD49" s="163"/>
      <c r="CE49" s="163"/>
      <c r="CF49" s="165"/>
      <c r="CG49" s="61"/>
      <c r="CH49" s="163"/>
      <c r="CI49" s="163"/>
      <c r="CJ49" s="163"/>
      <c r="CK49" s="165"/>
      <c r="CL49" s="49"/>
      <c r="CM49" s="164"/>
      <c r="CN49" s="163"/>
      <c r="CO49" s="163"/>
      <c r="CP49" s="165"/>
      <c r="CQ49" s="18"/>
      <c r="CR49" s="12"/>
      <c r="CU49" s="14"/>
      <c r="CV49" s="163"/>
      <c r="CW49" s="164"/>
      <c r="CX49" s="163"/>
      <c r="CY49" s="163"/>
      <c r="CZ49" s="165"/>
      <c r="DA49" s="61"/>
      <c r="DB49" s="163"/>
      <c r="DC49" s="163"/>
      <c r="DD49" s="163"/>
      <c r="DE49" s="165"/>
      <c r="DF49" s="49"/>
      <c r="DG49" s="164"/>
      <c r="DH49" s="163"/>
      <c r="DI49" s="163"/>
      <c r="DJ49" s="165"/>
      <c r="DK49" s="14"/>
      <c r="DL49" s="12"/>
      <c r="DO49" s="18"/>
      <c r="DP49" s="163"/>
      <c r="DQ49" s="164"/>
      <c r="DR49" s="163"/>
      <c r="DS49" s="163"/>
      <c r="DT49" s="165"/>
      <c r="DU49" s="61"/>
      <c r="DV49" s="163"/>
      <c r="DW49" s="163"/>
      <c r="DX49" s="163"/>
      <c r="DY49" s="165"/>
      <c r="DZ49" s="49"/>
      <c r="EA49" s="164"/>
      <c r="EB49" s="163"/>
      <c r="EC49" s="163"/>
      <c r="ED49" s="165"/>
      <c r="EE49" s="18"/>
      <c r="EF49" s="12"/>
      <c r="EI49" s="22"/>
      <c r="EJ49" s="163"/>
      <c r="EK49" s="164"/>
      <c r="EL49" s="163"/>
      <c r="EM49" s="163"/>
      <c r="EN49" s="165"/>
      <c r="EO49" s="61"/>
      <c r="EP49" s="163"/>
      <c r="EQ49" s="163"/>
      <c r="ER49" s="163"/>
      <c r="ES49" s="165"/>
      <c r="ET49" s="49"/>
      <c r="EU49" s="164"/>
      <c r="EV49" s="163"/>
      <c r="EW49" s="163"/>
      <c r="EX49" s="165"/>
      <c r="EY49" s="22"/>
      <c r="EZ49" s="12"/>
    </row>
    <row r="50" spans="1:156" hidden="1" x14ac:dyDescent="0.25">
      <c r="A50" s="458"/>
      <c r="B50" s="166"/>
      <c r="C50" s="167"/>
      <c r="D50" s="166"/>
      <c r="E50" s="167"/>
      <c r="F50" s="168"/>
      <c r="G50" s="167"/>
      <c r="H50" s="166"/>
      <c r="I50" s="166"/>
      <c r="J50" s="167"/>
      <c r="K50" s="168"/>
      <c r="L50" s="169"/>
      <c r="M50" s="166"/>
      <c r="N50" s="166"/>
      <c r="O50" s="167"/>
      <c r="P50" s="87"/>
      <c r="Q50" s="458"/>
      <c r="R50" s="6"/>
      <c r="U50" s="170"/>
      <c r="V50" s="166"/>
      <c r="W50" s="167"/>
      <c r="X50" s="166"/>
      <c r="Y50" s="167"/>
      <c r="Z50" s="168"/>
      <c r="AA50" s="167"/>
      <c r="AB50" s="166"/>
      <c r="AC50" s="166"/>
      <c r="AD50" s="167"/>
      <c r="AE50" s="168"/>
      <c r="AF50" s="44"/>
      <c r="AG50" s="166"/>
      <c r="AH50" s="166"/>
      <c r="AI50" s="167"/>
      <c r="AJ50" s="168"/>
      <c r="AK50" s="170"/>
      <c r="AL50" s="12"/>
      <c r="AN50" s="171"/>
      <c r="AO50" s="166"/>
      <c r="AP50" s="167"/>
      <c r="AQ50" s="166"/>
      <c r="AR50" s="167"/>
      <c r="AS50" s="168"/>
      <c r="AT50" s="167"/>
      <c r="AU50" s="166"/>
      <c r="AV50" s="166"/>
      <c r="AW50" s="167"/>
      <c r="AX50" s="168"/>
      <c r="AY50" s="44"/>
      <c r="AZ50" s="166"/>
      <c r="BA50" s="166"/>
      <c r="BB50" s="167"/>
      <c r="BC50" s="168"/>
      <c r="BD50" s="171"/>
      <c r="BE50" s="12"/>
      <c r="BG50" s="170"/>
      <c r="BH50" s="166"/>
      <c r="BI50" s="167"/>
      <c r="BJ50" s="166"/>
      <c r="BK50" s="167"/>
      <c r="BL50" s="168"/>
      <c r="BM50" s="167"/>
      <c r="BN50" s="166"/>
      <c r="BO50" s="166"/>
      <c r="BP50" s="167"/>
      <c r="BQ50" s="168"/>
      <c r="BR50" s="44"/>
      <c r="BS50" s="166"/>
      <c r="BT50" s="166"/>
      <c r="BU50" s="167"/>
      <c r="BV50" s="168"/>
      <c r="BW50" s="170"/>
      <c r="BX50" s="12"/>
      <c r="CA50" s="171"/>
      <c r="CB50" s="166"/>
      <c r="CC50" s="167"/>
      <c r="CD50" s="166"/>
      <c r="CE50" s="167"/>
      <c r="CF50" s="168"/>
      <c r="CG50" s="167"/>
      <c r="CH50" s="166"/>
      <c r="CI50" s="166"/>
      <c r="CJ50" s="167"/>
      <c r="CK50" s="168"/>
      <c r="CL50" s="44"/>
      <c r="CM50" s="166"/>
      <c r="CN50" s="166"/>
      <c r="CO50" s="167"/>
      <c r="CP50" s="168"/>
      <c r="CQ50" s="171"/>
      <c r="CR50" s="12"/>
      <c r="CU50" s="170"/>
      <c r="CV50" s="166"/>
      <c r="CW50" s="167"/>
      <c r="CX50" s="166"/>
      <c r="CY50" s="167"/>
      <c r="CZ50" s="168"/>
      <c r="DA50" s="167"/>
      <c r="DB50" s="166"/>
      <c r="DC50" s="166"/>
      <c r="DD50" s="167"/>
      <c r="DE50" s="168"/>
      <c r="DF50" s="44"/>
      <c r="DG50" s="166"/>
      <c r="DH50" s="166"/>
      <c r="DI50" s="167"/>
      <c r="DJ50" s="168"/>
      <c r="DK50" s="170"/>
      <c r="DL50" s="12"/>
      <c r="DO50" s="171"/>
      <c r="DP50" s="166"/>
      <c r="DQ50" s="167"/>
      <c r="DR50" s="166"/>
      <c r="DS50" s="167"/>
      <c r="DT50" s="168"/>
      <c r="DU50" s="167"/>
      <c r="DV50" s="166"/>
      <c r="DW50" s="166"/>
      <c r="DX50" s="167"/>
      <c r="DY50" s="168"/>
      <c r="DZ50" s="44"/>
      <c r="EA50" s="166"/>
      <c r="EB50" s="166"/>
      <c r="EC50" s="167"/>
      <c r="ED50" s="168"/>
      <c r="EE50" s="171"/>
      <c r="EF50" s="12"/>
      <c r="EI50" s="172"/>
      <c r="EJ50" s="166"/>
      <c r="EK50" s="167"/>
      <c r="EL50" s="166"/>
      <c r="EM50" s="167"/>
      <c r="EN50" s="168"/>
      <c r="EO50" s="167"/>
      <c r="EP50" s="166"/>
      <c r="EQ50" s="166"/>
      <c r="ER50" s="167"/>
      <c r="ES50" s="168"/>
      <c r="ET50" s="44"/>
      <c r="EU50" s="166"/>
      <c r="EV50" s="166"/>
      <c r="EW50" s="167"/>
      <c r="EX50" s="168"/>
      <c r="EY50" s="172"/>
      <c r="EZ50" s="12"/>
    </row>
    <row r="51" spans="1:156" hidden="1" x14ac:dyDescent="0.25">
      <c r="A51" s="191"/>
      <c r="B51" s="88"/>
      <c r="C51" s="8"/>
      <c r="D51" s="88"/>
      <c r="E51" s="88"/>
      <c r="F51" s="87"/>
      <c r="G51" s="10"/>
      <c r="H51" s="88"/>
      <c r="I51" s="88"/>
      <c r="J51" s="88"/>
      <c r="K51" s="87"/>
      <c r="L51" s="62"/>
      <c r="M51" s="88"/>
      <c r="N51" s="88"/>
      <c r="O51" s="88"/>
      <c r="P51" s="87"/>
      <c r="Q51" s="191"/>
      <c r="R51" s="6"/>
      <c r="U51" s="14"/>
      <c r="V51" s="88"/>
      <c r="W51" s="8"/>
      <c r="X51" s="88"/>
      <c r="Y51" s="88"/>
      <c r="Z51" s="87"/>
      <c r="AA51" s="10"/>
      <c r="AB51" s="88"/>
      <c r="AC51" s="88"/>
      <c r="AD51" s="88"/>
      <c r="AE51" s="87"/>
      <c r="AF51" s="49"/>
      <c r="AG51" s="8"/>
      <c r="AH51" s="88"/>
      <c r="AI51" s="88"/>
      <c r="AJ51" s="87"/>
      <c r="AK51" s="14"/>
      <c r="AL51" s="12"/>
      <c r="AN51" s="18"/>
      <c r="AO51" s="88"/>
      <c r="AP51" s="8"/>
      <c r="AQ51" s="88"/>
      <c r="AR51" s="88"/>
      <c r="AS51" s="87"/>
      <c r="AT51" s="10"/>
      <c r="AU51" s="88"/>
      <c r="AV51" s="88"/>
      <c r="AW51" s="88"/>
      <c r="AX51" s="87"/>
      <c r="AY51" s="49"/>
      <c r="AZ51" s="8"/>
      <c r="BA51" s="88"/>
      <c r="BB51" s="88"/>
      <c r="BC51" s="87"/>
      <c r="BD51" s="18"/>
      <c r="BE51" s="12"/>
      <c r="BG51" s="14"/>
      <c r="BH51" s="88"/>
      <c r="BI51" s="8"/>
      <c r="BJ51" s="88"/>
      <c r="BK51" s="88"/>
      <c r="BL51" s="87"/>
      <c r="BM51" s="10"/>
      <c r="BN51" s="88"/>
      <c r="BO51" s="88"/>
      <c r="BP51" s="88"/>
      <c r="BQ51" s="87"/>
      <c r="BR51" s="49"/>
      <c r="BS51" s="8"/>
      <c r="BT51" s="88"/>
      <c r="BU51" s="88"/>
      <c r="BV51" s="87"/>
      <c r="BW51" s="14"/>
      <c r="BX51" s="12"/>
      <c r="CA51" s="18"/>
      <c r="CB51" s="88"/>
      <c r="CC51" s="8"/>
      <c r="CD51" s="88"/>
      <c r="CE51" s="88"/>
      <c r="CF51" s="87"/>
      <c r="CG51" s="10"/>
      <c r="CH51" s="88"/>
      <c r="CI51" s="88"/>
      <c r="CJ51" s="88"/>
      <c r="CK51" s="87"/>
      <c r="CL51" s="49"/>
      <c r="CM51" s="8"/>
      <c r="CN51" s="88"/>
      <c r="CO51" s="88"/>
      <c r="CP51" s="87"/>
      <c r="CQ51" s="18"/>
      <c r="CR51" s="12"/>
      <c r="CU51" s="14"/>
      <c r="CV51" s="88"/>
      <c r="CW51" s="8"/>
      <c r="CX51" s="88"/>
      <c r="CY51" s="88"/>
      <c r="CZ51" s="87"/>
      <c r="DA51" s="10"/>
      <c r="DB51" s="88"/>
      <c r="DC51" s="88"/>
      <c r="DD51" s="88"/>
      <c r="DE51" s="87"/>
      <c r="DF51" s="49"/>
      <c r="DG51" s="8"/>
      <c r="DH51" s="88"/>
      <c r="DI51" s="88"/>
      <c r="DJ51" s="87"/>
      <c r="DK51" s="14"/>
      <c r="DL51" s="12"/>
      <c r="DO51" s="18"/>
      <c r="DP51" s="88"/>
      <c r="DQ51" s="8"/>
      <c r="DR51" s="88"/>
      <c r="DS51" s="88"/>
      <c r="DT51" s="87"/>
      <c r="DU51" s="10"/>
      <c r="DV51" s="88"/>
      <c r="DW51" s="88"/>
      <c r="DX51" s="88"/>
      <c r="DY51" s="87"/>
      <c r="DZ51" s="49"/>
      <c r="EA51" s="8"/>
      <c r="EB51" s="88"/>
      <c r="EC51" s="88"/>
      <c r="ED51" s="87"/>
      <c r="EE51" s="18"/>
      <c r="EF51" s="12"/>
      <c r="EI51" s="22"/>
      <c r="EJ51" s="88"/>
      <c r="EK51" s="8"/>
      <c r="EL51" s="88"/>
      <c r="EM51" s="88"/>
      <c r="EN51" s="87"/>
      <c r="EO51" s="10"/>
      <c r="EP51" s="88"/>
      <c r="EQ51" s="88"/>
      <c r="ER51" s="88"/>
      <c r="ES51" s="87"/>
      <c r="ET51" s="49"/>
      <c r="EU51" s="8"/>
      <c r="EV51" s="88"/>
      <c r="EW51" s="88"/>
      <c r="EX51" s="87"/>
      <c r="EY51" s="22"/>
      <c r="EZ51" s="12"/>
    </row>
    <row r="52" spans="1:156" hidden="1" x14ac:dyDescent="0.25">
      <c r="A52" s="191"/>
      <c r="B52" s="8"/>
      <c r="C52" s="8"/>
      <c r="D52" s="8"/>
      <c r="E52" s="88"/>
      <c r="F52" s="87"/>
      <c r="G52" s="10"/>
      <c r="H52" s="8"/>
      <c r="I52" s="8"/>
      <c r="J52" s="88"/>
      <c r="K52" s="87"/>
      <c r="L52" s="62"/>
      <c r="M52" s="8"/>
      <c r="N52" s="8"/>
      <c r="O52" s="88"/>
      <c r="P52" s="87"/>
      <c r="Q52" s="191"/>
      <c r="R52" s="6"/>
      <c r="U52" s="14"/>
      <c r="V52" s="8"/>
      <c r="W52" s="8"/>
      <c r="X52" s="8"/>
      <c r="Y52" s="88"/>
      <c r="Z52" s="87"/>
      <c r="AA52" s="10"/>
      <c r="AB52" s="8"/>
      <c r="AC52" s="8"/>
      <c r="AD52" s="88"/>
      <c r="AE52" s="87"/>
      <c r="AF52" s="49"/>
      <c r="AG52" s="8"/>
      <c r="AH52" s="8"/>
      <c r="AI52" s="88"/>
      <c r="AJ52" s="87"/>
      <c r="AK52" s="14"/>
      <c r="AL52" s="12"/>
      <c r="AN52" s="18"/>
      <c r="AO52" s="8"/>
      <c r="AP52" s="8"/>
      <c r="AQ52" s="8"/>
      <c r="AR52" s="88"/>
      <c r="AS52" s="87"/>
      <c r="AT52" s="10"/>
      <c r="AU52" s="8"/>
      <c r="AV52" s="8"/>
      <c r="AW52" s="88"/>
      <c r="AX52" s="87"/>
      <c r="AY52" s="49"/>
      <c r="AZ52" s="8"/>
      <c r="BA52" s="8"/>
      <c r="BB52" s="88"/>
      <c r="BC52" s="87"/>
      <c r="BD52" s="18"/>
      <c r="BE52" s="12"/>
      <c r="BG52" s="14"/>
      <c r="BH52" s="8"/>
      <c r="BI52" s="8"/>
      <c r="BJ52" s="8"/>
      <c r="BK52" s="88"/>
      <c r="BL52" s="87"/>
      <c r="BM52" s="10"/>
      <c r="BN52" s="8"/>
      <c r="BO52" s="8"/>
      <c r="BP52" s="88"/>
      <c r="BQ52" s="87"/>
      <c r="BR52" s="49"/>
      <c r="BS52" s="8"/>
      <c r="BT52" s="8"/>
      <c r="BU52" s="88"/>
      <c r="BV52" s="87"/>
      <c r="BW52" s="14"/>
      <c r="BX52" s="12"/>
      <c r="CA52" s="18"/>
      <c r="CB52" s="8"/>
      <c r="CC52" s="8"/>
      <c r="CD52" s="8"/>
      <c r="CE52" s="88"/>
      <c r="CF52" s="87"/>
      <c r="CG52" s="10"/>
      <c r="CH52" s="8"/>
      <c r="CI52" s="8"/>
      <c r="CJ52" s="88"/>
      <c r="CK52" s="87"/>
      <c r="CL52" s="49"/>
      <c r="CM52" s="8"/>
      <c r="CN52" s="8"/>
      <c r="CO52" s="88"/>
      <c r="CP52" s="87"/>
      <c r="CQ52" s="18"/>
      <c r="CR52" s="12"/>
      <c r="CU52" s="14"/>
      <c r="CV52" s="8"/>
      <c r="CW52" s="8"/>
      <c r="CX52" s="8"/>
      <c r="CY52" s="88"/>
      <c r="CZ52" s="87"/>
      <c r="DA52" s="10"/>
      <c r="DB52" s="8"/>
      <c r="DC52" s="8"/>
      <c r="DD52" s="88"/>
      <c r="DE52" s="87"/>
      <c r="DF52" s="49"/>
      <c r="DG52" s="8"/>
      <c r="DH52" s="8"/>
      <c r="DI52" s="88"/>
      <c r="DJ52" s="87"/>
      <c r="DK52" s="14"/>
      <c r="DL52" s="12"/>
      <c r="DO52" s="18"/>
      <c r="DP52" s="8"/>
      <c r="DQ52" s="8"/>
      <c r="DR52" s="8"/>
      <c r="DS52" s="88"/>
      <c r="DT52" s="87"/>
      <c r="DU52" s="10"/>
      <c r="DV52" s="8"/>
      <c r="DW52" s="8"/>
      <c r="DX52" s="88"/>
      <c r="DY52" s="87"/>
      <c r="DZ52" s="49"/>
      <c r="EA52" s="8"/>
      <c r="EB52" s="8"/>
      <c r="EC52" s="88"/>
      <c r="ED52" s="87"/>
      <c r="EE52" s="18"/>
      <c r="EF52" s="12"/>
      <c r="EI52" s="22"/>
      <c r="EJ52" s="8"/>
      <c r="EK52" s="8"/>
      <c r="EL52" s="8"/>
      <c r="EM52" s="88"/>
      <c r="EN52" s="87"/>
      <c r="EO52" s="10"/>
      <c r="EP52" s="8"/>
      <c r="EQ52" s="8"/>
      <c r="ER52" s="88"/>
      <c r="ES52" s="87"/>
      <c r="ET52" s="49"/>
      <c r="EU52" s="8"/>
      <c r="EV52" s="8"/>
      <c r="EW52" s="88"/>
      <c r="EX52" s="87"/>
      <c r="EY52" s="22"/>
      <c r="EZ52" s="12"/>
    </row>
    <row r="53" spans="1:156" hidden="1" x14ac:dyDescent="0.25">
      <c r="A53" s="191"/>
      <c r="B53" s="88"/>
      <c r="C53" s="8"/>
      <c r="D53" s="88"/>
      <c r="E53" s="88"/>
      <c r="F53" s="87"/>
      <c r="G53" s="10"/>
      <c r="H53" s="88"/>
      <c r="I53" s="88"/>
      <c r="J53" s="88"/>
      <c r="K53" s="87"/>
      <c r="L53" s="62"/>
      <c r="M53" s="88"/>
      <c r="N53" s="88"/>
      <c r="O53" s="88"/>
      <c r="P53" s="87"/>
      <c r="Q53" s="191"/>
      <c r="R53" s="6"/>
      <c r="U53" s="14"/>
      <c r="V53" s="88"/>
      <c r="W53" s="8"/>
      <c r="X53" s="88"/>
      <c r="Y53" s="88"/>
      <c r="Z53" s="87"/>
      <c r="AA53" s="10"/>
      <c r="AB53" s="88"/>
      <c r="AC53" s="88"/>
      <c r="AD53" s="88"/>
      <c r="AE53" s="87"/>
      <c r="AF53" s="49"/>
      <c r="AG53" s="8"/>
      <c r="AH53" s="88"/>
      <c r="AI53" s="88"/>
      <c r="AJ53" s="87"/>
      <c r="AK53" s="14"/>
      <c r="AL53" s="12"/>
      <c r="AN53" s="18"/>
      <c r="AO53" s="88"/>
      <c r="AP53" s="8"/>
      <c r="AQ53" s="88"/>
      <c r="AR53" s="88"/>
      <c r="AS53" s="87"/>
      <c r="AT53" s="10"/>
      <c r="AU53" s="88"/>
      <c r="AV53" s="88"/>
      <c r="AW53" s="88"/>
      <c r="AX53" s="87"/>
      <c r="AY53" s="49"/>
      <c r="AZ53" s="8"/>
      <c r="BA53" s="88"/>
      <c r="BB53" s="88"/>
      <c r="BC53" s="87"/>
      <c r="BD53" s="18"/>
      <c r="BE53" s="12"/>
      <c r="BG53" s="14"/>
      <c r="BH53" s="88"/>
      <c r="BI53" s="8"/>
      <c r="BJ53" s="88"/>
      <c r="BK53" s="88"/>
      <c r="BL53" s="87"/>
      <c r="BM53" s="10"/>
      <c r="BN53" s="88"/>
      <c r="BO53" s="88"/>
      <c r="BP53" s="88"/>
      <c r="BQ53" s="87"/>
      <c r="BR53" s="49"/>
      <c r="BS53" s="8"/>
      <c r="BT53" s="88"/>
      <c r="BU53" s="88"/>
      <c r="BV53" s="87"/>
      <c r="BW53" s="14"/>
      <c r="BX53" s="12"/>
      <c r="CA53" s="18"/>
      <c r="CB53" s="88"/>
      <c r="CC53" s="8"/>
      <c r="CD53" s="88"/>
      <c r="CE53" s="88"/>
      <c r="CF53" s="87"/>
      <c r="CG53" s="10"/>
      <c r="CH53" s="88"/>
      <c r="CI53" s="88"/>
      <c r="CJ53" s="88"/>
      <c r="CK53" s="87"/>
      <c r="CL53" s="49"/>
      <c r="CM53" s="8"/>
      <c r="CN53" s="88"/>
      <c r="CO53" s="88"/>
      <c r="CP53" s="87"/>
      <c r="CQ53" s="18"/>
      <c r="CR53" s="12"/>
      <c r="CU53" s="14"/>
      <c r="CV53" s="88"/>
      <c r="CW53" s="8"/>
      <c r="CX53" s="88"/>
      <c r="CY53" s="88"/>
      <c r="CZ53" s="87"/>
      <c r="DA53" s="10"/>
      <c r="DB53" s="88"/>
      <c r="DC53" s="88"/>
      <c r="DD53" s="88"/>
      <c r="DE53" s="87"/>
      <c r="DF53" s="49"/>
      <c r="DG53" s="8"/>
      <c r="DH53" s="88"/>
      <c r="DI53" s="88"/>
      <c r="DJ53" s="87"/>
      <c r="DK53" s="14"/>
      <c r="DL53" s="12"/>
      <c r="DO53" s="18"/>
      <c r="DP53" s="88"/>
      <c r="DQ53" s="8"/>
      <c r="DR53" s="88"/>
      <c r="DS53" s="88"/>
      <c r="DT53" s="87"/>
      <c r="DU53" s="10"/>
      <c r="DV53" s="88"/>
      <c r="DW53" s="88"/>
      <c r="DX53" s="88"/>
      <c r="DY53" s="87"/>
      <c r="DZ53" s="49"/>
      <c r="EA53" s="8"/>
      <c r="EB53" s="88"/>
      <c r="EC53" s="88"/>
      <c r="ED53" s="87"/>
      <c r="EE53" s="18"/>
      <c r="EF53" s="12"/>
      <c r="EI53" s="22"/>
      <c r="EJ53" s="88"/>
      <c r="EK53" s="8"/>
      <c r="EL53" s="88"/>
      <c r="EM53" s="88"/>
      <c r="EN53" s="87"/>
      <c r="EO53" s="10"/>
      <c r="EP53" s="88"/>
      <c r="EQ53" s="88"/>
      <c r="ER53" s="88"/>
      <c r="ES53" s="87"/>
      <c r="ET53" s="49"/>
      <c r="EU53" s="8"/>
      <c r="EV53" s="88"/>
      <c r="EW53" s="88"/>
      <c r="EX53" s="87"/>
      <c r="EY53" s="22"/>
      <c r="EZ53" s="12"/>
    </row>
    <row r="54" spans="1:156" ht="15.75" hidden="1" x14ac:dyDescent="0.25">
      <c r="A54" s="191"/>
      <c r="B54" s="173"/>
      <c r="C54" s="174"/>
      <c r="D54" s="175"/>
      <c r="E54" s="176"/>
      <c r="F54" s="71"/>
      <c r="G54" s="10"/>
      <c r="H54" s="175"/>
      <c r="I54" s="175"/>
      <c r="J54" s="176"/>
      <c r="K54" s="71"/>
      <c r="L54" s="62"/>
      <c r="M54" s="175"/>
      <c r="N54" s="175"/>
      <c r="O54" s="176"/>
      <c r="P54" s="71"/>
      <c r="Q54" s="191"/>
      <c r="R54" s="6"/>
      <c r="U54" s="14"/>
      <c r="V54" s="173"/>
      <c r="W54" s="174"/>
      <c r="X54" s="175"/>
      <c r="Y54" s="176"/>
      <c r="Z54" s="71"/>
      <c r="AA54" s="10"/>
      <c r="AB54" s="175"/>
      <c r="AC54" s="175"/>
      <c r="AD54" s="176"/>
      <c r="AE54" s="71"/>
      <c r="AF54" s="49"/>
      <c r="AG54" s="175"/>
      <c r="AH54" s="175"/>
      <c r="AI54" s="176"/>
      <c r="AJ54" s="71"/>
      <c r="AK54" s="14"/>
      <c r="AL54" s="12"/>
      <c r="AN54" s="18"/>
      <c r="AO54" s="173"/>
      <c r="AP54" s="174"/>
      <c r="AQ54" s="175"/>
      <c r="AR54" s="176"/>
      <c r="AS54" s="71"/>
      <c r="AT54" s="10"/>
      <c r="AU54" s="175"/>
      <c r="AV54" s="175"/>
      <c r="AW54" s="176"/>
      <c r="AX54" s="71"/>
      <c r="AY54" s="49"/>
      <c r="AZ54" s="175"/>
      <c r="BA54" s="175"/>
      <c r="BB54" s="176"/>
      <c r="BC54" s="71"/>
      <c r="BD54" s="18"/>
      <c r="BE54" s="12"/>
      <c r="BG54" s="14"/>
      <c r="BH54" s="173"/>
      <c r="BI54" s="174"/>
      <c r="BJ54" s="175"/>
      <c r="BK54" s="176"/>
      <c r="BL54" s="71"/>
      <c r="BM54" s="10"/>
      <c r="BN54" s="175"/>
      <c r="BO54" s="175"/>
      <c r="BP54" s="176"/>
      <c r="BQ54" s="71"/>
      <c r="BR54" s="49"/>
      <c r="BS54" s="175"/>
      <c r="BT54" s="175"/>
      <c r="BU54" s="176"/>
      <c r="BV54" s="71"/>
      <c r="BW54" s="14"/>
      <c r="BX54" s="12"/>
      <c r="CA54" s="18"/>
      <c r="CB54" s="173"/>
      <c r="CC54" s="174"/>
      <c r="CD54" s="175"/>
      <c r="CE54" s="176"/>
      <c r="CF54" s="71"/>
      <c r="CG54" s="10"/>
      <c r="CH54" s="175"/>
      <c r="CI54" s="175"/>
      <c r="CJ54" s="176"/>
      <c r="CK54" s="71"/>
      <c r="CL54" s="49"/>
      <c r="CM54" s="175"/>
      <c r="CN54" s="175"/>
      <c r="CO54" s="176"/>
      <c r="CP54" s="71"/>
      <c r="CQ54" s="18"/>
      <c r="CR54" s="12"/>
      <c r="CU54" s="14"/>
      <c r="CV54" s="173"/>
      <c r="CW54" s="174"/>
      <c r="CX54" s="175"/>
      <c r="CY54" s="176"/>
      <c r="CZ54" s="71"/>
      <c r="DA54" s="10"/>
      <c r="DB54" s="175"/>
      <c r="DC54" s="175"/>
      <c r="DD54" s="176"/>
      <c r="DE54" s="71"/>
      <c r="DF54" s="49"/>
      <c r="DG54" s="175"/>
      <c r="DH54" s="175"/>
      <c r="DI54" s="176"/>
      <c r="DJ54" s="71"/>
      <c r="DK54" s="14"/>
      <c r="DL54" s="12"/>
      <c r="DO54" s="18"/>
      <c r="DP54" s="173"/>
      <c r="DQ54" s="174"/>
      <c r="DR54" s="175"/>
      <c r="DS54" s="176"/>
      <c r="DT54" s="71"/>
      <c r="DU54" s="10"/>
      <c r="DV54" s="175"/>
      <c r="DW54" s="175"/>
      <c r="DX54" s="176"/>
      <c r="DY54" s="71"/>
      <c r="DZ54" s="49"/>
      <c r="EA54" s="175"/>
      <c r="EB54" s="175"/>
      <c r="EC54" s="176"/>
      <c r="ED54" s="71"/>
      <c r="EE54" s="18"/>
      <c r="EF54" s="12"/>
      <c r="EI54" s="22"/>
      <c r="EJ54" s="173"/>
      <c r="EK54" s="174"/>
      <c r="EL54" s="175"/>
      <c r="EM54" s="176"/>
      <c r="EN54" s="71"/>
      <c r="EO54" s="10"/>
      <c r="EP54" s="175"/>
      <c r="EQ54" s="175"/>
      <c r="ER54" s="176"/>
      <c r="ES54" s="71"/>
      <c r="ET54" s="49"/>
      <c r="EU54" s="175"/>
      <c r="EV54" s="175"/>
      <c r="EW54" s="176"/>
      <c r="EX54" s="71"/>
      <c r="EY54" s="22"/>
      <c r="EZ54" s="12"/>
    </row>
    <row r="55" spans="1:156" hidden="1" x14ac:dyDescent="0.25">
      <c r="A55" s="191"/>
      <c r="B55" s="88"/>
      <c r="C55" s="8"/>
      <c r="D55" s="88"/>
      <c r="E55" s="88"/>
      <c r="F55" s="87"/>
      <c r="G55" s="10"/>
      <c r="H55" s="88"/>
      <c r="I55" s="88"/>
      <c r="J55" s="88"/>
      <c r="K55" s="87"/>
      <c r="L55" s="62"/>
      <c r="M55" s="88"/>
      <c r="N55" s="88"/>
      <c r="O55" s="88"/>
      <c r="P55" s="87"/>
      <c r="Q55" s="191"/>
      <c r="R55" s="6"/>
      <c r="U55" s="14"/>
      <c r="V55" s="88"/>
      <c r="W55" s="8"/>
      <c r="X55" s="88"/>
      <c r="Y55" s="88"/>
      <c r="Z55" s="87"/>
      <c r="AA55" s="10"/>
      <c r="AB55" s="88"/>
      <c r="AC55" s="88"/>
      <c r="AD55" s="88"/>
      <c r="AE55" s="87"/>
      <c r="AF55" s="49"/>
      <c r="AG55" s="8"/>
      <c r="AH55" s="88"/>
      <c r="AI55" s="88"/>
      <c r="AJ55" s="87"/>
      <c r="AK55" s="14"/>
      <c r="AL55" s="12"/>
      <c r="AN55" s="18"/>
      <c r="AO55" s="88"/>
      <c r="AP55" s="8"/>
      <c r="AQ55" s="88"/>
      <c r="AR55" s="88"/>
      <c r="AS55" s="87"/>
      <c r="AT55" s="10"/>
      <c r="AU55" s="88"/>
      <c r="AV55" s="88"/>
      <c r="AW55" s="88"/>
      <c r="AX55" s="87"/>
      <c r="AY55" s="49"/>
      <c r="AZ55" s="8"/>
      <c r="BA55" s="88"/>
      <c r="BB55" s="88"/>
      <c r="BC55" s="87"/>
      <c r="BD55" s="18"/>
      <c r="BE55" s="12"/>
      <c r="BG55" s="14"/>
      <c r="BH55" s="88"/>
      <c r="BI55" s="8"/>
      <c r="BJ55" s="88"/>
      <c r="BK55" s="88"/>
      <c r="BL55" s="87"/>
      <c r="BM55" s="10"/>
      <c r="BN55" s="88"/>
      <c r="BO55" s="88"/>
      <c r="BP55" s="88"/>
      <c r="BQ55" s="87"/>
      <c r="BR55" s="49"/>
      <c r="BS55" s="8"/>
      <c r="BT55" s="88"/>
      <c r="BU55" s="88"/>
      <c r="BV55" s="87"/>
      <c r="BW55" s="14"/>
      <c r="BX55" s="12"/>
      <c r="CA55" s="18"/>
      <c r="CB55" s="88"/>
      <c r="CC55" s="8"/>
      <c r="CD55" s="88"/>
      <c r="CE55" s="88"/>
      <c r="CF55" s="87"/>
      <c r="CG55" s="10"/>
      <c r="CH55" s="88"/>
      <c r="CI55" s="88"/>
      <c r="CJ55" s="88"/>
      <c r="CK55" s="87"/>
      <c r="CL55" s="49"/>
      <c r="CM55" s="8"/>
      <c r="CN55" s="88"/>
      <c r="CO55" s="88"/>
      <c r="CP55" s="87"/>
      <c r="CQ55" s="18"/>
      <c r="CR55" s="12"/>
      <c r="CU55" s="14"/>
      <c r="CV55" s="88"/>
      <c r="CW55" s="8"/>
      <c r="CX55" s="88"/>
      <c r="CY55" s="88"/>
      <c r="CZ55" s="87"/>
      <c r="DA55" s="10"/>
      <c r="DB55" s="88"/>
      <c r="DC55" s="88"/>
      <c r="DD55" s="88"/>
      <c r="DE55" s="87"/>
      <c r="DF55" s="49"/>
      <c r="DG55" s="8"/>
      <c r="DH55" s="88"/>
      <c r="DI55" s="88"/>
      <c r="DJ55" s="87"/>
      <c r="DK55" s="14"/>
      <c r="DL55" s="12"/>
      <c r="DO55" s="18"/>
      <c r="DP55" s="88"/>
      <c r="DQ55" s="8"/>
      <c r="DR55" s="88"/>
      <c r="DS55" s="88"/>
      <c r="DT55" s="87"/>
      <c r="DU55" s="10"/>
      <c r="DV55" s="88"/>
      <c r="DW55" s="88"/>
      <c r="DX55" s="88"/>
      <c r="DY55" s="87"/>
      <c r="DZ55" s="49"/>
      <c r="EA55" s="8"/>
      <c r="EB55" s="88"/>
      <c r="EC55" s="88"/>
      <c r="ED55" s="87"/>
      <c r="EE55" s="18"/>
      <c r="EF55" s="12"/>
      <c r="EI55" s="22"/>
      <c r="EJ55" s="88"/>
      <c r="EK55" s="8"/>
      <c r="EL55" s="88"/>
      <c r="EM55" s="88"/>
      <c r="EN55" s="87"/>
      <c r="EO55" s="10"/>
      <c r="EP55" s="88"/>
      <c r="EQ55" s="88"/>
      <c r="ER55" s="88"/>
      <c r="ES55" s="87"/>
      <c r="ET55" s="49"/>
      <c r="EU55" s="8"/>
      <c r="EV55" s="88"/>
      <c r="EW55" s="88"/>
      <c r="EX55" s="87"/>
      <c r="EY55" s="22"/>
      <c r="EZ55" s="12"/>
    </row>
    <row r="56" spans="1:156" hidden="1" x14ac:dyDescent="0.25">
      <c r="A56" s="191"/>
      <c r="B56" s="88"/>
      <c r="C56" s="8"/>
      <c r="D56" s="88"/>
      <c r="E56" s="88"/>
      <c r="F56" s="87"/>
      <c r="G56" s="10"/>
      <c r="H56" s="88"/>
      <c r="I56" s="88"/>
      <c r="J56" s="88"/>
      <c r="K56" s="87"/>
      <c r="L56" s="62"/>
      <c r="M56" s="88"/>
      <c r="N56" s="88"/>
      <c r="O56" s="88"/>
      <c r="P56" s="87"/>
      <c r="Q56" s="191"/>
      <c r="R56" s="6"/>
      <c r="U56" s="14"/>
      <c r="V56" s="88"/>
      <c r="W56" s="8"/>
      <c r="X56" s="88"/>
      <c r="Y56" s="88"/>
      <c r="Z56" s="87"/>
      <c r="AA56" s="10"/>
      <c r="AB56" s="88"/>
      <c r="AC56" s="88"/>
      <c r="AD56" s="88"/>
      <c r="AE56" s="87"/>
      <c r="AF56" s="49"/>
      <c r="AG56" s="8"/>
      <c r="AH56" s="88"/>
      <c r="AI56" s="88"/>
      <c r="AJ56" s="87"/>
      <c r="AK56" s="14"/>
      <c r="AL56" s="12"/>
      <c r="AN56" s="18"/>
      <c r="AO56" s="88"/>
      <c r="AP56" s="8"/>
      <c r="AQ56" s="88"/>
      <c r="AR56" s="88"/>
      <c r="AS56" s="87"/>
      <c r="AT56" s="10"/>
      <c r="AU56" s="88"/>
      <c r="AV56" s="88"/>
      <c r="AW56" s="88"/>
      <c r="AX56" s="87"/>
      <c r="AY56" s="49"/>
      <c r="AZ56" s="8"/>
      <c r="BA56" s="88"/>
      <c r="BB56" s="88"/>
      <c r="BC56" s="87"/>
      <c r="BD56" s="18"/>
      <c r="BE56" s="12"/>
      <c r="BG56" s="14"/>
      <c r="BH56" s="88"/>
      <c r="BI56" s="8"/>
      <c r="BJ56" s="88"/>
      <c r="BK56" s="88"/>
      <c r="BL56" s="87"/>
      <c r="BM56" s="10"/>
      <c r="BN56" s="88"/>
      <c r="BO56" s="88"/>
      <c r="BP56" s="88"/>
      <c r="BQ56" s="87"/>
      <c r="BR56" s="49"/>
      <c r="BS56" s="8"/>
      <c r="BT56" s="88"/>
      <c r="BU56" s="88"/>
      <c r="BV56" s="87"/>
      <c r="BW56" s="14"/>
      <c r="BX56" s="12"/>
      <c r="CA56" s="18"/>
      <c r="CB56" s="88"/>
      <c r="CC56" s="8"/>
      <c r="CD56" s="88"/>
      <c r="CE56" s="88"/>
      <c r="CF56" s="87"/>
      <c r="CG56" s="10"/>
      <c r="CH56" s="88"/>
      <c r="CI56" s="88"/>
      <c r="CJ56" s="88"/>
      <c r="CK56" s="87"/>
      <c r="CL56" s="49"/>
      <c r="CM56" s="8"/>
      <c r="CN56" s="88"/>
      <c r="CO56" s="88"/>
      <c r="CP56" s="87"/>
      <c r="CQ56" s="18"/>
      <c r="CR56" s="12"/>
      <c r="CU56" s="14"/>
      <c r="CV56" s="88"/>
      <c r="CW56" s="8"/>
      <c r="CX56" s="88"/>
      <c r="CY56" s="88"/>
      <c r="CZ56" s="87"/>
      <c r="DA56" s="10"/>
      <c r="DB56" s="88"/>
      <c r="DC56" s="88"/>
      <c r="DD56" s="88"/>
      <c r="DE56" s="87"/>
      <c r="DF56" s="49"/>
      <c r="DG56" s="8"/>
      <c r="DH56" s="88"/>
      <c r="DI56" s="88"/>
      <c r="DJ56" s="87"/>
      <c r="DK56" s="14"/>
      <c r="DL56" s="12"/>
      <c r="DO56" s="18"/>
      <c r="DP56" s="88"/>
      <c r="DQ56" s="8"/>
      <c r="DR56" s="88"/>
      <c r="DS56" s="88"/>
      <c r="DT56" s="87"/>
      <c r="DU56" s="10"/>
      <c r="DV56" s="88"/>
      <c r="DW56" s="88"/>
      <c r="DX56" s="88"/>
      <c r="DY56" s="87"/>
      <c r="DZ56" s="49"/>
      <c r="EA56" s="8"/>
      <c r="EB56" s="88"/>
      <c r="EC56" s="88"/>
      <c r="ED56" s="87"/>
      <c r="EE56" s="18"/>
      <c r="EF56" s="12"/>
      <c r="EI56" s="22"/>
      <c r="EJ56" s="88"/>
      <c r="EK56" s="8"/>
      <c r="EL56" s="88"/>
      <c r="EM56" s="88"/>
      <c r="EN56" s="87"/>
      <c r="EO56" s="10"/>
      <c r="EP56" s="88"/>
      <c r="EQ56" s="88"/>
      <c r="ER56" s="88"/>
      <c r="ES56" s="87"/>
      <c r="ET56" s="49"/>
      <c r="EU56" s="8"/>
      <c r="EV56" s="88"/>
      <c r="EW56" s="88"/>
      <c r="EX56" s="87"/>
      <c r="EY56" s="22"/>
      <c r="EZ56" s="12"/>
    </row>
    <row r="57" spans="1:156" hidden="1" x14ac:dyDescent="0.25">
      <c r="A57" s="191"/>
      <c r="B57" s="88"/>
      <c r="C57" s="8"/>
      <c r="D57" s="88"/>
      <c r="E57" s="88"/>
      <c r="F57" s="87"/>
      <c r="G57" s="10"/>
      <c r="H57" s="88"/>
      <c r="I57" s="88"/>
      <c r="J57" s="88"/>
      <c r="K57" s="87"/>
      <c r="L57" s="62"/>
      <c r="M57" s="88"/>
      <c r="N57" s="88"/>
      <c r="O57" s="88"/>
      <c r="P57" s="87"/>
      <c r="Q57" s="191"/>
      <c r="R57" s="6"/>
      <c r="U57" s="14"/>
      <c r="V57" s="88"/>
      <c r="W57" s="8"/>
      <c r="X57" s="88"/>
      <c r="Y57" s="88"/>
      <c r="Z57" s="87"/>
      <c r="AA57" s="10"/>
      <c r="AB57" s="88"/>
      <c r="AC57" s="88"/>
      <c r="AD57" s="88"/>
      <c r="AE57" s="87"/>
      <c r="AF57" s="49"/>
      <c r="AG57" s="8"/>
      <c r="AH57" s="88"/>
      <c r="AI57" s="88"/>
      <c r="AJ57" s="87"/>
      <c r="AK57" s="14"/>
      <c r="AL57" s="12"/>
      <c r="AN57" s="18"/>
      <c r="AO57" s="88"/>
      <c r="AP57" s="8"/>
      <c r="AQ57" s="88"/>
      <c r="AR57" s="88"/>
      <c r="AS57" s="87"/>
      <c r="AT57" s="10"/>
      <c r="AU57" s="88"/>
      <c r="AV57" s="88"/>
      <c r="AW57" s="88"/>
      <c r="AX57" s="87"/>
      <c r="AY57" s="49"/>
      <c r="AZ57" s="8"/>
      <c r="BA57" s="88"/>
      <c r="BB57" s="88"/>
      <c r="BC57" s="87"/>
      <c r="BD57" s="18"/>
      <c r="BE57" s="12"/>
      <c r="BG57" s="14"/>
      <c r="BH57" s="88"/>
      <c r="BI57" s="8"/>
      <c r="BJ57" s="88"/>
      <c r="BK57" s="88"/>
      <c r="BL57" s="87"/>
      <c r="BM57" s="10"/>
      <c r="BN57" s="88"/>
      <c r="BO57" s="88"/>
      <c r="BP57" s="88"/>
      <c r="BQ57" s="87"/>
      <c r="BR57" s="49"/>
      <c r="BS57" s="8"/>
      <c r="BT57" s="88"/>
      <c r="BU57" s="88"/>
      <c r="BV57" s="87"/>
      <c r="BW57" s="14"/>
      <c r="BX57" s="12"/>
      <c r="CA57" s="18"/>
      <c r="CB57" s="88"/>
      <c r="CC57" s="8"/>
      <c r="CD57" s="88"/>
      <c r="CE57" s="88"/>
      <c r="CF57" s="87"/>
      <c r="CG57" s="10"/>
      <c r="CH57" s="88"/>
      <c r="CI57" s="88"/>
      <c r="CJ57" s="88"/>
      <c r="CK57" s="87"/>
      <c r="CL57" s="49"/>
      <c r="CM57" s="8"/>
      <c r="CN57" s="88"/>
      <c r="CO57" s="88"/>
      <c r="CP57" s="87"/>
      <c r="CQ57" s="18"/>
      <c r="CR57" s="12"/>
      <c r="CU57" s="14"/>
      <c r="CV57" s="88"/>
      <c r="CW57" s="8"/>
      <c r="CX57" s="88"/>
      <c r="CY57" s="88"/>
      <c r="CZ57" s="87"/>
      <c r="DA57" s="10"/>
      <c r="DB57" s="88"/>
      <c r="DC57" s="88"/>
      <c r="DD57" s="88"/>
      <c r="DE57" s="87"/>
      <c r="DF57" s="49"/>
      <c r="DG57" s="8"/>
      <c r="DH57" s="88"/>
      <c r="DI57" s="88"/>
      <c r="DJ57" s="87"/>
      <c r="DK57" s="14"/>
      <c r="DL57" s="12"/>
      <c r="DO57" s="18"/>
      <c r="DP57" s="88"/>
      <c r="DQ57" s="8"/>
      <c r="DR57" s="88"/>
      <c r="DS57" s="88"/>
      <c r="DT57" s="87"/>
      <c r="DU57" s="10"/>
      <c r="DV57" s="88"/>
      <c r="DW57" s="88"/>
      <c r="DX57" s="88"/>
      <c r="DY57" s="87"/>
      <c r="DZ57" s="49"/>
      <c r="EA57" s="8"/>
      <c r="EB57" s="88"/>
      <c r="EC57" s="88"/>
      <c r="ED57" s="87"/>
      <c r="EE57" s="18"/>
      <c r="EF57" s="12"/>
      <c r="EI57" s="22"/>
      <c r="EJ57" s="88"/>
      <c r="EK57" s="8"/>
      <c r="EL57" s="88"/>
      <c r="EM57" s="88"/>
      <c r="EN57" s="87"/>
      <c r="EO57" s="10"/>
      <c r="EP57" s="88"/>
      <c r="EQ57" s="88"/>
      <c r="ER57" s="88"/>
      <c r="ES57" s="87"/>
      <c r="ET57" s="49"/>
      <c r="EU57" s="8"/>
      <c r="EV57" s="88"/>
      <c r="EW57" s="88"/>
      <c r="EX57" s="87"/>
      <c r="EY57" s="22"/>
      <c r="EZ57" s="12"/>
    </row>
    <row r="58" spans="1:156" hidden="1" x14ac:dyDescent="0.25">
      <c r="A58" s="191"/>
      <c r="B58" s="88"/>
      <c r="C58" s="8"/>
      <c r="D58" s="88"/>
      <c r="E58" s="88"/>
      <c r="F58" s="87"/>
      <c r="G58" s="61"/>
      <c r="H58" s="88"/>
      <c r="I58" s="88"/>
      <c r="J58" s="88"/>
      <c r="K58" s="87"/>
      <c r="L58" s="62"/>
      <c r="M58" s="88"/>
      <c r="N58" s="88"/>
      <c r="O58" s="88"/>
      <c r="P58" s="87"/>
      <c r="Q58" s="191"/>
      <c r="R58" s="6"/>
      <c r="U58" s="14"/>
      <c r="V58" s="88"/>
      <c r="W58" s="8"/>
      <c r="X58" s="88"/>
      <c r="Y58" s="88"/>
      <c r="Z58" s="87"/>
      <c r="AA58" s="61"/>
      <c r="AB58" s="88"/>
      <c r="AC58" s="88"/>
      <c r="AD58" s="88"/>
      <c r="AE58" s="87"/>
      <c r="AF58" s="49"/>
      <c r="AG58" s="8"/>
      <c r="AH58" s="88"/>
      <c r="AI58" s="88"/>
      <c r="AJ58" s="87"/>
      <c r="AK58" s="14"/>
      <c r="AL58" s="12"/>
      <c r="AN58" s="18"/>
      <c r="AO58" s="88"/>
      <c r="AP58" s="8"/>
      <c r="AQ58" s="88"/>
      <c r="AR58" s="88"/>
      <c r="AS58" s="87"/>
      <c r="AT58" s="61"/>
      <c r="AU58" s="88"/>
      <c r="AV58" s="88"/>
      <c r="AW58" s="88"/>
      <c r="AX58" s="87"/>
      <c r="AY58" s="49"/>
      <c r="AZ58" s="8"/>
      <c r="BA58" s="88"/>
      <c r="BB58" s="88"/>
      <c r="BC58" s="87"/>
      <c r="BD58" s="18"/>
      <c r="BE58" s="12"/>
      <c r="BG58" s="14"/>
      <c r="BH58" s="88"/>
      <c r="BI58" s="8"/>
      <c r="BJ58" s="88"/>
      <c r="BK58" s="88"/>
      <c r="BL58" s="87"/>
      <c r="BM58" s="61"/>
      <c r="BN58" s="88"/>
      <c r="BO58" s="88"/>
      <c r="BP58" s="88"/>
      <c r="BQ58" s="87"/>
      <c r="BR58" s="49"/>
      <c r="BS58" s="8"/>
      <c r="BT58" s="88"/>
      <c r="BU58" s="88"/>
      <c r="BV58" s="87"/>
      <c r="BW58" s="14"/>
      <c r="BX58" s="12"/>
      <c r="CA58" s="18"/>
      <c r="CB58" s="88"/>
      <c r="CC58" s="8"/>
      <c r="CD58" s="88"/>
      <c r="CE58" s="88"/>
      <c r="CF58" s="87"/>
      <c r="CG58" s="61"/>
      <c r="CH58" s="88"/>
      <c r="CI58" s="88"/>
      <c r="CJ58" s="88"/>
      <c r="CK58" s="87"/>
      <c r="CL58" s="49"/>
      <c r="CM58" s="8"/>
      <c r="CN58" s="88"/>
      <c r="CO58" s="88"/>
      <c r="CP58" s="87"/>
      <c r="CQ58" s="18"/>
      <c r="CR58" s="12"/>
      <c r="CU58" s="14"/>
      <c r="CV58" s="88"/>
      <c r="CW58" s="8"/>
      <c r="CX58" s="88"/>
      <c r="CY58" s="88"/>
      <c r="CZ58" s="87"/>
      <c r="DA58" s="61"/>
      <c r="DB58" s="88"/>
      <c r="DC58" s="88"/>
      <c r="DD58" s="88"/>
      <c r="DE58" s="87"/>
      <c r="DF58" s="49"/>
      <c r="DG58" s="8"/>
      <c r="DH58" s="88"/>
      <c r="DI58" s="88"/>
      <c r="DJ58" s="87"/>
      <c r="DK58" s="14"/>
      <c r="DL58" s="12"/>
      <c r="DO58" s="18"/>
      <c r="DP58" s="88"/>
      <c r="DQ58" s="8"/>
      <c r="DR58" s="88"/>
      <c r="DS58" s="88"/>
      <c r="DT58" s="87"/>
      <c r="DU58" s="61"/>
      <c r="DV58" s="88"/>
      <c r="DW58" s="88"/>
      <c r="DX58" s="88"/>
      <c r="DY58" s="87"/>
      <c r="DZ58" s="49"/>
      <c r="EA58" s="8"/>
      <c r="EB58" s="88"/>
      <c r="EC58" s="88"/>
      <c r="ED58" s="87"/>
      <c r="EE58" s="18"/>
      <c r="EF58" s="12"/>
      <c r="EI58" s="22"/>
      <c r="EJ58" s="88"/>
      <c r="EK58" s="8"/>
      <c r="EL58" s="88"/>
      <c r="EM58" s="88"/>
      <c r="EN58" s="87"/>
      <c r="EO58" s="61"/>
      <c r="EP58" s="88"/>
      <c r="EQ58" s="88"/>
      <c r="ER58" s="88"/>
      <c r="ES58" s="87"/>
      <c r="ET58" s="49"/>
      <c r="EU58" s="8"/>
      <c r="EV58" s="88"/>
      <c r="EW58" s="88"/>
      <c r="EX58" s="87"/>
      <c r="EY58" s="22"/>
      <c r="EZ58" s="12"/>
    </row>
    <row r="59" spans="1:156" hidden="1" x14ac:dyDescent="0.25">
      <c r="A59" s="191" t="s">
        <v>43</v>
      </c>
      <c r="B59" s="8">
        <v>1</v>
      </c>
      <c r="C59" s="8">
        <v>2</v>
      </c>
      <c r="D59" s="8">
        <v>3</v>
      </c>
      <c r="E59" s="8">
        <v>4</v>
      </c>
      <c r="F59" s="9">
        <v>5</v>
      </c>
      <c r="G59" s="10"/>
      <c r="H59" s="8">
        <v>7</v>
      </c>
      <c r="I59" s="8">
        <v>6</v>
      </c>
      <c r="J59" s="8">
        <v>8</v>
      </c>
      <c r="K59" s="9">
        <v>9</v>
      </c>
      <c r="L59" s="62"/>
      <c r="M59" s="8">
        <v>10</v>
      </c>
      <c r="N59" s="8">
        <v>11</v>
      </c>
      <c r="O59" s="8">
        <v>12</v>
      </c>
      <c r="P59" s="9">
        <v>13</v>
      </c>
      <c r="Q59" s="191" t="s">
        <v>43</v>
      </c>
      <c r="R59" s="6"/>
      <c r="U59" s="14" t="s">
        <v>43</v>
      </c>
      <c r="V59" s="8">
        <v>1</v>
      </c>
      <c r="W59" s="8">
        <v>2</v>
      </c>
      <c r="X59" s="8">
        <v>3</v>
      </c>
      <c r="Y59" s="8">
        <v>4</v>
      </c>
      <c r="Z59" s="9">
        <v>5</v>
      </c>
      <c r="AA59" s="10"/>
      <c r="AB59" s="8">
        <v>7</v>
      </c>
      <c r="AC59" s="8">
        <v>7</v>
      </c>
      <c r="AD59" s="8">
        <v>8</v>
      </c>
      <c r="AE59" s="9">
        <v>9</v>
      </c>
      <c r="AF59" s="49"/>
      <c r="AG59" s="8">
        <v>10</v>
      </c>
      <c r="AH59" s="8">
        <v>11</v>
      </c>
      <c r="AI59" s="8">
        <v>12</v>
      </c>
      <c r="AJ59" s="9">
        <v>13</v>
      </c>
      <c r="AK59" s="14" t="s">
        <v>43</v>
      </c>
      <c r="AL59" s="12"/>
      <c r="AN59" s="18" t="s">
        <v>43</v>
      </c>
      <c r="AO59" s="8">
        <v>1</v>
      </c>
      <c r="AP59" s="8">
        <v>2</v>
      </c>
      <c r="AQ59" s="8">
        <v>3</v>
      </c>
      <c r="AR59" s="8">
        <v>4</v>
      </c>
      <c r="AS59" s="9">
        <v>5</v>
      </c>
      <c r="AT59" s="10"/>
      <c r="AU59" s="8">
        <v>7</v>
      </c>
      <c r="AV59" s="8">
        <v>7</v>
      </c>
      <c r="AW59" s="8">
        <v>8</v>
      </c>
      <c r="AX59" s="9">
        <v>9</v>
      </c>
      <c r="AY59" s="49"/>
      <c r="AZ59" s="8">
        <v>10</v>
      </c>
      <c r="BA59" s="8">
        <v>11</v>
      </c>
      <c r="BB59" s="8">
        <v>12</v>
      </c>
      <c r="BC59" s="9">
        <v>13</v>
      </c>
      <c r="BD59" s="18" t="s">
        <v>43</v>
      </c>
      <c r="BE59" s="12"/>
      <c r="BG59" s="14" t="s">
        <v>43</v>
      </c>
      <c r="BH59" s="8">
        <v>1</v>
      </c>
      <c r="BI59" s="8">
        <v>2</v>
      </c>
      <c r="BJ59" s="8">
        <v>3</v>
      </c>
      <c r="BK59" s="8">
        <v>4</v>
      </c>
      <c r="BL59" s="9">
        <v>5</v>
      </c>
      <c r="BM59" s="10"/>
      <c r="BN59" s="8">
        <v>7</v>
      </c>
      <c r="BO59" s="8">
        <v>7</v>
      </c>
      <c r="BP59" s="8">
        <v>8</v>
      </c>
      <c r="BQ59" s="9">
        <v>9</v>
      </c>
      <c r="BR59" s="49"/>
      <c r="BS59" s="8">
        <v>10</v>
      </c>
      <c r="BT59" s="8">
        <v>11</v>
      </c>
      <c r="BU59" s="8">
        <v>12</v>
      </c>
      <c r="BV59" s="9">
        <v>13</v>
      </c>
      <c r="BW59" s="14" t="s">
        <v>43</v>
      </c>
      <c r="BX59" s="12"/>
      <c r="CA59" s="18" t="s">
        <v>43</v>
      </c>
      <c r="CB59" s="8">
        <v>1</v>
      </c>
      <c r="CC59" s="8">
        <v>2</v>
      </c>
      <c r="CD59" s="8">
        <v>3</v>
      </c>
      <c r="CE59" s="8">
        <v>4</v>
      </c>
      <c r="CF59" s="9">
        <v>5</v>
      </c>
      <c r="CG59" s="10"/>
      <c r="CH59" s="8">
        <v>7</v>
      </c>
      <c r="CI59" s="8">
        <v>7</v>
      </c>
      <c r="CJ59" s="8">
        <v>8</v>
      </c>
      <c r="CK59" s="9">
        <v>9</v>
      </c>
      <c r="CL59" s="49"/>
      <c r="CM59" s="8">
        <v>10</v>
      </c>
      <c r="CN59" s="8">
        <v>11</v>
      </c>
      <c r="CO59" s="8">
        <v>12</v>
      </c>
      <c r="CP59" s="9">
        <v>13</v>
      </c>
      <c r="CQ59" s="18" t="s">
        <v>43</v>
      </c>
      <c r="CR59" s="12"/>
      <c r="CU59" s="14" t="s">
        <v>43</v>
      </c>
      <c r="CV59" s="8">
        <v>1</v>
      </c>
      <c r="CW59" s="8">
        <v>2</v>
      </c>
      <c r="CX59" s="8">
        <v>3</v>
      </c>
      <c r="CY59" s="8">
        <v>4</v>
      </c>
      <c r="CZ59" s="9">
        <v>5</v>
      </c>
      <c r="DA59" s="10"/>
      <c r="DB59" s="8">
        <v>7</v>
      </c>
      <c r="DC59" s="8">
        <v>7</v>
      </c>
      <c r="DD59" s="8">
        <v>8</v>
      </c>
      <c r="DE59" s="9">
        <v>9</v>
      </c>
      <c r="DF59" s="49"/>
      <c r="DG59" s="8">
        <v>10</v>
      </c>
      <c r="DH59" s="8">
        <v>11</v>
      </c>
      <c r="DI59" s="8">
        <v>12</v>
      </c>
      <c r="DJ59" s="9">
        <v>13</v>
      </c>
      <c r="DK59" s="14" t="s">
        <v>43</v>
      </c>
      <c r="DL59" s="12"/>
      <c r="DO59" s="18" t="s">
        <v>43</v>
      </c>
      <c r="DP59" s="8">
        <v>1</v>
      </c>
      <c r="DQ59" s="8">
        <v>2</v>
      </c>
      <c r="DR59" s="8">
        <v>3</v>
      </c>
      <c r="DS59" s="8">
        <v>4</v>
      </c>
      <c r="DT59" s="9">
        <v>5</v>
      </c>
      <c r="DU59" s="10"/>
      <c r="DV59" s="8">
        <v>7</v>
      </c>
      <c r="DW59" s="8">
        <v>7</v>
      </c>
      <c r="DX59" s="8">
        <v>8</v>
      </c>
      <c r="DY59" s="9">
        <v>9</v>
      </c>
      <c r="DZ59" s="49"/>
      <c r="EA59" s="8">
        <v>10</v>
      </c>
      <c r="EB59" s="8">
        <v>11</v>
      </c>
      <c r="EC59" s="8">
        <v>12</v>
      </c>
      <c r="ED59" s="9">
        <v>13</v>
      </c>
      <c r="EE59" s="18" t="s">
        <v>43</v>
      </c>
      <c r="EF59" s="12"/>
      <c r="EI59" s="22" t="s">
        <v>43</v>
      </c>
      <c r="EJ59" s="8">
        <v>1</v>
      </c>
      <c r="EK59" s="8">
        <v>2</v>
      </c>
      <c r="EL59" s="8">
        <v>3</v>
      </c>
      <c r="EM59" s="8">
        <v>4</v>
      </c>
      <c r="EN59" s="9">
        <v>5</v>
      </c>
      <c r="EO59" s="10"/>
      <c r="EP59" s="8">
        <v>7</v>
      </c>
      <c r="EQ59" s="8">
        <v>7</v>
      </c>
      <c r="ER59" s="8">
        <v>8</v>
      </c>
      <c r="ES59" s="9">
        <v>9</v>
      </c>
      <c r="ET59" s="49"/>
      <c r="EU59" s="8">
        <v>10</v>
      </c>
      <c r="EV59" s="8">
        <v>11</v>
      </c>
      <c r="EW59" s="8">
        <v>12</v>
      </c>
      <c r="EX59" s="9">
        <v>13</v>
      </c>
      <c r="EY59" s="22" t="s">
        <v>43</v>
      </c>
      <c r="EZ59" s="12"/>
    </row>
    <row r="60" spans="1:156" hidden="1" x14ac:dyDescent="0.25">
      <c r="A60" s="191" t="s">
        <v>1</v>
      </c>
      <c r="B60" s="177" t="s">
        <v>44</v>
      </c>
      <c r="C60" s="177" t="s">
        <v>45</v>
      </c>
      <c r="D60" s="177" t="s">
        <v>46</v>
      </c>
      <c r="E60" s="177" t="s">
        <v>3</v>
      </c>
      <c r="F60" s="178" t="s">
        <v>4</v>
      </c>
      <c r="G60" s="179"/>
      <c r="H60" s="177" t="s">
        <v>47</v>
      </c>
      <c r="I60" s="177" t="s">
        <v>46</v>
      </c>
      <c r="J60" s="177" t="s">
        <v>3</v>
      </c>
      <c r="K60" s="178" t="s">
        <v>4</v>
      </c>
      <c r="L60" s="62"/>
      <c r="M60" s="177" t="s">
        <v>46</v>
      </c>
      <c r="N60" s="177" t="s">
        <v>47</v>
      </c>
      <c r="O60" s="177" t="s">
        <v>3</v>
      </c>
      <c r="P60" s="180" t="s">
        <v>4</v>
      </c>
      <c r="Q60" s="191" t="s">
        <v>1</v>
      </c>
      <c r="R60" s="6"/>
      <c r="U60" s="14" t="s">
        <v>1</v>
      </c>
      <c r="V60" s="177" t="s">
        <v>44</v>
      </c>
      <c r="W60" s="177" t="s">
        <v>45</v>
      </c>
      <c r="X60" s="177" t="s">
        <v>46</v>
      </c>
      <c r="Y60" s="177" t="s">
        <v>3</v>
      </c>
      <c r="Z60" s="178" t="s">
        <v>4</v>
      </c>
      <c r="AA60" s="179"/>
      <c r="AB60" s="177" t="s">
        <v>47</v>
      </c>
      <c r="AC60" s="177" t="s">
        <v>47</v>
      </c>
      <c r="AD60" s="177" t="s">
        <v>3</v>
      </c>
      <c r="AE60" s="178" t="s">
        <v>4</v>
      </c>
      <c r="AF60" s="17" t="s">
        <v>1</v>
      </c>
      <c r="AG60" s="177" t="s">
        <v>46</v>
      </c>
      <c r="AH60" s="177" t="s">
        <v>47</v>
      </c>
      <c r="AI60" s="177" t="s">
        <v>3</v>
      </c>
      <c r="AJ60" s="178" t="s">
        <v>4</v>
      </c>
      <c r="AK60" s="14" t="s">
        <v>1</v>
      </c>
      <c r="AL60" s="12"/>
      <c r="AN60" s="18" t="s">
        <v>1</v>
      </c>
      <c r="AO60" s="177" t="s">
        <v>44</v>
      </c>
      <c r="AP60" s="177" t="s">
        <v>45</v>
      </c>
      <c r="AQ60" s="177" t="s">
        <v>46</v>
      </c>
      <c r="AR60" s="177" t="s">
        <v>3</v>
      </c>
      <c r="AS60" s="178" t="s">
        <v>4</v>
      </c>
      <c r="AT60" s="179"/>
      <c r="AU60" s="177" t="s">
        <v>47</v>
      </c>
      <c r="AV60" s="177" t="s">
        <v>47</v>
      </c>
      <c r="AW60" s="177" t="s">
        <v>3</v>
      </c>
      <c r="AX60" s="178" t="s">
        <v>4</v>
      </c>
      <c r="AY60" s="17" t="s">
        <v>1</v>
      </c>
      <c r="AZ60" s="177" t="s">
        <v>46</v>
      </c>
      <c r="BA60" s="177" t="s">
        <v>47</v>
      </c>
      <c r="BB60" s="177" t="s">
        <v>3</v>
      </c>
      <c r="BC60" s="178" t="s">
        <v>4</v>
      </c>
      <c r="BD60" s="18" t="s">
        <v>1</v>
      </c>
      <c r="BE60" s="12"/>
      <c r="BG60" s="14" t="s">
        <v>1</v>
      </c>
      <c r="BH60" s="177" t="s">
        <v>44</v>
      </c>
      <c r="BI60" s="177" t="s">
        <v>45</v>
      </c>
      <c r="BJ60" s="177" t="s">
        <v>46</v>
      </c>
      <c r="BK60" s="177" t="s">
        <v>3</v>
      </c>
      <c r="BL60" s="178" t="s">
        <v>4</v>
      </c>
      <c r="BM60" s="179"/>
      <c r="BN60" s="177" t="s">
        <v>47</v>
      </c>
      <c r="BO60" s="177" t="s">
        <v>47</v>
      </c>
      <c r="BP60" s="177" t="s">
        <v>3</v>
      </c>
      <c r="BQ60" s="178" t="s">
        <v>4</v>
      </c>
      <c r="BR60" s="17" t="s">
        <v>1</v>
      </c>
      <c r="BS60" s="177" t="s">
        <v>46</v>
      </c>
      <c r="BT60" s="177" t="s">
        <v>47</v>
      </c>
      <c r="BU60" s="177" t="s">
        <v>3</v>
      </c>
      <c r="BV60" s="178" t="s">
        <v>4</v>
      </c>
      <c r="BW60" s="14" t="s">
        <v>1</v>
      </c>
      <c r="BX60" s="12"/>
      <c r="CA60" s="18" t="s">
        <v>1</v>
      </c>
      <c r="CB60" s="177" t="s">
        <v>44</v>
      </c>
      <c r="CC60" s="177" t="s">
        <v>45</v>
      </c>
      <c r="CD60" s="177" t="s">
        <v>46</v>
      </c>
      <c r="CE60" s="177" t="s">
        <v>3</v>
      </c>
      <c r="CF60" s="178" t="s">
        <v>4</v>
      </c>
      <c r="CG60" s="179"/>
      <c r="CH60" s="177" t="s">
        <v>47</v>
      </c>
      <c r="CI60" s="177" t="s">
        <v>47</v>
      </c>
      <c r="CJ60" s="177" t="s">
        <v>3</v>
      </c>
      <c r="CK60" s="178" t="s">
        <v>4</v>
      </c>
      <c r="CL60" s="17" t="s">
        <v>1</v>
      </c>
      <c r="CM60" s="177" t="s">
        <v>46</v>
      </c>
      <c r="CN60" s="177" t="s">
        <v>47</v>
      </c>
      <c r="CO60" s="177" t="s">
        <v>3</v>
      </c>
      <c r="CP60" s="178" t="s">
        <v>4</v>
      </c>
      <c r="CQ60" s="18" t="s">
        <v>1</v>
      </c>
      <c r="CR60" s="12"/>
      <c r="CU60" s="14" t="s">
        <v>1</v>
      </c>
      <c r="CV60" s="177" t="s">
        <v>44</v>
      </c>
      <c r="CW60" s="177" t="s">
        <v>45</v>
      </c>
      <c r="CX60" s="177" t="s">
        <v>46</v>
      </c>
      <c r="CY60" s="177" t="s">
        <v>3</v>
      </c>
      <c r="CZ60" s="178" t="s">
        <v>4</v>
      </c>
      <c r="DA60" s="179"/>
      <c r="DB60" s="177" t="s">
        <v>47</v>
      </c>
      <c r="DC60" s="177" t="s">
        <v>47</v>
      </c>
      <c r="DD60" s="177" t="s">
        <v>3</v>
      </c>
      <c r="DE60" s="178" t="s">
        <v>4</v>
      </c>
      <c r="DF60" s="17" t="s">
        <v>1</v>
      </c>
      <c r="DG60" s="177" t="s">
        <v>46</v>
      </c>
      <c r="DH60" s="177" t="s">
        <v>47</v>
      </c>
      <c r="DI60" s="177" t="s">
        <v>3</v>
      </c>
      <c r="DJ60" s="178" t="s">
        <v>4</v>
      </c>
      <c r="DK60" s="14" t="s">
        <v>1</v>
      </c>
      <c r="DL60" s="12"/>
      <c r="DO60" s="18" t="s">
        <v>1</v>
      </c>
      <c r="DP60" s="177" t="s">
        <v>44</v>
      </c>
      <c r="DQ60" s="177" t="s">
        <v>45</v>
      </c>
      <c r="DR60" s="177" t="s">
        <v>46</v>
      </c>
      <c r="DS60" s="177" t="s">
        <v>3</v>
      </c>
      <c r="DT60" s="178" t="s">
        <v>4</v>
      </c>
      <c r="DU60" s="179"/>
      <c r="DV60" s="177" t="s">
        <v>47</v>
      </c>
      <c r="DW60" s="177" t="s">
        <v>47</v>
      </c>
      <c r="DX60" s="177" t="s">
        <v>3</v>
      </c>
      <c r="DY60" s="178" t="s">
        <v>4</v>
      </c>
      <c r="DZ60" s="17" t="s">
        <v>1</v>
      </c>
      <c r="EA60" s="177" t="s">
        <v>46</v>
      </c>
      <c r="EB60" s="177" t="s">
        <v>47</v>
      </c>
      <c r="EC60" s="177" t="s">
        <v>3</v>
      </c>
      <c r="ED60" s="178" t="s">
        <v>4</v>
      </c>
      <c r="EE60" s="18" t="s">
        <v>1</v>
      </c>
      <c r="EF60" s="12"/>
      <c r="EI60" s="22" t="s">
        <v>1</v>
      </c>
      <c r="EJ60" s="177" t="s">
        <v>44</v>
      </c>
      <c r="EK60" s="177" t="s">
        <v>45</v>
      </c>
      <c r="EL60" s="177" t="s">
        <v>46</v>
      </c>
      <c r="EM60" s="177" t="s">
        <v>3</v>
      </c>
      <c r="EN60" s="178" t="s">
        <v>4</v>
      </c>
      <c r="EO60" s="179"/>
      <c r="EP60" s="177" t="s">
        <v>47</v>
      </c>
      <c r="EQ60" s="177" t="s">
        <v>47</v>
      </c>
      <c r="ER60" s="177" t="s">
        <v>3</v>
      </c>
      <c r="ES60" s="178" t="s">
        <v>4</v>
      </c>
      <c r="ET60" s="17" t="s">
        <v>1</v>
      </c>
      <c r="EU60" s="177" t="s">
        <v>46</v>
      </c>
      <c r="EV60" s="177" t="s">
        <v>47</v>
      </c>
      <c r="EW60" s="177" t="s">
        <v>3</v>
      </c>
      <c r="EX60" s="178" t="s">
        <v>4</v>
      </c>
      <c r="EY60" s="22" t="s">
        <v>1</v>
      </c>
      <c r="EZ60" s="12"/>
    </row>
    <row r="61" spans="1:156" hidden="1" x14ac:dyDescent="0.25">
      <c r="A61" s="459"/>
      <c r="B61" s="181" t="s">
        <v>48</v>
      </c>
      <c r="C61" s="182">
        <v>41639</v>
      </c>
      <c r="D61" s="182">
        <v>41639</v>
      </c>
      <c r="E61" s="183"/>
      <c r="F61" s="184"/>
      <c r="G61" s="185"/>
      <c r="H61" s="182">
        <v>41455</v>
      </c>
      <c r="I61" s="182">
        <v>41455</v>
      </c>
      <c r="J61" s="183"/>
      <c r="K61" s="184"/>
      <c r="L61" s="186"/>
      <c r="M61" s="182">
        <v>41639</v>
      </c>
      <c r="N61" s="182">
        <v>41639</v>
      </c>
      <c r="O61" s="183"/>
      <c r="P61" s="28"/>
      <c r="Q61" s="459"/>
      <c r="R61" s="6"/>
      <c r="U61" s="31"/>
      <c r="V61" s="181" t="s">
        <v>48</v>
      </c>
      <c r="W61" s="182">
        <v>41639</v>
      </c>
      <c r="X61" s="182">
        <v>41639</v>
      </c>
      <c r="Y61" s="183"/>
      <c r="Z61" s="184"/>
      <c r="AA61" s="185"/>
      <c r="AB61" s="182">
        <v>41455</v>
      </c>
      <c r="AC61" s="182">
        <v>41455</v>
      </c>
      <c r="AD61" s="183"/>
      <c r="AE61" s="184"/>
      <c r="AF61" s="187"/>
      <c r="AG61" s="188">
        <v>41639</v>
      </c>
      <c r="AH61" s="182">
        <v>41639</v>
      </c>
      <c r="AI61" s="183"/>
      <c r="AJ61" s="184"/>
      <c r="AK61" s="31"/>
      <c r="AL61" s="12"/>
      <c r="AN61" s="39"/>
      <c r="AO61" s="181" t="s">
        <v>48</v>
      </c>
      <c r="AP61" s="182">
        <v>41639</v>
      </c>
      <c r="AQ61" s="182">
        <v>41639</v>
      </c>
      <c r="AR61" s="183"/>
      <c r="AS61" s="184"/>
      <c r="AT61" s="185"/>
      <c r="AU61" s="182">
        <v>41455</v>
      </c>
      <c r="AV61" s="182">
        <v>41455</v>
      </c>
      <c r="AW61" s="183"/>
      <c r="AX61" s="184"/>
      <c r="AY61" s="187"/>
      <c r="AZ61" s="188">
        <v>41639</v>
      </c>
      <c r="BA61" s="182">
        <v>41639</v>
      </c>
      <c r="BB61" s="183"/>
      <c r="BC61" s="184"/>
      <c r="BD61" s="39"/>
      <c r="BE61" s="12"/>
      <c r="BG61" s="31"/>
      <c r="BH61" s="181" t="s">
        <v>48</v>
      </c>
      <c r="BI61" s="182">
        <v>41639</v>
      </c>
      <c r="BJ61" s="182">
        <v>41639</v>
      </c>
      <c r="BK61" s="183"/>
      <c r="BL61" s="184"/>
      <c r="BM61" s="185"/>
      <c r="BN61" s="182">
        <v>41455</v>
      </c>
      <c r="BO61" s="182">
        <v>41455</v>
      </c>
      <c r="BP61" s="183"/>
      <c r="BQ61" s="184"/>
      <c r="BR61" s="187"/>
      <c r="BS61" s="188">
        <v>41639</v>
      </c>
      <c r="BT61" s="182">
        <v>41639</v>
      </c>
      <c r="BU61" s="183"/>
      <c r="BV61" s="184"/>
      <c r="BW61" s="31"/>
      <c r="BX61" s="12"/>
      <c r="CA61" s="39"/>
      <c r="CB61" s="181" t="s">
        <v>48</v>
      </c>
      <c r="CC61" s="182">
        <v>41639</v>
      </c>
      <c r="CD61" s="182">
        <v>41639</v>
      </c>
      <c r="CE61" s="183"/>
      <c r="CF61" s="184"/>
      <c r="CG61" s="185"/>
      <c r="CH61" s="182">
        <v>41455</v>
      </c>
      <c r="CI61" s="182">
        <v>41455</v>
      </c>
      <c r="CJ61" s="183"/>
      <c r="CK61" s="184"/>
      <c r="CL61" s="187"/>
      <c r="CM61" s="188">
        <v>41639</v>
      </c>
      <c r="CN61" s="182">
        <v>41639</v>
      </c>
      <c r="CO61" s="183"/>
      <c r="CP61" s="184"/>
      <c r="CQ61" s="39"/>
      <c r="CR61" s="12"/>
      <c r="CU61" s="31"/>
      <c r="CV61" s="181" t="s">
        <v>48</v>
      </c>
      <c r="CW61" s="182">
        <v>41639</v>
      </c>
      <c r="CX61" s="182">
        <v>41639</v>
      </c>
      <c r="CY61" s="183"/>
      <c r="CZ61" s="184"/>
      <c r="DA61" s="185"/>
      <c r="DB61" s="182">
        <v>41455</v>
      </c>
      <c r="DC61" s="182">
        <v>41455</v>
      </c>
      <c r="DD61" s="183"/>
      <c r="DE61" s="184"/>
      <c r="DF61" s="187"/>
      <c r="DG61" s="188">
        <v>41639</v>
      </c>
      <c r="DH61" s="182">
        <v>41639</v>
      </c>
      <c r="DI61" s="183"/>
      <c r="DJ61" s="184"/>
      <c r="DK61" s="31"/>
      <c r="DL61" s="12"/>
      <c r="DO61" s="39"/>
      <c r="DP61" s="181" t="s">
        <v>48</v>
      </c>
      <c r="DQ61" s="182">
        <v>41639</v>
      </c>
      <c r="DR61" s="182">
        <v>41639</v>
      </c>
      <c r="DS61" s="183"/>
      <c r="DT61" s="184"/>
      <c r="DU61" s="185"/>
      <c r="DV61" s="182">
        <v>41455</v>
      </c>
      <c r="DW61" s="182">
        <v>41455</v>
      </c>
      <c r="DX61" s="183"/>
      <c r="DY61" s="184"/>
      <c r="DZ61" s="187"/>
      <c r="EA61" s="188">
        <v>41639</v>
      </c>
      <c r="EB61" s="182">
        <v>41639</v>
      </c>
      <c r="EC61" s="183"/>
      <c r="ED61" s="184"/>
      <c r="EE61" s="39"/>
      <c r="EF61" s="12"/>
      <c r="EI61" s="40"/>
      <c r="EJ61" s="181" t="s">
        <v>48</v>
      </c>
      <c r="EK61" s="182">
        <v>41639</v>
      </c>
      <c r="EL61" s="182">
        <v>41639</v>
      </c>
      <c r="EM61" s="183"/>
      <c r="EN61" s="184"/>
      <c r="EO61" s="185"/>
      <c r="EP61" s="182">
        <v>41455</v>
      </c>
      <c r="EQ61" s="182">
        <v>41455</v>
      </c>
      <c r="ER61" s="183"/>
      <c r="ES61" s="184"/>
      <c r="ET61" s="187"/>
      <c r="EU61" s="188">
        <v>41639</v>
      </c>
      <c r="EV61" s="182">
        <v>41639</v>
      </c>
      <c r="EW61" s="183"/>
      <c r="EX61" s="184"/>
      <c r="EY61" s="40"/>
      <c r="EZ61" s="12"/>
    </row>
    <row r="62" spans="1:156" hidden="1" x14ac:dyDescent="0.25">
      <c r="A62" s="191"/>
      <c r="B62" s="58"/>
      <c r="C62" s="7"/>
      <c r="D62" s="7"/>
      <c r="E62" s="58"/>
      <c r="F62" s="92"/>
      <c r="H62" s="7"/>
      <c r="I62" s="7"/>
      <c r="J62" s="58"/>
      <c r="K62" s="92"/>
      <c r="L62" s="104"/>
      <c r="M62" s="7"/>
      <c r="N62" s="7"/>
      <c r="O62" s="58"/>
      <c r="P62" s="87"/>
      <c r="Q62" s="191"/>
      <c r="R62" s="6"/>
      <c r="U62" s="14"/>
      <c r="V62" s="58"/>
      <c r="W62" s="7"/>
      <c r="X62" s="7"/>
      <c r="Y62" s="58"/>
      <c r="Z62" s="92"/>
      <c r="AB62" s="7"/>
      <c r="AC62" s="7"/>
      <c r="AD62" s="58"/>
      <c r="AE62" s="92"/>
      <c r="AF62" s="189"/>
      <c r="AG62" s="7"/>
      <c r="AH62" s="7"/>
      <c r="AI62" s="58"/>
      <c r="AJ62" s="92"/>
      <c r="AK62" s="14"/>
      <c r="AL62" s="12"/>
      <c r="AN62" s="18"/>
      <c r="AO62" s="58"/>
      <c r="AP62" s="7"/>
      <c r="AQ62" s="7"/>
      <c r="AR62" s="58"/>
      <c r="AS62" s="92"/>
      <c r="AU62" s="7"/>
      <c r="AV62" s="7"/>
      <c r="AW62" s="58"/>
      <c r="AX62" s="92"/>
      <c r="AY62" s="189"/>
      <c r="AZ62" s="7"/>
      <c r="BA62" s="7"/>
      <c r="BB62" s="58"/>
      <c r="BC62" s="92"/>
      <c r="BD62" s="18"/>
      <c r="BE62" s="12"/>
      <c r="BG62" s="14"/>
      <c r="BH62" s="58"/>
      <c r="BI62" s="7"/>
      <c r="BJ62" s="7"/>
      <c r="BK62" s="58"/>
      <c r="BL62" s="92"/>
      <c r="BN62" s="7"/>
      <c r="BO62" s="7"/>
      <c r="BP62" s="58"/>
      <c r="BQ62" s="92"/>
      <c r="BR62" s="189"/>
      <c r="BS62" s="7"/>
      <c r="BT62" s="7"/>
      <c r="BU62" s="58"/>
      <c r="BV62" s="92"/>
      <c r="BW62" s="14"/>
      <c r="BX62" s="12"/>
      <c r="CA62" s="18"/>
      <c r="CB62" s="58"/>
      <c r="CC62" s="7"/>
      <c r="CD62" s="7"/>
      <c r="CE62" s="58"/>
      <c r="CF62" s="92"/>
      <c r="CH62" s="7"/>
      <c r="CI62" s="7"/>
      <c r="CJ62" s="58"/>
      <c r="CK62" s="92"/>
      <c r="CL62" s="189"/>
      <c r="CM62" s="7"/>
      <c r="CN62" s="7"/>
      <c r="CO62" s="58"/>
      <c r="CP62" s="92"/>
      <c r="CQ62" s="18"/>
      <c r="CR62" s="12"/>
      <c r="CU62" s="14"/>
      <c r="CV62" s="58"/>
      <c r="CW62" s="7"/>
      <c r="CX62" s="7"/>
      <c r="CY62" s="58"/>
      <c r="CZ62" s="92"/>
      <c r="DB62" s="7"/>
      <c r="DC62" s="7"/>
      <c r="DD62" s="58"/>
      <c r="DE62" s="92"/>
      <c r="DF62" s="189"/>
      <c r="DG62" s="7"/>
      <c r="DH62" s="7"/>
      <c r="DI62" s="58"/>
      <c r="DJ62" s="92"/>
      <c r="DK62" s="14"/>
      <c r="DL62" s="12"/>
      <c r="DO62" s="18"/>
      <c r="DP62" s="58"/>
      <c r="DQ62" s="7"/>
      <c r="DR62" s="7"/>
      <c r="DS62" s="58"/>
      <c r="DT62" s="92"/>
      <c r="DV62" s="7"/>
      <c r="DW62" s="7"/>
      <c r="DX62" s="58"/>
      <c r="DY62" s="92"/>
      <c r="DZ62" s="189"/>
      <c r="EA62" s="7"/>
      <c r="EB62" s="7"/>
      <c r="EC62" s="58"/>
      <c r="ED62" s="92"/>
      <c r="EE62" s="18"/>
      <c r="EF62" s="12"/>
      <c r="EI62" s="22"/>
      <c r="EJ62" s="58"/>
      <c r="EK62" s="7"/>
      <c r="EL62" s="7"/>
      <c r="EM62" s="58"/>
      <c r="EN62" s="92"/>
      <c r="EP62" s="7"/>
      <c r="EQ62" s="7"/>
      <c r="ER62" s="58"/>
      <c r="ES62" s="92"/>
      <c r="ET62" s="189"/>
      <c r="EU62" s="7"/>
      <c r="EV62" s="7"/>
      <c r="EW62" s="58"/>
      <c r="EX62" s="92"/>
      <c r="EY62" s="22"/>
      <c r="EZ62" s="12"/>
    </row>
    <row r="63" spans="1:156" hidden="1" x14ac:dyDescent="0.25">
      <c r="A63" s="191"/>
      <c r="B63" s="95"/>
      <c r="C63" s="96"/>
      <c r="D63" s="97"/>
      <c r="E63" s="98"/>
      <c r="F63" s="99"/>
      <c r="G63" s="61"/>
      <c r="H63" s="97"/>
      <c r="I63" s="97"/>
      <c r="J63" s="98"/>
      <c r="K63" s="99"/>
      <c r="L63" s="62"/>
      <c r="M63" s="97"/>
      <c r="N63" s="97"/>
      <c r="O63" s="98"/>
      <c r="P63" s="87"/>
      <c r="Q63" s="191"/>
      <c r="R63" s="6"/>
      <c r="U63" s="14"/>
      <c r="V63" s="95"/>
      <c r="W63" s="96"/>
      <c r="X63" s="97"/>
      <c r="Y63" s="98"/>
      <c r="Z63" s="99"/>
      <c r="AA63" s="61"/>
      <c r="AB63" s="97"/>
      <c r="AC63" s="97"/>
      <c r="AD63" s="98"/>
      <c r="AE63" s="99"/>
      <c r="AF63" s="49"/>
      <c r="AG63" s="97"/>
      <c r="AH63" s="97"/>
      <c r="AI63" s="98"/>
      <c r="AJ63" s="99"/>
      <c r="AK63" s="14"/>
      <c r="AL63" s="12"/>
      <c r="AN63" s="18"/>
      <c r="AO63" s="95"/>
      <c r="AP63" s="96"/>
      <c r="AQ63" s="97"/>
      <c r="AR63" s="98"/>
      <c r="AS63" s="99"/>
      <c r="AT63" s="61"/>
      <c r="AU63" s="97"/>
      <c r="AV63" s="97"/>
      <c r="AW63" s="98"/>
      <c r="AX63" s="99"/>
      <c r="AY63" s="49"/>
      <c r="AZ63" s="97"/>
      <c r="BA63" s="97"/>
      <c r="BB63" s="98"/>
      <c r="BC63" s="99"/>
      <c r="BD63" s="18"/>
      <c r="BE63" s="12"/>
      <c r="BG63" s="14"/>
      <c r="BH63" s="95"/>
      <c r="BI63" s="96"/>
      <c r="BJ63" s="97"/>
      <c r="BK63" s="98"/>
      <c r="BL63" s="99"/>
      <c r="BM63" s="61"/>
      <c r="BN63" s="97"/>
      <c r="BO63" s="97"/>
      <c r="BP63" s="98"/>
      <c r="BQ63" s="99"/>
      <c r="BR63" s="49"/>
      <c r="BS63" s="97"/>
      <c r="BT63" s="97"/>
      <c r="BU63" s="98"/>
      <c r="BV63" s="99"/>
      <c r="BW63" s="14"/>
      <c r="BX63" s="12"/>
      <c r="CA63" s="18"/>
      <c r="CB63" s="95"/>
      <c r="CC63" s="96"/>
      <c r="CD63" s="97"/>
      <c r="CE63" s="98"/>
      <c r="CF63" s="99"/>
      <c r="CG63" s="61"/>
      <c r="CH63" s="97"/>
      <c r="CI63" s="97"/>
      <c r="CJ63" s="98"/>
      <c r="CK63" s="99"/>
      <c r="CL63" s="49"/>
      <c r="CM63" s="97"/>
      <c r="CN63" s="97"/>
      <c r="CO63" s="98"/>
      <c r="CP63" s="99"/>
      <c r="CQ63" s="18"/>
      <c r="CR63" s="12"/>
      <c r="CU63" s="14"/>
      <c r="CV63" s="95"/>
      <c r="CW63" s="96"/>
      <c r="CX63" s="97"/>
      <c r="CY63" s="98"/>
      <c r="CZ63" s="99"/>
      <c r="DA63" s="61"/>
      <c r="DB63" s="97"/>
      <c r="DC63" s="97"/>
      <c r="DD63" s="98"/>
      <c r="DE63" s="99"/>
      <c r="DF63" s="49"/>
      <c r="DG63" s="97"/>
      <c r="DH63" s="97"/>
      <c r="DI63" s="98"/>
      <c r="DJ63" s="99"/>
      <c r="DK63" s="14"/>
      <c r="DL63" s="12"/>
      <c r="DO63" s="18"/>
      <c r="DP63" s="95"/>
      <c r="DQ63" s="96"/>
      <c r="DR63" s="97"/>
      <c r="DS63" s="98"/>
      <c r="DT63" s="99"/>
      <c r="DU63" s="61"/>
      <c r="DV63" s="97"/>
      <c r="DW63" s="97"/>
      <c r="DX63" s="98"/>
      <c r="DY63" s="99"/>
      <c r="DZ63" s="49"/>
      <c r="EA63" s="97"/>
      <c r="EB63" s="97"/>
      <c r="EC63" s="98"/>
      <c r="ED63" s="99"/>
      <c r="EE63" s="18"/>
      <c r="EF63" s="12"/>
      <c r="EI63" s="22"/>
      <c r="EJ63" s="95"/>
      <c r="EK63" s="96"/>
      <c r="EL63" s="97"/>
      <c r="EM63" s="98"/>
      <c r="EN63" s="99"/>
      <c r="EO63" s="61"/>
      <c r="EP63" s="97"/>
      <c r="EQ63" s="97"/>
      <c r="ER63" s="98"/>
      <c r="ES63" s="99"/>
      <c r="ET63" s="49"/>
      <c r="EU63" s="97"/>
      <c r="EV63" s="97"/>
      <c r="EW63" s="98"/>
      <c r="EX63" s="99"/>
      <c r="EY63" s="22"/>
      <c r="EZ63" s="12"/>
    </row>
    <row r="64" spans="1:156" ht="15" customHeight="1" x14ac:dyDescent="0.25">
      <c r="A64" s="191">
        <v>12</v>
      </c>
      <c r="B64" s="190" t="s">
        <v>49</v>
      </c>
      <c r="C64" s="191">
        <f>SUM(C16,C30)</f>
        <v>0</v>
      </c>
      <c r="D64" s="191">
        <f>SUM(D16,D30)</f>
        <v>77235</v>
      </c>
      <c r="E64" s="192">
        <f>SUM(D64,-C64)</f>
        <v>77235</v>
      </c>
      <c r="F64" s="193" t="e">
        <f>E64/C64</f>
        <v>#DIV/0!</v>
      </c>
      <c r="G64" s="194"/>
      <c r="H64" s="195">
        <f>SUM(H16,H30)</f>
        <v>76220</v>
      </c>
      <c r="I64" s="195">
        <f>SUM(I16,I30)</f>
        <v>74852</v>
      </c>
      <c r="J64" s="196">
        <f>SUM(I64,-H64)</f>
        <v>-1368</v>
      </c>
      <c r="K64" s="197">
        <f>J64/H64</f>
        <v>-1.7948045132511151E-2</v>
      </c>
      <c r="L64" s="62"/>
      <c r="M64" s="14">
        <f>SUM(M16,M30)</f>
        <v>77235</v>
      </c>
      <c r="N64" s="14">
        <f>SUM(N16,N30)</f>
        <v>74852</v>
      </c>
      <c r="O64" s="198">
        <f>SUM(N64,-M64)</f>
        <v>-2383</v>
      </c>
      <c r="P64" s="199">
        <f>O64/M64</f>
        <v>-3.0853887486243285E-2</v>
      </c>
      <c r="Q64" s="191">
        <v>12</v>
      </c>
      <c r="R64" s="6"/>
      <c r="U64" s="14">
        <v>12</v>
      </c>
      <c r="V64" s="200" t="s">
        <v>49</v>
      </c>
      <c r="W64" s="201" t="e">
        <f>SUM(W15,W30)</f>
        <v>#REF!</v>
      </c>
      <c r="X64" s="191">
        <f>SUM(X15,X30)</f>
        <v>19716</v>
      </c>
      <c r="Y64" s="192" t="e">
        <f>SUM(X64,-W64)</f>
        <v>#REF!</v>
      </c>
      <c r="Z64" s="193" t="e">
        <f>Y64/W64</f>
        <v>#REF!</v>
      </c>
      <c r="AA64" s="194"/>
      <c r="AB64" s="202">
        <f>SUM(AB16,AB30)</f>
        <v>19306</v>
      </c>
      <c r="AC64" s="202">
        <f>SUM(AC16,AC30)</f>
        <v>18966</v>
      </c>
      <c r="AD64" s="203">
        <f>SUM(AC64,-AB64)</f>
        <v>-340</v>
      </c>
      <c r="AE64" s="204">
        <f>AD64/AB64</f>
        <v>-1.7611105355847922E-2</v>
      </c>
      <c r="AF64" s="49"/>
      <c r="AG64" s="14">
        <f>SUM(AG15,AG30)</f>
        <v>19738</v>
      </c>
      <c r="AH64" s="14">
        <f>SUM(AH15,AH30)</f>
        <v>18966</v>
      </c>
      <c r="AI64" s="198">
        <f>SUM(AH64,-AG64)</f>
        <v>-772</v>
      </c>
      <c r="AJ64" s="199">
        <f>AI64/AG64</f>
        <v>-3.9112372074171647E-2</v>
      </c>
      <c r="AK64" s="14">
        <v>12</v>
      </c>
      <c r="AL64" s="12"/>
      <c r="AN64" s="18">
        <v>12</v>
      </c>
      <c r="AO64" s="200" t="s">
        <v>49</v>
      </c>
      <c r="AP64" s="201" t="e">
        <f>SUM(AP15,AP30)</f>
        <v>#REF!</v>
      </c>
      <c r="AQ64" s="191">
        <f>SUM(AQ15,AQ30)</f>
        <v>19716</v>
      </c>
      <c r="AR64" s="192" t="e">
        <f>SUM(AQ64,-AP64)</f>
        <v>#REF!</v>
      </c>
      <c r="AS64" s="193" t="e">
        <f>AR64/AP64</f>
        <v>#REF!</v>
      </c>
      <c r="AT64" s="194"/>
      <c r="AU64" s="202">
        <f>SUM(AU15,AU30)</f>
        <v>11552</v>
      </c>
      <c r="AV64" s="202">
        <f>SUM(AV15,AV30)</f>
        <v>11463</v>
      </c>
      <c r="AW64" s="203">
        <f>SUM(AV64,-AU64)</f>
        <v>-89</v>
      </c>
      <c r="AX64" s="204">
        <f>AW64/AU64</f>
        <v>-7.7042936288088644E-3</v>
      </c>
      <c r="AY64" s="49"/>
      <c r="AZ64" s="14">
        <f>SUM(AZ15,AZ30)</f>
        <v>19738</v>
      </c>
      <c r="BA64" s="14">
        <f>SUM(BA15,BA30)</f>
        <v>11463</v>
      </c>
      <c r="BB64" s="198">
        <f>SUM(BA64,-AZ64)</f>
        <v>-8275</v>
      </c>
      <c r="BC64" s="199">
        <f>BB64/AZ64</f>
        <v>-0.41924207113182693</v>
      </c>
      <c r="BD64" s="18">
        <v>12</v>
      </c>
      <c r="BE64" s="12"/>
      <c r="BG64" s="14">
        <v>12</v>
      </c>
      <c r="BH64" s="200" t="s">
        <v>49</v>
      </c>
      <c r="BI64" s="201" t="e">
        <f>SUM(BI15,BI30)</f>
        <v>#REF!</v>
      </c>
      <c r="BJ64" s="191">
        <f>SUM(BJ15,BJ30)</f>
        <v>19716</v>
      </c>
      <c r="BK64" s="192" t="e">
        <f>SUM(BJ64,-BI64)</f>
        <v>#REF!</v>
      </c>
      <c r="BL64" s="193" t="e">
        <f>BK64/BI64</f>
        <v>#REF!</v>
      </c>
      <c r="BM64" s="194"/>
      <c r="BN64" s="202">
        <f>SUM(BN15,BN30)</f>
        <v>8135</v>
      </c>
      <c r="BO64" s="202">
        <f>SUM(BO15,BO30)</f>
        <v>7976</v>
      </c>
      <c r="BP64" s="203">
        <f>SUM(BO64,-BN64)</f>
        <v>-159</v>
      </c>
      <c r="BQ64" s="204">
        <f>BP64/BN64</f>
        <v>-1.9545175169022742E-2</v>
      </c>
      <c r="BR64" s="49"/>
      <c r="BS64" s="14">
        <f>SUM(BS15,BS30)</f>
        <v>19738</v>
      </c>
      <c r="BT64" s="14">
        <f>SUM(BT15,BT30)</f>
        <v>7976</v>
      </c>
      <c r="BU64" s="198">
        <f>SUM(BT64,-BS64)</f>
        <v>-11762</v>
      </c>
      <c r="BV64" s="199">
        <f>BU64/BS64</f>
        <v>-0.5959063734927551</v>
      </c>
      <c r="BW64" s="14">
        <v>12</v>
      </c>
      <c r="BX64" s="12"/>
      <c r="CA64" s="18">
        <v>12</v>
      </c>
      <c r="CB64" s="200" t="s">
        <v>49</v>
      </c>
      <c r="CC64" s="201" t="e">
        <f>SUM(CC15,CC30)</f>
        <v>#REF!</v>
      </c>
      <c r="CD64" s="191">
        <f>SUM(CD15,CD30)</f>
        <v>19716</v>
      </c>
      <c r="CE64" s="192" t="e">
        <f>SUM(CD64,-CC64)</f>
        <v>#REF!</v>
      </c>
      <c r="CF64" s="193" t="e">
        <f>CE64/CC64</f>
        <v>#REF!</v>
      </c>
      <c r="CG64" s="194"/>
      <c r="CH64" s="202">
        <f>SUM(CH15,CH30)</f>
        <v>9913</v>
      </c>
      <c r="CI64" s="202">
        <f>SUM(CI15,CI30)</f>
        <v>9463</v>
      </c>
      <c r="CJ64" s="203">
        <f>SUM(CI64,-CH64)</f>
        <v>-450</v>
      </c>
      <c r="CK64" s="204">
        <f>CJ64/CH64</f>
        <v>-4.5394935942701505E-2</v>
      </c>
      <c r="CL64" s="49"/>
      <c r="CM64" s="14">
        <f>SUM(CM15,CM30)</f>
        <v>19738</v>
      </c>
      <c r="CN64" s="14">
        <f>SUM(CN15,CN30)</f>
        <v>9463</v>
      </c>
      <c r="CO64" s="198">
        <f>SUM(CN64,-CM64)</f>
        <v>-10275</v>
      </c>
      <c r="CP64" s="199">
        <f>CO64/CM64</f>
        <v>-0.52056945992501769</v>
      </c>
      <c r="CQ64" s="18">
        <v>12</v>
      </c>
      <c r="CR64" s="12"/>
      <c r="CU64" s="14">
        <v>12</v>
      </c>
      <c r="CV64" s="200" t="s">
        <v>49</v>
      </c>
      <c r="CW64" s="201" t="e">
        <f>SUM(CW15,CW30)</f>
        <v>#REF!</v>
      </c>
      <c r="CX64" s="191">
        <f>SUM(CX15,CX30)</f>
        <v>19716</v>
      </c>
      <c r="CY64" s="192" t="e">
        <f>SUM(CX64,-CW64)</f>
        <v>#REF!</v>
      </c>
      <c r="CZ64" s="193" t="e">
        <f>CY64/CW64</f>
        <v>#REF!</v>
      </c>
      <c r="DA64" s="194"/>
      <c r="DB64" s="202">
        <f>SUM(DB15,DB30)</f>
        <v>5701</v>
      </c>
      <c r="DC64" s="202">
        <f>SUM(DC15,DC30)</f>
        <v>5372</v>
      </c>
      <c r="DD64" s="203">
        <f>SUM(DC64,-DB64)</f>
        <v>-329</v>
      </c>
      <c r="DE64" s="204">
        <f>DD64/DB64</f>
        <v>-5.7709173829152784E-2</v>
      </c>
      <c r="DF64" s="49"/>
      <c r="DG64" s="14">
        <f>SUM(DG15,DG30)</f>
        <v>19738</v>
      </c>
      <c r="DH64" s="14">
        <f>SUM(DH15,DH30)</f>
        <v>5372</v>
      </c>
      <c r="DI64" s="198">
        <f>SUM(DH64,-DG64)</f>
        <v>-14366</v>
      </c>
      <c r="DJ64" s="199">
        <f>DI64/DG64</f>
        <v>-0.72783463370148949</v>
      </c>
      <c r="DK64" s="14">
        <v>12</v>
      </c>
      <c r="DL64" s="12"/>
      <c r="DO64" s="18">
        <v>12</v>
      </c>
      <c r="DP64" s="200" t="s">
        <v>49</v>
      </c>
      <c r="DQ64" s="201" t="e">
        <f>SUM(DQ15,DQ30)</f>
        <v>#REF!</v>
      </c>
      <c r="DR64" s="191">
        <f>SUM(DR15,DR30)</f>
        <v>19716</v>
      </c>
      <c r="DS64" s="192" t="e">
        <f>SUM(DR64,-DQ64)</f>
        <v>#REF!</v>
      </c>
      <c r="DT64" s="193" t="e">
        <f>DS64/DQ64</f>
        <v>#REF!</v>
      </c>
      <c r="DU64" s="194"/>
      <c r="DV64" s="202">
        <f>SUM(DV15,DV30)</f>
        <v>7239</v>
      </c>
      <c r="DW64" s="202">
        <f>SUM(DW15,DW30)</f>
        <v>7462</v>
      </c>
      <c r="DX64" s="203">
        <f>SUM(DW64,-DV64)</f>
        <v>223</v>
      </c>
      <c r="DY64" s="204">
        <f>DX64/DV64</f>
        <v>3.0805359856333748E-2</v>
      </c>
      <c r="DZ64" s="49"/>
      <c r="EA64" s="14">
        <f>SUM(EA15,EA30)</f>
        <v>19738</v>
      </c>
      <c r="EB64" s="14">
        <f>SUM(EB15,EB30)</f>
        <v>7462</v>
      </c>
      <c r="EC64" s="198">
        <f>SUM(EB64,-EA64)</f>
        <v>-12276</v>
      </c>
      <c r="ED64" s="199">
        <f>EC64/EA64</f>
        <v>-0.62194751241260515</v>
      </c>
      <c r="EE64" s="18">
        <v>12</v>
      </c>
      <c r="EF64" s="12"/>
      <c r="EI64" s="22">
        <v>12</v>
      </c>
      <c r="EJ64" s="205" t="s">
        <v>49</v>
      </c>
      <c r="EK64" s="201" t="e">
        <f>SUM(EK15,EK30)</f>
        <v>#REF!</v>
      </c>
      <c r="EL64" s="191">
        <f>SUM(EL15,EL30)</f>
        <v>19716</v>
      </c>
      <c r="EM64" s="192" t="e">
        <f>SUM(EL64,-EK64)</f>
        <v>#REF!</v>
      </c>
      <c r="EN64" s="193" t="e">
        <f>EM64/EK64</f>
        <v>#REF!</v>
      </c>
      <c r="EO64" s="194"/>
      <c r="EP64" s="206">
        <f>SUM(EP15,EP30)</f>
        <v>61846</v>
      </c>
      <c r="EQ64" s="206">
        <f>SUM(EQ15,EQ30)</f>
        <v>61131</v>
      </c>
      <c r="ER64" s="207">
        <f>SUM(EQ64,-EP64)</f>
        <v>-715</v>
      </c>
      <c r="ES64" s="208">
        <f>ER64/EP64</f>
        <v>-1.1560974032273711E-2</v>
      </c>
      <c r="ET64" s="49"/>
      <c r="EU64" s="14">
        <f>SUM(EU15,EU30)</f>
        <v>19738</v>
      </c>
      <c r="EV64" s="14">
        <f>SUM(EV15,EV30)</f>
        <v>61131</v>
      </c>
      <c r="EW64" s="198">
        <f>SUM(EV64,-EU64)</f>
        <v>41393</v>
      </c>
      <c r="EX64" s="199">
        <f>EW64/EU64</f>
        <v>2.0971223021582732</v>
      </c>
      <c r="EY64" s="22">
        <v>12</v>
      </c>
      <c r="EZ64" s="12"/>
    </row>
    <row r="65" spans="1:156" hidden="1" x14ac:dyDescent="0.25">
      <c r="A65" s="191">
        <v>15</v>
      </c>
      <c r="B65" s="58" t="s">
        <v>50</v>
      </c>
      <c r="C65" s="7">
        <v>3884</v>
      </c>
      <c r="D65" s="7">
        <v>1781</v>
      </c>
      <c r="E65" s="59">
        <f>SUM(D65,-C65)</f>
        <v>-2103</v>
      </c>
      <c r="F65" s="63">
        <f>E65/C65</f>
        <v>-0.54145211122554071</v>
      </c>
      <c r="G65" s="61"/>
      <c r="H65" s="8">
        <v>1750</v>
      </c>
      <c r="I65" s="7"/>
      <c r="J65" s="59">
        <f>SUM(I65,-H65)</f>
        <v>-1750</v>
      </c>
      <c r="K65" s="63">
        <f>J65/H65</f>
        <v>-1</v>
      </c>
      <c r="L65" s="17"/>
      <c r="M65" s="7">
        <v>1781</v>
      </c>
      <c r="N65" s="7"/>
      <c r="O65" s="59">
        <f>SUM(N65,-M65)</f>
        <v>-1781</v>
      </c>
      <c r="P65" s="121">
        <f>O65/M65</f>
        <v>-1</v>
      </c>
      <c r="Q65" s="457"/>
      <c r="R65" s="6"/>
      <c r="U65" s="14">
        <v>15</v>
      </c>
      <c r="V65" s="58" t="s">
        <v>50</v>
      </c>
      <c r="W65" s="7">
        <v>3884</v>
      </c>
      <c r="X65" s="7">
        <v>1781</v>
      </c>
      <c r="Y65" s="59">
        <f>SUM(X65,-W65)</f>
        <v>-2103</v>
      </c>
      <c r="Z65" s="63">
        <f>Y65/W65</f>
        <v>-0.54145211122554071</v>
      </c>
      <c r="AA65" s="61"/>
      <c r="AB65" s="7"/>
      <c r="AC65" s="7"/>
      <c r="AD65" s="59">
        <f>SUM(AC65,-AB65)</f>
        <v>0</v>
      </c>
      <c r="AE65" s="63" t="e">
        <f>AD65/AB65</f>
        <v>#DIV/0!</v>
      </c>
      <c r="AF65" s="49">
        <v>15</v>
      </c>
      <c r="AG65" s="7">
        <v>1781</v>
      </c>
      <c r="AH65" s="7"/>
      <c r="AI65" s="59">
        <f>SUM(AH65,-AG65)</f>
        <v>-1781</v>
      </c>
      <c r="AJ65" s="63">
        <f>AI65/AG65</f>
        <v>-1</v>
      </c>
      <c r="AK65" s="14">
        <v>15</v>
      </c>
      <c r="AL65" s="12"/>
      <c r="AN65" s="18">
        <v>15</v>
      </c>
      <c r="AO65" s="58" t="s">
        <v>50</v>
      </c>
      <c r="AP65" s="7">
        <v>3884</v>
      </c>
      <c r="AQ65" s="7">
        <v>1781</v>
      </c>
      <c r="AR65" s="59">
        <f>SUM(AQ65,-AP65)</f>
        <v>-2103</v>
      </c>
      <c r="AS65" s="63">
        <f>AR65/AP65</f>
        <v>-0.54145211122554071</v>
      </c>
      <c r="AT65" s="61"/>
      <c r="AU65" s="8">
        <v>1750</v>
      </c>
      <c r="AV65" s="7"/>
      <c r="AW65" s="59">
        <f>SUM(AV65,-AU65)</f>
        <v>-1750</v>
      </c>
      <c r="AX65" s="63">
        <f>AW65/AU65</f>
        <v>-1</v>
      </c>
      <c r="AY65" s="49">
        <v>15</v>
      </c>
      <c r="AZ65" s="7">
        <v>1781</v>
      </c>
      <c r="BA65" s="7"/>
      <c r="BB65" s="59">
        <f>SUM(BA65,-AZ65)</f>
        <v>-1781</v>
      </c>
      <c r="BC65" s="63">
        <f>BB65/AZ65</f>
        <v>-1</v>
      </c>
      <c r="BD65" s="18">
        <v>15</v>
      </c>
      <c r="BE65" s="12"/>
      <c r="BG65" s="14">
        <v>15</v>
      </c>
      <c r="BH65" s="58" t="s">
        <v>50</v>
      </c>
      <c r="BI65" s="7">
        <v>3884</v>
      </c>
      <c r="BJ65" s="7">
        <v>1781</v>
      </c>
      <c r="BK65" s="59">
        <f>SUM(BJ65,-BI65)</f>
        <v>-2103</v>
      </c>
      <c r="BL65" s="63">
        <f>BK65/BI65</f>
        <v>-0.54145211122554071</v>
      </c>
      <c r="BM65" s="61"/>
      <c r="BN65" s="8">
        <v>1750</v>
      </c>
      <c r="BO65" s="7"/>
      <c r="BP65" s="59">
        <f>SUM(BO65,-BN65)</f>
        <v>-1750</v>
      </c>
      <c r="BQ65" s="63">
        <f>BP65/BN65</f>
        <v>-1</v>
      </c>
      <c r="BR65" s="49">
        <v>15</v>
      </c>
      <c r="BS65" s="7">
        <v>1781</v>
      </c>
      <c r="BT65" s="7"/>
      <c r="BU65" s="59">
        <f>SUM(BT65,-BS65)</f>
        <v>-1781</v>
      </c>
      <c r="BV65" s="63">
        <f>BU65/BS65</f>
        <v>-1</v>
      </c>
      <c r="BW65" s="14">
        <v>15</v>
      </c>
      <c r="BX65" s="12"/>
      <c r="CA65" s="18">
        <v>15</v>
      </c>
      <c r="CB65" s="58" t="s">
        <v>50</v>
      </c>
      <c r="CC65" s="7">
        <v>3884</v>
      </c>
      <c r="CD65" s="7">
        <v>1781</v>
      </c>
      <c r="CE65" s="59">
        <f>SUM(CD65,-CC65)</f>
        <v>-2103</v>
      </c>
      <c r="CF65" s="63">
        <f>CE65/CC65</f>
        <v>-0.54145211122554071</v>
      </c>
      <c r="CG65" s="61"/>
      <c r="CH65" s="8">
        <v>1750</v>
      </c>
      <c r="CI65" s="7"/>
      <c r="CJ65" s="59">
        <f>SUM(CI65,-CH65)</f>
        <v>-1750</v>
      </c>
      <c r="CK65" s="63">
        <f>CJ65/CH65</f>
        <v>-1</v>
      </c>
      <c r="CL65" s="49">
        <v>15</v>
      </c>
      <c r="CM65" s="7">
        <v>1781</v>
      </c>
      <c r="CN65" s="7"/>
      <c r="CO65" s="59">
        <f>SUM(CN65,-CM65)</f>
        <v>-1781</v>
      </c>
      <c r="CP65" s="63">
        <f>CO65/CM65</f>
        <v>-1</v>
      </c>
      <c r="CQ65" s="18">
        <v>15</v>
      </c>
      <c r="CR65" s="12"/>
      <c r="CU65" s="14">
        <v>15</v>
      </c>
      <c r="CV65" s="58" t="s">
        <v>50</v>
      </c>
      <c r="CW65" s="7">
        <v>3884</v>
      </c>
      <c r="CX65" s="7">
        <v>1781</v>
      </c>
      <c r="CY65" s="59">
        <f>SUM(CX65,-CW65)</f>
        <v>-2103</v>
      </c>
      <c r="CZ65" s="63">
        <f>CY65/CW65</f>
        <v>-0.54145211122554071</v>
      </c>
      <c r="DA65" s="61"/>
      <c r="DB65" s="8">
        <v>1750</v>
      </c>
      <c r="DC65" s="7"/>
      <c r="DD65" s="59">
        <f>SUM(DC65,-DB65)</f>
        <v>-1750</v>
      </c>
      <c r="DE65" s="63">
        <f>DD65/DB65</f>
        <v>-1</v>
      </c>
      <c r="DF65" s="49">
        <v>15</v>
      </c>
      <c r="DG65" s="7">
        <v>1781</v>
      </c>
      <c r="DH65" s="7"/>
      <c r="DI65" s="59">
        <f>SUM(DH65,-DG65)</f>
        <v>-1781</v>
      </c>
      <c r="DJ65" s="63">
        <f>DI65/DG65</f>
        <v>-1</v>
      </c>
      <c r="DK65" s="14">
        <v>15</v>
      </c>
      <c r="DL65" s="12"/>
      <c r="DO65" s="18">
        <v>15</v>
      </c>
      <c r="DP65" s="58" t="s">
        <v>50</v>
      </c>
      <c r="DQ65" s="7">
        <v>3884</v>
      </c>
      <c r="DR65" s="7">
        <v>1781</v>
      </c>
      <c r="DS65" s="59">
        <f>SUM(DR65,-DQ65)</f>
        <v>-2103</v>
      </c>
      <c r="DT65" s="63">
        <f>DS65/DQ65</f>
        <v>-0.54145211122554071</v>
      </c>
      <c r="DU65" s="61"/>
      <c r="DV65" s="8">
        <v>1750</v>
      </c>
      <c r="DW65" s="7"/>
      <c r="DX65" s="59">
        <f>SUM(DW65,-DV65)</f>
        <v>-1750</v>
      </c>
      <c r="DY65" s="63">
        <f>DX65/DV65</f>
        <v>-1</v>
      </c>
      <c r="DZ65" s="49">
        <v>15</v>
      </c>
      <c r="EA65" s="7">
        <v>1781</v>
      </c>
      <c r="EB65" s="7"/>
      <c r="EC65" s="59">
        <f>SUM(EB65,-EA65)</f>
        <v>-1781</v>
      </c>
      <c r="ED65" s="63">
        <f>EC65/EA65</f>
        <v>-1</v>
      </c>
      <c r="EE65" s="18">
        <v>15</v>
      </c>
      <c r="EF65" s="12"/>
      <c r="EI65" s="22">
        <v>15</v>
      </c>
      <c r="EJ65" s="58" t="s">
        <v>50</v>
      </c>
      <c r="EK65" s="7">
        <v>3884</v>
      </c>
      <c r="EL65" s="7">
        <v>1781</v>
      </c>
      <c r="EM65" s="59">
        <f>SUM(EL65,-EK65)</f>
        <v>-2103</v>
      </c>
      <c r="EN65" s="63">
        <f>EM65/EK65</f>
        <v>-0.54145211122554071</v>
      </c>
      <c r="EO65" s="61"/>
      <c r="EP65" s="8">
        <v>1750</v>
      </c>
      <c r="EQ65" s="7"/>
      <c r="ER65" s="59">
        <f>SUM(EQ65,-EP65)</f>
        <v>-1750</v>
      </c>
      <c r="ES65" s="63">
        <f>ER65/EP65</f>
        <v>-1</v>
      </c>
      <c r="ET65" s="49">
        <v>15</v>
      </c>
      <c r="EU65" s="7">
        <v>1781</v>
      </c>
      <c r="EV65" s="7"/>
      <c r="EW65" s="59">
        <f>SUM(EV65,-EU65)</f>
        <v>-1781</v>
      </c>
      <c r="EX65" s="63">
        <f>EW65/EU65</f>
        <v>-1</v>
      </c>
      <c r="EY65" s="22">
        <v>15</v>
      </c>
      <c r="EZ65" s="12"/>
    </row>
    <row r="66" spans="1:156" hidden="1" x14ac:dyDescent="0.25">
      <c r="A66" s="191">
        <v>16</v>
      </c>
      <c r="B66" s="58" t="s">
        <v>51</v>
      </c>
      <c r="C66" s="7">
        <v>1405</v>
      </c>
      <c r="D66" s="7">
        <v>574</v>
      </c>
      <c r="E66" s="59">
        <f>SUM(D66,-C66)</f>
        <v>-831</v>
      </c>
      <c r="F66" s="63">
        <f>E66/C66</f>
        <v>-0.59145907473309611</v>
      </c>
      <c r="G66" s="61"/>
      <c r="H66" s="8">
        <v>566</v>
      </c>
      <c r="I66" s="7"/>
      <c r="J66" s="59">
        <f>SUM(I66,-H66)</f>
        <v>-566</v>
      </c>
      <c r="K66" s="63">
        <f>J66/H66</f>
        <v>-1</v>
      </c>
      <c r="L66" s="17"/>
      <c r="M66" s="7">
        <v>574</v>
      </c>
      <c r="N66" s="7"/>
      <c r="O66" s="59">
        <f>SUM(N66,-M66)</f>
        <v>-574</v>
      </c>
      <c r="P66" s="121">
        <f>O66/M66</f>
        <v>-1</v>
      </c>
      <c r="Q66" s="457"/>
      <c r="R66" s="6"/>
      <c r="U66" s="14">
        <v>16</v>
      </c>
      <c r="V66" s="58" t="s">
        <v>51</v>
      </c>
      <c r="W66" s="7">
        <v>1405</v>
      </c>
      <c r="X66" s="7">
        <v>574</v>
      </c>
      <c r="Y66" s="59">
        <f>SUM(X66,-W66)</f>
        <v>-831</v>
      </c>
      <c r="Z66" s="63">
        <f>Y66/W66</f>
        <v>-0.59145907473309611</v>
      </c>
      <c r="AA66" s="61"/>
      <c r="AB66" s="7"/>
      <c r="AC66" s="7"/>
      <c r="AD66" s="59">
        <f>SUM(AC66,-AB66)</f>
        <v>0</v>
      </c>
      <c r="AE66" s="63" t="e">
        <f>AD66/AB66</f>
        <v>#DIV/0!</v>
      </c>
      <c r="AF66" s="49">
        <v>16</v>
      </c>
      <c r="AG66" s="7">
        <v>574</v>
      </c>
      <c r="AH66" s="7"/>
      <c r="AI66" s="59">
        <f>SUM(AH66,-AG66)</f>
        <v>-574</v>
      </c>
      <c r="AJ66" s="63">
        <f>AI66/AG66</f>
        <v>-1</v>
      </c>
      <c r="AK66" s="14">
        <v>16</v>
      </c>
      <c r="AL66" s="12"/>
      <c r="AN66" s="18">
        <v>16</v>
      </c>
      <c r="AO66" s="58" t="s">
        <v>51</v>
      </c>
      <c r="AP66" s="7">
        <v>1405</v>
      </c>
      <c r="AQ66" s="7">
        <v>574</v>
      </c>
      <c r="AR66" s="59">
        <f>SUM(AQ66,-AP66)</f>
        <v>-831</v>
      </c>
      <c r="AS66" s="63">
        <f>AR66/AP66</f>
        <v>-0.59145907473309611</v>
      </c>
      <c r="AT66" s="61"/>
      <c r="AU66" s="8">
        <v>566</v>
      </c>
      <c r="AV66" s="7"/>
      <c r="AW66" s="59">
        <f>SUM(AV66,-AU66)</f>
        <v>-566</v>
      </c>
      <c r="AX66" s="63">
        <f>AW66/AU66</f>
        <v>-1</v>
      </c>
      <c r="AY66" s="49">
        <v>16</v>
      </c>
      <c r="AZ66" s="7">
        <v>574</v>
      </c>
      <c r="BA66" s="7"/>
      <c r="BB66" s="59">
        <f>SUM(BA66,-AZ66)</f>
        <v>-574</v>
      </c>
      <c r="BC66" s="63">
        <f>BB66/AZ66</f>
        <v>-1</v>
      </c>
      <c r="BD66" s="18">
        <v>16</v>
      </c>
      <c r="BE66" s="12"/>
      <c r="BG66" s="14">
        <v>16</v>
      </c>
      <c r="BH66" s="58" t="s">
        <v>51</v>
      </c>
      <c r="BI66" s="7">
        <v>1405</v>
      </c>
      <c r="BJ66" s="7">
        <v>574</v>
      </c>
      <c r="BK66" s="59">
        <f>SUM(BJ66,-BI66)</f>
        <v>-831</v>
      </c>
      <c r="BL66" s="63">
        <f>BK66/BI66</f>
        <v>-0.59145907473309611</v>
      </c>
      <c r="BM66" s="61"/>
      <c r="BN66" s="8">
        <v>566</v>
      </c>
      <c r="BO66" s="7"/>
      <c r="BP66" s="59">
        <f>SUM(BO66,-BN66)</f>
        <v>-566</v>
      </c>
      <c r="BQ66" s="63">
        <f>BP66/BN66</f>
        <v>-1</v>
      </c>
      <c r="BR66" s="49">
        <v>16</v>
      </c>
      <c r="BS66" s="7">
        <v>574</v>
      </c>
      <c r="BT66" s="7"/>
      <c r="BU66" s="59">
        <f>SUM(BT66,-BS66)</f>
        <v>-574</v>
      </c>
      <c r="BV66" s="63">
        <f>BU66/BS66</f>
        <v>-1</v>
      </c>
      <c r="BW66" s="14">
        <v>16</v>
      </c>
      <c r="BX66" s="12"/>
      <c r="CA66" s="18">
        <v>16</v>
      </c>
      <c r="CB66" s="58" t="s">
        <v>51</v>
      </c>
      <c r="CC66" s="7">
        <v>1405</v>
      </c>
      <c r="CD66" s="7">
        <v>574</v>
      </c>
      <c r="CE66" s="59">
        <f>SUM(CD66,-CC66)</f>
        <v>-831</v>
      </c>
      <c r="CF66" s="63">
        <f>CE66/CC66</f>
        <v>-0.59145907473309611</v>
      </c>
      <c r="CG66" s="61"/>
      <c r="CH66" s="8">
        <v>566</v>
      </c>
      <c r="CI66" s="7"/>
      <c r="CJ66" s="59">
        <f>SUM(CI66,-CH66)</f>
        <v>-566</v>
      </c>
      <c r="CK66" s="63">
        <f>CJ66/CH66</f>
        <v>-1</v>
      </c>
      <c r="CL66" s="49">
        <v>16</v>
      </c>
      <c r="CM66" s="7">
        <v>574</v>
      </c>
      <c r="CN66" s="7"/>
      <c r="CO66" s="59">
        <f>SUM(CN66,-CM66)</f>
        <v>-574</v>
      </c>
      <c r="CP66" s="63">
        <f>CO66/CM66</f>
        <v>-1</v>
      </c>
      <c r="CQ66" s="18">
        <v>16</v>
      </c>
      <c r="CR66" s="12"/>
      <c r="CU66" s="14">
        <v>16</v>
      </c>
      <c r="CV66" s="58" t="s">
        <v>51</v>
      </c>
      <c r="CW66" s="7">
        <v>1405</v>
      </c>
      <c r="CX66" s="7">
        <v>574</v>
      </c>
      <c r="CY66" s="59">
        <f>SUM(CX66,-CW66)</f>
        <v>-831</v>
      </c>
      <c r="CZ66" s="63">
        <f>CY66/CW66</f>
        <v>-0.59145907473309611</v>
      </c>
      <c r="DA66" s="61"/>
      <c r="DB66" s="8">
        <v>566</v>
      </c>
      <c r="DC66" s="7"/>
      <c r="DD66" s="59">
        <f>SUM(DC66,-DB66)</f>
        <v>-566</v>
      </c>
      <c r="DE66" s="63">
        <f>DD66/DB66</f>
        <v>-1</v>
      </c>
      <c r="DF66" s="49">
        <v>16</v>
      </c>
      <c r="DG66" s="7">
        <v>574</v>
      </c>
      <c r="DH66" s="7"/>
      <c r="DI66" s="59">
        <f>SUM(DH66,-DG66)</f>
        <v>-574</v>
      </c>
      <c r="DJ66" s="63">
        <f>DI66/DG66</f>
        <v>-1</v>
      </c>
      <c r="DK66" s="14">
        <v>16</v>
      </c>
      <c r="DL66" s="12"/>
      <c r="DO66" s="18">
        <v>16</v>
      </c>
      <c r="DP66" s="58" t="s">
        <v>51</v>
      </c>
      <c r="DQ66" s="7">
        <v>1405</v>
      </c>
      <c r="DR66" s="7">
        <v>574</v>
      </c>
      <c r="DS66" s="59">
        <f>SUM(DR66,-DQ66)</f>
        <v>-831</v>
      </c>
      <c r="DT66" s="63">
        <f>DS66/DQ66</f>
        <v>-0.59145907473309611</v>
      </c>
      <c r="DU66" s="61"/>
      <c r="DV66" s="8">
        <v>566</v>
      </c>
      <c r="DW66" s="7"/>
      <c r="DX66" s="59">
        <f>SUM(DW66,-DV66)</f>
        <v>-566</v>
      </c>
      <c r="DY66" s="63">
        <f>DX66/DV66</f>
        <v>-1</v>
      </c>
      <c r="DZ66" s="49">
        <v>16</v>
      </c>
      <c r="EA66" s="7">
        <v>574</v>
      </c>
      <c r="EB66" s="7"/>
      <c r="EC66" s="59">
        <f>SUM(EB66,-EA66)</f>
        <v>-574</v>
      </c>
      <c r="ED66" s="63">
        <f>EC66/EA66</f>
        <v>-1</v>
      </c>
      <c r="EE66" s="18">
        <v>16</v>
      </c>
      <c r="EF66" s="12"/>
      <c r="EI66" s="22">
        <v>16</v>
      </c>
      <c r="EJ66" s="58" t="s">
        <v>51</v>
      </c>
      <c r="EK66" s="7">
        <v>1405</v>
      </c>
      <c r="EL66" s="7">
        <v>574</v>
      </c>
      <c r="EM66" s="59">
        <f>SUM(EL66,-EK66)</f>
        <v>-831</v>
      </c>
      <c r="EN66" s="63">
        <f>EM66/EK66</f>
        <v>-0.59145907473309611</v>
      </c>
      <c r="EO66" s="61"/>
      <c r="EP66" s="8">
        <v>566</v>
      </c>
      <c r="EQ66" s="7"/>
      <c r="ER66" s="59">
        <f>SUM(EQ66,-EP66)</f>
        <v>-566</v>
      </c>
      <c r="ES66" s="63">
        <f>ER66/EP66</f>
        <v>-1</v>
      </c>
      <c r="ET66" s="49">
        <v>16</v>
      </c>
      <c r="EU66" s="7">
        <v>574</v>
      </c>
      <c r="EV66" s="7"/>
      <c r="EW66" s="59">
        <f>SUM(EV66,-EU66)</f>
        <v>-574</v>
      </c>
      <c r="EX66" s="63">
        <f>EW66/EU66</f>
        <v>-1</v>
      </c>
      <c r="EY66" s="22">
        <v>16</v>
      </c>
      <c r="EZ66" s="12"/>
    </row>
    <row r="67" spans="1:156" ht="3" hidden="1" customHeight="1" x14ac:dyDescent="0.25">
      <c r="A67" s="191"/>
      <c r="B67" s="98"/>
      <c r="C67" s="8"/>
      <c r="D67" s="8"/>
      <c r="E67" s="129"/>
      <c r="F67" s="121"/>
      <c r="G67" s="61"/>
      <c r="H67" s="96"/>
      <c r="I67" s="96"/>
      <c r="J67" s="209"/>
      <c r="K67" s="210"/>
      <c r="L67" s="62"/>
      <c r="M67" s="96"/>
      <c r="N67" s="96"/>
      <c r="O67" s="209"/>
      <c r="P67" s="121"/>
      <c r="Q67" s="457"/>
      <c r="R67" s="6"/>
      <c r="U67" s="14"/>
      <c r="V67" s="98"/>
      <c r="W67" s="96"/>
      <c r="X67" s="96"/>
      <c r="Y67" s="209"/>
      <c r="Z67" s="210"/>
      <c r="AA67" s="61"/>
      <c r="AB67" s="96"/>
      <c r="AC67" s="96"/>
      <c r="AD67" s="209"/>
      <c r="AE67" s="210"/>
      <c r="AF67" s="49"/>
      <c r="AG67" s="96"/>
      <c r="AH67" s="96"/>
      <c r="AI67" s="209"/>
      <c r="AJ67" s="210"/>
      <c r="AK67" s="14"/>
      <c r="AL67" s="12"/>
      <c r="AN67" s="18"/>
      <c r="AO67" s="98"/>
      <c r="AP67" s="96"/>
      <c r="AQ67" s="96"/>
      <c r="AR67" s="209"/>
      <c r="AS67" s="210"/>
      <c r="AT67" s="61"/>
      <c r="AU67" s="96"/>
      <c r="AV67" s="96"/>
      <c r="AW67" s="209"/>
      <c r="AX67" s="210"/>
      <c r="AY67" s="49"/>
      <c r="AZ67" s="96"/>
      <c r="BA67" s="96"/>
      <c r="BB67" s="209"/>
      <c r="BC67" s="210"/>
      <c r="BD67" s="18"/>
      <c r="BE67" s="12"/>
      <c r="BG67" s="14"/>
      <c r="BH67" s="98"/>
      <c r="BI67" s="96"/>
      <c r="BJ67" s="96"/>
      <c r="BK67" s="209"/>
      <c r="BL67" s="210"/>
      <c r="BM67" s="61"/>
      <c r="BN67" s="96"/>
      <c r="BO67" s="96"/>
      <c r="BP67" s="209"/>
      <c r="BQ67" s="210"/>
      <c r="BR67" s="49"/>
      <c r="BS67" s="96"/>
      <c r="BT67" s="96"/>
      <c r="BU67" s="209"/>
      <c r="BV67" s="210"/>
      <c r="BW67" s="14"/>
      <c r="BX67" s="12"/>
      <c r="CA67" s="18"/>
      <c r="CB67" s="98"/>
      <c r="CC67" s="96"/>
      <c r="CD67" s="96"/>
      <c r="CE67" s="209"/>
      <c r="CF67" s="210"/>
      <c r="CG67" s="61"/>
      <c r="CH67" s="96"/>
      <c r="CI67" s="96"/>
      <c r="CJ67" s="209"/>
      <c r="CK67" s="210"/>
      <c r="CL67" s="49"/>
      <c r="CM67" s="96"/>
      <c r="CN67" s="96"/>
      <c r="CO67" s="209"/>
      <c r="CP67" s="210"/>
      <c r="CQ67" s="18"/>
      <c r="CR67" s="12"/>
      <c r="CU67" s="14"/>
      <c r="CV67" s="98"/>
      <c r="CW67" s="96"/>
      <c r="CX67" s="96"/>
      <c r="CY67" s="209"/>
      <c r="CZ67" s="210"/>
      <c r="DA67" s="61"/>
      <c r="DB67" s="96"/>
      <c r="DC67" s="96"/>
      <c r="DD67" s="209"/>
      <c r="DE67" s="210"/>
      <c r="DF67" s="49"/>
      <c r="DG67" s="96"/>
      <c r="DH67" s="96"/>
      <c r="DI67" s="209"/>
      <c r="DJ67" s="210"/>
      <c r="DK67" s="14"/>
      <c r="DL67" s="12"/>
      <c r="DO67" s="18"/>
      <c r="DP67" s="98"/>
      <c r="DQ67" s="96"/>
      <c r="DR67" s="96"/>
      <c r="DS67" s="209"/>
      <c r="DT67" s="210"/>
      <c r="DU67" s="61"/>
      <c r="DV67" s="96"/>
      <c r="DW67" s="96"/>
      <c r="DX67" s="209"/>
      <c r="DY67" s="210"/>
      <c r="DZ67" s="49"/>
      <c r="EA67" s="96"/>
      <c r="EB67" s="96"/>
      <c r="EC67" s="209"/>
      <c r="ED67" s="210"/>
      <c r="EE67" s="18"/>
      <c r="EF67" s="12"/>
      <c r="EI67" s="22"/>
      <c r="EJ67" s="98"/>
      <c r="EK67" s="96"/>
      <c r="EL67" s="96"/>
      <c r="EM67" s="209"/>
      <c r="EN67" s="210"/>
      <c r="EO67" s="61"/>
      <c r="EP67" s="96"/>
      <c r="EQ67" s="96"/>
      <c r="ER67" s="209"/>
      <c r="ES67" s="210"/>
      <c r="ET67" s="49"/>
      <c r="EU67" s="96"/>
      <c r="EV67" s="96"/>
      <c r="EW67" s="209"/>
      <c r="EX67" s="210"/>
      <c r="EY67" s="22"/>
      <c r="EZ67" s="12"/>
    </row>
    <row r="68" spans="1:156" ht="15" customHeight="1" x14ac:dyDescent="0.25">
      <c r="A68" s="460" t="s">
        <v>52</v>
      </c>
      <c r="B68" s="211" t="s">
        <v>131</v>
      </c>
      <c r="C68" s="8"/>
      <c r="D68" s="8"/>
      <c r="E68" s="129"/>
      <c r="F68" s="121"/>
      <c r="G68" s="61"/>
      <c r="H68" s="212">
        <f>H64</f>
        <v>76220</v>
      </c>
      <c r="I68" s="212">
        <f>SUM(I7,I21)</f>
        <v>68248</v>
      </c>
      <c r="J68" s="213">
        <f>SUM(I68,-H68)</f>
        <v>-7972</v>
      </c>
      <c r="K68" s="214">
        <f>J68/H68</f>
        <v>-0.10459197061138809</v>
      </c>
      <c r="L68" s="62"/>
      <c r="M68" s="215">
        <f>M64</f>
        <v>77235</v>
      </c>
      <c r="N68" s="215">
        <f>SUM(N7,N21)</f>
        <v>68248</v>
      </c>
      <c r="O68" s="216">
        <f>SUM(N68,-M68)</f>
        <v>-8987</v>
      </c>
      <c r="P68" s="217">
        <f>O68/M68</f>
        <v>-0.11635916359163592</v>
      </c>
      <c r="Q68" s="460" t="s">
        <v>52</v>
      </c>
      <c r="R68" s="218">
        <v>-0.1046</v>
      </c>
      <c r="U68" s="14" t="s">
        <v>54</v>
      </c>
      <c r="V68" s="211" t="s">
        <v>132</v>
      </c>
      <c r="W68" s="8"/>
      <c r="X68" s="8"/>
      <c r="Y68" s="88"/>
      <c r="Z68" s="87"/>
      <c r="AA68" s="61"/>
      <c r="AB68" s="212">
        <f>AB64</f>
        <v>19306</v>
      </c>
      <c r="AC68" s="212">
        <f>SUM(AC7,AC21)</f>
        <v>17497</v>
      </c>
      <c r="AD68" s="219">
        <f>SUM(AC68,-AB68)</f>
        <v>-1809</v>
      </c>
      <c r="AE68" s="220">
        <f>AD68/AB68</f>
        <v>-9.3701439966849681E-2</v>
      </c>
      <c r="AF68" s="49"/>
      <c r="AG68" s="221">
        <v>19738</v>
      </c>
      <c r="AH68" s="221">
        <f>SUM(AH7,AH21)</f>
        <v>17497</v>
      </c>
      <c r="AI68" s="222">
        <f>SUM(AH68,-AG68)</f>
        <v>-2241</v>
      </c>
      <c r="AJ68" s="223">
        <f>AI68/AG68</f>
        <v>-0.1135373391427703</v>
      </c>
      <c r="AK68" s="14" t="s">
        <v>54</v>
      </c>
      <c r="AL68" s="218">
        <v>-9.3700000000000006E-2</v>
      </c>
      <c r="AN68" s="18" t="s">
        <v>54</v>
      </c>
      <c r="AO68" s="211" t="s">
        <v>132</v>
      </c>
      <c r="AP68" s="8"/>
      <c r="AQ68" s="8"/>
      <c r="AR68" s="88"/>
      <c r="AS68" s="87"/>
      <c r="AT68" s="61"/>
      <c r="AU68" s="212">
        <f>AU64</f>
        <v>11552</v>
      </c>
      <c r="AV68" s="212">
        <f>SUM(AV7,AV21)</f>
        <v>10570</v>
      </c>
      <c r="AW68" s="219">
        <f>SUM(AV68,-AU68)</f>
        <v>-982</v>
      </c>
      <c r="AX68" s="220">
        <f>AW68/AU68</f>
        <v>-8.5006925207756226E-2</v>
      </c>
      <c r="AY68" s="49"/>
      <c r="AZ68" s="221">
        <v>19738</v>
      </c>
      <c r="BA68" s="221">
        <f>SUM(BA7,BA21)</f>
        <v>10570</v>
      </c>
      <c r="BB68" s="222">
        <f>SUM(BA68,-AZ68)</f>
        <v>-9168</v>
      </c>
      <c r="BC68" s="223">
        <f>BB68/AZ68</f>
        <v>-0.46448475022798663</v>
      </c>
      <c r="BD68" s="18" t="s">
        <v>54</v>
      </c>
      <c r="BE68" s="218">
        <v>-8.5000000000000006E-2</v>
      </c>
      <c r="BG68" s="14" t="s">
        <v>54</v>
      </c>
      <c r="BH68" s="211" t="s">
        <v>132</v>
      </c>
      <c r="BI68" s="8"/>
      <c r="BJ68" s="8"/>
      <c r="BK68" s="88"/>
      <c r="BL68" s="87"/>
      <c r="BM68" s="61"/>
      <c r="BN68" s="212">
        <f>BN64</f>
        <v>8135</v>
      </c>
      <c r="BO68" s="212">
        <f>SUM(BO7,BO21)</f>
        <v>7273</v>
      </c>
      <c r="BP68" s="219">
        <f>SUM(BO68,-BN68)</f>
        <v>-862</v>
      </c>
      <c r="BQ68" s="220">
        <f>BP68/BN68</f>
        <v>-0.10596189305470191</v>
      </c>
      <c r="BR68" s="49"/>
      <c r="BS68" s="221">
        <v>19738</v>
      </c>
      <c r="BT68" s="221">
        <f>SUM(BT7,BT21)</f>
        <v>7273</v>
      </c>
      <c r="BU68" s="222">
        <f>SUM(BT68,-BS68)</f>
        <v>-12465</v>
      </c>
      <c r="BV68" s="223">
        <f>BU68/BS68</f>
        <v>-0.63152295065356168</v>
      </c>
      <c r="BW68" s="14" t="s">
        <v>54</v>
      </c>
      <c r="BX68" s="218">
        <v>-0.106</v>
      </c>
      <c r="CA68" s="18" t="s">
        <v>54</v>
      </c>
      <c r="CB68" s="211" t="s">
        <v>132</v>
      </c>
      <c r="CC68" s="8"/>
      <c r="CD68" s="8"/>
      <c r="CE68" s="88"/>
      <c r="CF68" s="87"/>
      <c r="CG68" s="61"/>
      <c r="CH68" s="212">
        <f>CH64</f>
        <v>9913</v>
      </c>
      <c r="CI68" s="212">
        <f>SUM(CI7,CI21)</f>
        <v>8644</v>
      </c>
      <c r="CJ68" s="219">
        <f>SUM(CI68,-CH68)</f>
        <v>-1269</v>
      </c>
      <c r="CK68" s="220">
        <f>CJ68/CH68</f>
        <v>-0.12801371935841824</v>
      </c>
      <c r="CL68" s="49"/>
      <c r="CM68" s="221">
        <v>19738</v>
      </c>
      <c r="CN68" s="221">
        <f>SUM(CN7,CN21)</f>
        <v>8644</v>
      </c>
      <c r="CO68" s="222">
        <f>SUM(CN68,-CM68)</f>
        <v>-11094</v>
      </c>
      <c r="CP68" s="223">
        <f>CO68/CM68</f>
        <v>-0.56206302563582933</v>
      </c>
      <c r="CQ68" s="18" t="s">
        <v>54</v>
      </c>
      <c r="CR68" s="218">
        <v>-0.128</v>
      </c>
      <c r="CU68" s="14" t="s">
        <v>54</v>
      </c>
      <c r="CV68" s="211" t="s">
        <v>132</v>
      </c>
      <c r="CW68" s="8"/>
      <c r="CX68" s="8"/>
      <c r="CY68" s="88"/>
      <c r="CZ68" s="87"/>
      <c r="DA68" s="61"/>
      <c r="DB68" s="212">
        <f>DB64</f>
        <v>5701</v>
      </c>
      <c r="DC68" s="212">
        <f>SUM(DC7,DC21)</f>
        <v>4708</v>
      </c>
      <c r="DD68" s="219">
        <f>SUM(DC68,-DB68)</f>
        <v>-993</v>
      </c>
      <c r="DE68" s="220">
        <f>DD68/DB68</f>
        <v>-0.17417996842659184</v>
      </c>
      <c r="DF68" s="49"/>
      <c r="DG68" s="221">
        <v>19738</v>
      </c>
      <c r="DH68" s="221">
        <f>SUM(DH7,DH21)</f>
        <v>4708</v>
      </c>
      <c r="DI68" s="222">
        <f>SUM(DH68,-DG68)</f>
        <v>-15030</v>
      </c>
      <c r="DJ68" s="223">
        <f>DI68/DG68</f>
        <v>-0.76147532678082885</v>
      </c>
      <c r="DK68" s="14" t="s">
        <v>54</v>
      </c>
      <c r="DL68" s="218">
        <v>-0.17419999999999999</v>
      </c>
      <c r="DO68" s="18" t="s">
        <v>54</v>
      </c>
      <c r="DP68" s="211" t="s">
        <v>132</v>
      </c>
      <c r="DQ68" s="8"/>
      <c r="DR68" s="8"/>
      <c r="DS68" s="88"/>
      <c r="DT68" s="87"/>
      <c r="DU68" s="61"/>
      <c r="DV68" s="212">
        <f>DV64</f>
        <v>7239</v>
      </c>
      <c r="DW68" s="212">
        <f>SUM(DW7,DW21)</f>
        <v>6753</v>
      </c>
      <c r="DX68" s="219">
        <f>SUM(DW68,-DV68)</f>
        <v>-486</v>
      </c>
      <c r="DY68" s="220">
        <f>DX68/DV68</f>
        <v>-6.713634479900539E-2</v>
      </c>
      <c r="DZ68" s="49"/>
      <c r="EA68" s="221">
        <v>19738</v>
      </c>
      <c r="EB68" s="221">
        <f>SUM(EB7,EB21)</f>
        <v>6753</v>
      </c>
      <c r="EC68" s="222">
        <f>SUM(EB68,-EA68)</f>
        <v>-12985</v>
      </c>
      <c r="ED68" s="223">
        <f>EC68/EA68</f>
        <v>-0.65786807173979123</v>
      </c>
      <c r="EE68" s="18" t="s">
        <v>54</v>
      </c>
      <c r="EF68" s="218">
        <v>-6.7199999999999996E-2</v>
      </c>
      <c r="EI68" s="22" t="s">
        <v>54</v>
      </c>
      <c r="EJ68" s="211" t="s">
        <v>132</v>
      </c>
      <c r="EK68" s="8"/>
      <c r="EL68" s="8"/>
      <c r="EM68" s="88"/>
      <c r="EN68" s="87"/>
      <c r="EO68" s="61"/>
      <c r="EP68" s="212">
        <f>EP64</f>
        <v>61846</v>
      </c>
      <c r="EQ68" s="212">
        <f>SUM(EQ7,EQ21)</f>
        <v>55876</v>
      </c>
      <c r="ER68" s="219">
        <f>SUM(EQ68,-EP68)</f>
        <v>-5970</v>
      </c>
      <c r="ES68" s="220">
        <f>ER68/EP68</f>
        <v>-9.6530090870872817E-2</v>
      </c>
      <c r="ET68" s="49"/>
      <c r="EU68" s="221">
        <v>19738</v>
      </c>
      <c r="EV68" s="221">
        <f>SUM(EV7,EV21)</f>
        <v>55876</v>
      </c>
      <c r="EW68" s="222">
        <f>SUM(EV68,-EU68)</f>
        <v>36138</v>
      </c>
      <c r="EX68" s="223">
        <f>EW68/EU68</f>
        <v>1.8308845881041647</v>
      </c>
      <c r="EY68" s="22" t="s">
        <v>54</v>
      </c>
      <c r="EZ68" s="218">
        <v>-9.6500000000000002E-2</v>
      </c>
    </row>
    <row r="69" spans="1:156" ht="3.95" customHeight="1" x14ac:dyDescent="0.25">
      <c r="A69" s="460"/>
      <c r="B69" s="224"/>
      <c r="C69" s="8"/>
      <c r="D69" s="8"/>
      <c r="E69" s="129"/>
      <c r="F69" s="121"/>
      <c r="G69" s="61"/>
      <c r="H69" s="225"/>
      <c r="I69" s="225"/>
      <c r="J69" s="226"/>
      <c r="K69" s="227"/>
      <c r="L69" s="62"/>
      <c r="M69" s="215"/>
      <c r="N69" s="215"/>
      <c r="O69" s="216"/>
      <c r="P69" s="217"/>
      <c r="Q69" s="460"/>
      <c r="R69" s="228"/>
      <c r="U69" s="14"/>
      <c r="V69" s="224"/>
      <c r="W69" s="8"/>
      <c r="X69" s="8"/>
      <c r="Y69" s="88"/>
      <c r="Z69" s="87"/>
      <c r="AA69" s="61"/>
      <c r="AB69" s="96"/>
      <c r="AC69" s="225"/>
      <c r="AD69" s="226"/>
      <c r="AE69" s="227"/>
      <c r="AF69" s="49"/>
      <c r="AG69" s="221"/>
      <c r="AH69" s="221"/>
      <c r="AI69" s="222"/>
      <c r="AJ69" s="223"/>
      <c r="AK69" s="14"/>
      <c r="AL69" s="228"/>
      <c r="AN69" s="18"/>
      <c r="AO69" s="224"/>
      <c r="AP69" s="8"/>
      <c r="AQ69" s="8"/>
      <c r="AR69" s="88"/>
      <c r="AS69" s="87"/>
      <c r="AT69" s="61"/>
      <c r="AU69" s="96"/>
      <c r="AV69" s="225"/>
      <c r="AW69" s="226"/>
      <c r="AX69" s="227"/>
      <c r="AY69" s="49"/>
      <c r="AZ69" s="221"/>
      <c r="BA69" s="221"/>
      <c r="BB69" s="222"/>
      <c r="BC69" s="223"/>
      <c r="BD69" s="18"/>
      <c r="BE69" s="228"/>
      <c r="BG69" s="14"/>
      <c r="BH69" s="224"/>
      <c r="BI69" s="8"/>
      <c r="BJ69" s="8"/>
      <c r="BK69" s="88"/>
      <c r="BL69" s="87"/>
      <c r="BM69" s="61"/>
      <c r="BN69" s="96"/>
      <c r="BO69" s="225"/>
      <c r="BP69" s="226"/>
      <c r="BQ69" s="227"/>
      <c r="BR69" s="49"/>
      <c r="BS69" s="221"/>
      <c r="BT69" s="221"/>
      <c r="BU69" s="222"/>
      <c r="BV69" s="223"/>
      <c r="BW69" s="14"/>
      <c r="BX69" s="228"/>
      <c r="CA69" s="18"/>
      <c r="CB69" s="224"/>
      <c r="CC69" s="8"/>
      <c r="CD69" s="8"/>
      <c r="CE69" s="88"/>
      <c r="CF69" s="87"/>
      <c r="CG69" s="61"/>
      <c r="CH69" s="96"/>
      <c r="CI69" s="225"/>
      <c r="CJ69" s="226"/>
      <c r="CK69" s="227"/>
      <c r="CL69" s="49"/>
      <c r="CM69" s="221"/>
      <c r="CN69" s="221"/>
      <c r="CO69" s="222"/>
      <c r="CP69" s="223"/>
      <c r="CQ69" s="18"/>
      <c r="CR69" s="228"/>
      <c r="CU69" s="14"/>
      <c r="CV69" s="224"/>
      <c r="CW69" s="8"/>
      <c r="CX69" s="8"/>
      <c r="CY69" s="88"/>
      <c r="CZ69" s="87"/>
      <c r="DA69" s="61"/>
      <c r="DB69" s="96"/>
      <c r="DC69" s="225"/>
      <c r="DD69" s="226"/>
      <c r="DE69" s="227"/>
      <c r="DF69" s="49"/>
      <c r="DG69" s="221"/>
      <c r="DH69" s="221"/>
      <c r="DI69" s="222"/>
      <c r="DJ69" s="223"/>
      <c r="DK69" s="14"/>
      <c r="DL69" s="228"/>
      <c r="DO69" s="18"/>
      <c r="DP69" s="224"/>
      <c r="DQ69" s="8"/>
      <c r="DR69" s="8"/>
      <c r="DS69" s="88"/>
      <c r="DT69" s="87"/>
      <c r="DU69" s="61"/>
      <c r="DV69" s="96"/>
      <c r="DW69" s="225"/>
      <c r="DX69" s="226"/>
      <c r="DY69" s="227"/>
      <c r="DZ69" s="49"/>
      <c r="EA69" s="221"/>
      <c r="EB69" s="221"/>
      <c r="EC69" s="222"/>
      <c r="ED69" s="223"/>
      <c r="EE69" s="18"/>
      <c r="EF69" s="228"/>
      <c r="EI69" s="22"/>
      <c r="EJ69" s="224"/>
      <c r="EK69" s="8"/>
      <c r="EL69" s="8"/>
      <c r="EM69" s="88"/>
      <c r="EN69" s="87"/>
      <c r="EO69" s="61"/>
      <c r="EP69" s="96"/>
      <c r="EQ69" s="225"/>
      <c r="ER69" s="226"/>
      <c r="ES69" s="227"/>
      <c r="ET69" s="49"/>
      <c r="EU69" s="221"/>
      <c r="EV69" s="221"/>
      <c r="EW69" s="222"/>
      <c r="EX69" s="223"/>
      <c r="EY69" s="22"/>
      <c r="EZ69" s="228"/>
    </row>
    <row r="70" spans="1:156" x14ac:dyDescent="0.25">
      <c r="A70" s="191">
        <v>13</v>
      </c>
      <c r="B70" s="122" t="s">
        <v>55</v>
      </c>
      <c r="C70" s="65"/>
      <c r="D70" s="65">
        <f>M70</f>
        <v>2197</v>
      </c>
      <c r="E70" s="66">
        <f>SUM(D70,-C70)</f>
        <v>2197</v>
      </c>
      <c r="F70" s="67" t="e">
        <f>E70/C70</f>
        <v>#DIV/0!</v>
      </c>
      <c r="G70" s="61"/>
      <c r="H70" s="65">
        <v>2117</v>
      </c>
      <c r="I70" s="65">
        <v>2238</v>
      </c>
      <c r="J70" s="66">
        <f>SUM(I70,-H70)</f>
        <v>121</v>
      </c>
      <c r="K70" s="78">
        <f>J70/H70</f>
        <v>5.715635333018422E-2</v>
      </c>
      <c r="L70" s="62"/>
      <c r="M70" s="69">
        <v>2197</v>
      </c>
      <c r="N70" s="69">
        <f>I70</f>
        <v>2238</v>
      </c>
      <c r="O70" s="70">
        <f>SUM(N70,-M70)</f>
        <v>41</v>
      </c>
      <c r="P70" s="71">
        <f>O70/M70</f>
        <v>1.8661811561219845E-2</v>
      </c>
      <c r="Q70" s="191">
        <v>13</v>
      </c>
      <c r="R70" s="72">
        <f>SUM(I70,-$H$79)/$H$79</f>
        <v>-0.49775583482944347</v>
      </c>
      <c r="U70" s="14">
        <v>13</v>
      </c>
      <c r="V70" s="123" t="s">
        <v>55</v>
      </c>
      <c r="W70" s="74" t="e">
        <f>#REF!</f>
        <v>#REF!</v>
      </c>
      <c r="X70" s="75">
        <v>788</v>
      </c>
      <c r="Y70" s="76" t="e">
        <f>SUM(X70,-W70)</f>
        <v>#REF!</v>
      </c>
      <c r="Z70" s="77" t="e">
        <f>Y70/W70</f>
        <v>#REF!</v>
      </c>
      <c r="AA70" s="61"/>
      <c r="AB70" s="75">
        <v>721</v>
      </c>
      <c r="AC70" s="75">
        <v>698</v>
      </c>
      <c r="AD70" s="76">
        <f>SUM(AC70,-AB70)</f>
        <v>-23</v>
      </c>
      <c r="AE70" s="68">
        <f>AD70/AB70</f>
        <v>-3.1900138696255201E-2</v>
      </c>
      <c r="AF70" s="49">
        <v>17</v>
      </c>
      <c r="AG70" s="69">
        <v>814</v>
      </c>
      <c r="AH70" s="79">
        <f>AC70</f>
        <v>698</v>
      </c>
      <c r="AI70" s="70">
        <f>SUM(AH70,-AG70)</f>
        <v>-116</v>
      </c>
      <c r="AJ70" s="80">
        <f>AI70/AG70</f>
        <v>-0.14250614250614252</v>
      </c>
      <c r="AK70" s="14">
        <v>13</v>
      </c>
      <c r="AL70" s="72">
        <f>SUM(AC70,-$AB$79)/$AB$79</f>
        <v>-0.50914205344585095</v>
      </c>
      <c r="AN70" s="18">
        <v>13</v>
      </c>
      <c r="AO70" s="123" t="s">
        <v>55</v>
      </c>
      <c r="AP70" s="74" t="e">
        <f>#REF!</f>
        <v>#REF!</v>
      </c>
      <c r="AQ70" s="75">
        <v>788</v>
      </c>
      <c r="AR70" s="76" t="e">
        <f>SUM(AQ70,-AP70)</f>
        <v>#REF!</v>
      </c>
      <c r="AS70" s="77" t="e">
        <f>AR70/AP70</f>
        <v>#REF!</v>
      </c>
      <c r="AT70" s="61"/>
      <c r="AU70" s="75">
        <v>331</v>
      </c>
      <c r="AV70" s="75">
        <v>324</v>
      </c>
      <c r="AW70" s="76">
        <f>SUM(AV70,-AU70)</f>
        <v>-7</v>
      </c>
      <c r="AX70" s="68">
        <f>AW70/AU70</f>
        <v>-2.1148036253776436E-2</v>
      </c>
      <c r="AY70" s="49">
        <v>17</v>
      </c>
      <c r="AZ70" s="69">
        <v>814</v>
      </c>
      <c r="BA70" s="79">
        <f>AV70</f>
        <v>324</v>
      </c>
      <c r="BB70" s="70">
        <f>SUM(BA70,-AZ70)</f>
        <v>-490</v>
      </c>
      <c r="BC70" s="80">
        <f>BB70/AZ70</f>
        <v>-0.601965601965602</v>
      </c>
      <c r="BD70" s="18">
        <v>13</v>
      </c>
      <c r="BE70" s="72">
        <f>SUM(AV70,-$AU$79)/$AU$79</f>
        <v>-0.49136577708006279</v>
      </c>
      <c r="BG70" s="14">
        <v>13</v>
      </c>
      <c r="BH70" s="123" t="s">
        <v>55</v>
      </c>
      <c r="BI70" s="74" t="e">
        <f>#REF!</f>
        <v>#REF!</v>
      </c>
      <c r="BJ70" s="75">
        <v>788</v>
      </c>
      <c r="BK70" s="76" t="e">
        <f>SUM(BJ70,-BI70)</f>
        <v>#REF!</v>
      </c>
      <c r="BL70" s="77" t="e">
        <f>BK70/BI70</f>
        <v>#REF!</v>
      </c>
      <c r="BM70" s="61"/>
      <c r="BN70" s="75">
        <v>216</v>
      </c>
      <c r="BO70" s="75">
        <v>246</v>
      </c>
      <c r="BP70" s="76">
        <f>SUM(BO70,-BN70)</f>
        <v>30</v>
      </c>
      <c r="BQ70" s="78">
        <f>BP70/BN70</f>
        <v>0.1388888888888889</v>
      </c>
      <c r="BR70" s="49">
        <v>17</v>
      </c>
      <c r="BS70" s="69">
        <v>814</v>
      </c>
      <c r="BT70" s="79">
        <f>BO70</f>
        <v>246</v>
      </c>
      <c r="BU70" s="70">
        <f>SUM(BT70,-BS70)</f>
        <v>-568</v>
      </c>
      <c r="BV70" s="80">
        <f>BU70/BS70</f>
        <v>-0.69778869778869779</v>
      </c>
      <c r="BW70" s="14">
        <v>13</v>
      </c>
      <c r="BX70" s="72">
        <f>SUM(BO70,-$BN$79)/$BN$79</f>
        <v>-0.43055555555555558</v>
      </c>
      <c r="CA70" s="18">
        <v>13</v>
      </c>
      <c r="CB70" s="123" t="s">
        <v>55</v>
      </c>
      <c r="CC70" s="74" t="e">
        <f>#REF!</f>
        <v>#REF!</v>
      </c>
      <c r="CD70" s="75">
        <v>788</v>
      </c>
      <c r="CE70" s="76" t="e">
        <f>SUM(CD70,-CC70)</f>
        <v>#REF!</v>
      </c>
      <c r="CF70" s="77" t="e">
        <f>CE70/CC70</f>
        <v>#REF!</v>
      </c>
      <c r="CG70" s="61"/>
      <c r="CH70" s="75">
        <v>159</v>
      </c>
      <c r="CI70" s="75">
        <v>206</v>
      </c>
      <c r="CJ70" s="76">
        <f>SUM(CI70,-CH70)</f>
        <v>47</v>
      </c>
      <c r="CK70" s="78">
        <f>CJ70/CH70</f>
        <v>0.29559748427672955</v>
      </c>
      <c r="CL70" s="49">
        <v>17</v>
      </c>
      <c r="CM70" s="69">
        <v>814</v>
      </c>
      <c r="CN70" s="79">
        <f>CI70</f>
        <v>206</v>
      </c>
      <c r="CO70" s="70">
        <f>SUM(CN70,-CM70)</f>
        <v>-608</v>
      </c>
      <c r="CP70" s="80">
        <f>CO70/CM70</f>
        <v>-0.74692874692874689</v>
      </c>
      <c r="CQ70" s="18">
        <v>13</v>
      </c>
      <c r="CR70" s="72">
        <f>SUM(CI70,-$CH$79)/$CH$79</f>
        <v>-0.49509803921568629</v>
      </c>
      <c r="CU70" s="14">
        <v>13</v>
      </c>
      <c r="CV70" s="123" t="s">
        <v>55</v>
      </c>
      <c r="CW70" s="74" t="e">
        <f>#REF!</f>
        <v>#REF!</v>
      </c>
      <c r="CX70" s="75">
        <v>788</v>
      </c>
      <c r="CY70" s="76" t="e">
        <f>SUM(CX70,-CW70)</f>
        <v>#REF!</v>
      </c>
      <c r="CZ70" s="77" t="e">
        <f>CY70/CW70</f>
        <v>#REF!</v>
      </c>
      <c r="DA70" s="61"/>
      <c r="DB70" s="75">
        <v>83</v>
      </c>
      <c r="DC70" s="75">
        <v>82</v>
      </c>
      <c r="DD70" s="76">
        <f>SUM(DC70,-DB70)</f>
        <v>-1</v>
      </c>
      <c r="DE70" s="68">
        <f>DD70/DB70</f>
        <v>-1.2048192771084338E-2</v>
      </c>
      <c r="DF70" s="49">
        <v>17</v>
      </c>
      <c r="DG70" s="69">
        <v>814</v>
      </c>
      <c r="DH70" s="79">
        <f>DC70</f>
        <v>82</v>
      </c>
      <c r="DI70" s="70">
        <f>SUM(DH70,-DG70)</f>
        <v>-732</v>
      </c>
      <c r="DJ70" s="80">
        <f>DI70/DG70</f>
        <v>-0.89926289926289926</v>
      </c>
      <c r="DK70" s="14">
        <v>13</v>
      </c>
      <c r="DL70" s="72">
        <f>SUM(DC70,-$DB$79)/$DB$79</f>
        <v>-0.53409090909090906</v>
      </c>
      <c r="DO70" s="18">
        <v>13</v>
      </c>
      <c r="DP70" s="123" t="s">
        <v>55</v>
      </c>
      <c r="DQ70" s="74" t="e">
        <f>#REF!</f>
        <v>#REF!</v>
      </c>
      <c r="DR70" s="75">
        <v>788</v>
      </c>
      <c r="DS70" s="76" t="e">
        <f>SUM(DR70,-DQ70)</f>
        <v>#REF!</v>
      </c>
      <c r="DT70" s="77" t="e">
        <f>DS70/DQ70</f>
        <v>#REF!</v>
      </c>
      <c r="DU70" s="61"/>
      <c r="DV70" s="75">
        <v>113</v>
      </c>
      <c r="DW70" s="75">
        <v>117</v>
      </c>
      <c r="DX70" s="76">
        <f>SUM(DW70,-DV70)</f>
        <v>4</v>
      </c>
      <c r="DY70" s="78">
        <f>DX70/DV70</f>
        <v>3.5398230088495575E-2</v>
      </c>
      <c r="DZ70" s="49">
        <v>17</v>
      </c>
      <c r="EA70" s="69">
        <v>814</v>
      </c>
      <c r="EB70" s="79">
        <f>DW70</f>
        <v>117</v>
      </c>
      <c r="EC70" s="70">
        <f>SUM(EB70,-EA70)</f>
        <v>-697</v>
      </c>
      <c r="ED70" s="80">
        <f>EC70/EA70</f>
        <v>-0.85626535626535627</v>
      </c>
      <c r="EE70" s="18">
        <v>13</v>
      </c>
      <c r="EF70" s="72">
        <f>SUM(DW70,-$DV$79)/$DV$79</f>
        <v>-0.57608695652173914</v>
      </c>
      <c r="EI70" s="22">
        <v>13</v>
      </c>
      <c r="EJ70" s="123" t="s">
        <v>55</v>
      </c>
      <c r="EK70" s="74" t="e">
        <f>#REF!</f>
        <v>#REF!</v>
      </c>
      <c r="EL70" s="75">
        <v>788</v>
      </c>
      <c r="EM70" s="76" t="e">
        <f>SUM(EL70,-EK70)</f>
        <v>#REF!</v>
      </c>
      <c r="EN70" s="77" t="e">
        <f>EM70/EK70</f>
        <v>#REF!</v>
      </c>
      <c r="EO70" s="61"/>
      <c r="EP70" s="75">
        <f t="shared" ref="EP70:EP73" si="2">SUM(AB70,AU70,BN70,CH70,DB70,DV70)</f>
        <v>1623</v>
      </c>
      <c r="EQ70" s="75">
        <f>SUM(AB70,AU70,BO70,CI70,DC70,DW70)</f>
        <v>1703</v>
      </c>
      <c r="ER70" s="76">
        <f>SUM(EQ70,-EP70)</f>
        <v>80</v>
      </c>
      <c r="ES70" s="78">
        <f>ER70/EP70</f>
        <v>4.9291435613062227E-2</v>
      </c>
      <c r="ET70" s="49">
        <v>17</v>
      </c>
      <c r="EU70" s="69">
        <v>814</v>
      </c>
      <c r="EV70" s="79">
        <f>EQ70</f>
        <v>1703</v>
      </c>
      <c r="EW70" s="70">
        <f>SUM(EV70,-EU70)</f>
        <v>889</v>
      </c>
      <c r="EX70" s="80">
        <f>EW70/EU70</f>
        <v>1.0921375921375922</v>
      </c>
      <c r="EY70" s="22">
        <v>13</v>
      </c>
      <c r="EZ70" s="72">
        <f>SUM(EQ70,-$EP$79)/$EP$79</f>
        <v>-0.49179349447925991</v>
      </c>
    </row>
    <row r="71" spans="1:156" x14ac:dyDescent="0.25">
      <c r="A71" s="191">
        <v>14</v>
      </c>
      <c r="B71" s="81" t="s">
        <v>18</v>
      </c>
      <c r="C71" s="83"/>
      <c r="D71" s="82"/>
      <c r="E71" s="58"/>
      <c r="F71" s="84">
        <f>D71/D70</f>
        <v>0</v>
      </c>
      <c r="G71" s="61"/>
      <c r="H71" s="85">
        <v>1828</v>
      </c>
      <c r="I71" s="85">
        <v>1953</v>
      </c>
      <c r="J71" s="86">
        <f>H71/H70</f>
        <v>0.86348606518658477</v>
      </c>
      <c r="K71" s="86">
        <f>I71/I70</f>
        <v>0.87265415549597858</v>
      </c>
      <c r="L71" s="62"/>
      <c r="M71" s="82"/>
      <c r="N71" s="7"/>
      <c r="O71" s="58"/>
      <c r="P71" s="71"/>
      <c r="Q71" s="191">
        <v>14</v>
      </c>
      <c r="R71" s="495">
        <f>SUM(I71,-$H$79)/$H$79</f>
        <v>-0.56171454219030525</v>
      </c>
      <c r="U71" s="14">
        <v>14</v>
      </c>
      <c r="V71" s="81" t="s">
        <v>18</v>
      </c>
      <c r="W71" s="83"/>
      <c r="X71" s="7">
        <v>690</v>
      </c>
      <c r="Y71" s="58"/>
      <c r="Z71" s="84">
        <f>X71/X70</f>
        <v>0.87563451776649748</v>
      </c>
      <c r="AA71" s="61"/>
      <c r="AB71" s="89">
        <v>626</v>
      </c>
      <c r="AC71" s="89">
        <v>593</v>
      </c>
      <c r="AD71" s="86">
        <f>AB71/AB70</f>
        <v>0.86823855755894586</v>
      </c>
      <c r="AE71" s="86">
        <f>AC71/AC70</f>
        <v>0.84957020057306587</v>
      </c>
      <c r="AF71" s="49">
        <v>4</v>
      </c>
      <c r="AG71" s="83"/>
      <c r="AH71" s="8"/>
      <c r="AI71" s="88"/>
      <c r="AJ71" s="71"/>
      <c r="AK71" s="14">
        <v>14</v>
      </c>
      <c r="AL71" s="495">
        <f>SUM(AC71,-$AB$79)/$AB$79</f>
        <v>-0.58298171589310832</v>
      </c>
      <c r="AN71" s="18">
        <v>14</v>
      </c>
      <c r="AO71" s="81" t="s">
        <v>18</v>
      </c>
      <c r="AP71" s="83"/>
      <c r="AQ71" s="7">
        <v>690</v>
      </c>
      <c r="AR71" s="58"/>
      <c r="AS71" s="84">
        <f>AQ71/AQ70</f>
        <v>0.87563451776649748</v>
      </c>
      <c r="AT71" s="61"/>
      <c r="AU71" s="89">
        <v>286</v>
      </c>
      <c r="AV71" s="89">
        <v>279</v>
      </c>
      <c r="AW71" s="86">
        <f>AU71/AU70</f>
        <v>0.86404833836858008</v>
      </c>
      <c r="AX71" s="86">
        <f>AV71/AV70</f>
        <v>0.86111111111111116</v>
      </c>
      <c r="AY71" s="49">
        <v>4</v>
      </c>
      <c r="AZ71" s="83"/>
      <c r="BA71" s="8"/>
      <c r="BB71" s="88"/>
      <c r="BC71" s="71"/>
      <c r="BD71" s="18">
        <v>14</v>
      </c>
      <c r="BE71" s="495">
        <f>SUM(AV71,-$AU$79)/$AU$79</f>
        <v>-0.56200941915227631</v>
      </c>
      <c r="BG71" s="14">
        <v>14</v>
      </c>
      <c r="BH71" s="81" t="s">
        <v>18</v>
      </c>
      <c r="BI71" s="83"/>
      <c r="BJ71" s="7">
        <v>690</v>
      </c>
      <c r="BK71" s="58"/>
      <c r="BL71" s="84">
        <f>BJ71/BJ70</f>
        <v>0.87563451776649748</v>
      </c>
      <c r="BM71" s="61"/>
      <c r="BN71" s="89">
        <v>190</v>
      </c>
      <c r="BO71" s="89">
        <v>226</v>
      </c>
      <c r="BP71" s="86">
        <f>BN71/BN70</f>
        <v>0.87962962962962965</v>
      </c>
      <c r="BQ71" s="86">
        <f>BO71/BO70</f>
        <v>0.91869918699186992</v>
      </c>
      <c r="BR71" s="49">
        <v>4</v>
      </c>
      <c r="BS71" s="83"/>
      <c r="BT71" s="8"/>
      <c r="BU71" s="88"/>
      <c r="BV71" s="71"/>
      <c r="BW71" s="14">
        <v>14</v>
      </c>
      <c r="BX71" s="495">
        <f>SUM(BO71,-$BN$79)/$BN$79</f>
        <v>-0.47685185185185186</v>
      </c>
      <c r="CA71" s="18">
        <v>14</v>
      </c>
      <c r="CB71" s="81" t="s">
        <v>18</v>
      </c>
      <c r="CC71" s="83"/>
      <c r="CD71" s="7">
        <v>690</v>
      </c>
      <c r="CE71" s="58"/>
      <c r="CF71" s="84">
        <f>CD71/CD70</f>
        <v>0.87563451776649748</v>
      </c>
      <c r="CG71" s="61"/>
      <c r="CH71" s="89">
        <v>172</v>
      </c>
      <c r="CI71" s="89">
        <v>172</v>
      </c>
      <c r="CJ71" s="86">
        <f>CH71/CH70</f>
        <v>1.0817610062893082</v>
      </c>
      <c r="CK71" s="86">
        <f>CI71/CI70</f>
        <v>0.83495145631067957</v>
      </c>
      <c r="CL71" s="49">
        <v>4</v>
      </c>
      <c r="CM71" s="83"/>
      <c r="CN71" s="8"/>
      <c r="CO71" s="88"/>
      <c r="CP71" s="71"/>
      <c r="CQ71" s="18">
        <v>14</v>
      </c>
      <c r="CR71" s="495">
        <f>SUM(CI71,-$CH$79)/$CH$79</f>
        <v>-0.57843137254901966</v>
      </c>
      <c r="CU71" s="14">
        <v>14</v>
      </c>
      <c r="CV71" s="81" t="s">
        <v>18</v>
      </c>
      <c r="CW71" s="83"/>
      <c r="CX71" s="7">
        <v>690</v>
      </c>
      <c r="CY71" s="58"/>
      <c r="CZ71" s="84">
        <f>CX71/CX70</f>
        <v>0.87563451776649748</v>
      </c>
      <c r="DA71" s="61"/>
      <c r="DB71" s="89">
        <v>73</v>
      </c>
      <c r="DC71" s="89">
        <v>74</v>
      </c>
      <c r="DD71" s="86">
        <f>DB71/DB70</f>
        <v>0.87951807228915657</v>
      </c>
      <c r="DE71" s="86">
        <f>DC71/DC70</f>
        <v>0.90243902439024393</v>
      </c>
      <c r="DF71" s="49">
        <v>4</v>
      </c>
      <c r="DG71" s="83"/>
      <c r="DH71" s="8"/>
      <c r="DI71" s="88"/>
      <c r="DJ71" s="71"/>
      <c r="DK71" s="14">
        <v>14</v>
      </c>
      <c r="DL71" s="495">
        <f>SUM(DC71,-$DB$79)/$DB$79</f>
        <v>-0.57954545454545459</v>
      </c>
      <c r="DO71" s="18">
        <v>14</v>
      </c>
      <c r="DP71" s="81" t="s">
        <v>18</v>
      </c>
      <c r="DQ71" s="83"/>
      <c r="DR71" s="7">
        <v>690</v>
      </c>
      <c r="DS71" s="58"/>
      <c r="DT71" s="84">
        <f>DR71/DR70</f>
        <v>0.87563451776649748</v>
      </c>
      <c r="DU71" s="61"/>
      <c r="DV71" s="89">
        <v>93</v>
      </c>
      <c r="DW71" s="89">
        <v>101</v>
      </c>
      <c r="DX71" s="86">
        <f>DV71/DV70</f>
        <v>0.82300884955752207</v>
      </c>
      <c r="DY71" s="86">
        <f>DW71/DW70</f>
        <v>0.86324786324786329</v>
      </c>
      <c r="DZ71" s="49">
        <v>4</v>
      </c>
      <c r="EA71" s="83"/>
      <c r="EB71" s="8"/>
      <c r="EC71" s="88"/>
      <c r="ED71" s="71"/>
      <c r="EE71" s="18">
        <v>14</v>
      </c>
      <c r="EF71" s="495">
        <f>SUM(DW71,-$DV$79)/$DV$79</f>
        <v>-0.63405797101449279</v>
      </c>
      <c r="EI71" s="22">
        <v>14</v>
      </c>
      <c r="EJ71" s="81" t="s">
        <v>18</v>
      </c>
      <c r="EK71" s="83"/>
      <c r="EL71" s="7">
        <v>690</v>
      </c>
      <c r="EM71" s="58"/>
      <c r="EN71" s="84">
        <f>EL71/EL70</f>
        <v>0.87563451776649748</v>
      </c>
      <c r="EO71" s="61"/>
      <c r="EP71" s="89">
        <f t="shared" si="2"/>
        <v>1440</v>
      </c>
      <c r="EQ71" s="89">
        <f>SUM(AB71,AU71,BO71,CI71,DC71,DW71)</f>
        <v>1485</v>
      </c>
      <c r="ER71" s="86">
        <f>EP71/EP70</f>
        <v>0.88724584103512016</v>
      </c>
      <c r="ES71" s="86">
        <f>EQ71/EQ70</f>
        <v>0.87199060481503232</v>
      </c>
      <c r="ET71" s="49">
        <v>4</v>
      </c>
      <c r="EU71" s="83"/>
      <c r="EV71" s="8"/>
      <c r="EW71" s="88"/>
      <c r="EX71" s="71"/>
      <c r="EY71" s="22">
        <v>14</v>
      </c>
      <c r="EZ71" s="495">
        <f>SUM(EQ71,-$EP$79)/$EP$79</f>
        <v>-0.55684870188003577</v>
      </c>
    </row>
    <row r="72" spans="1:156" hidden="1" x14ac:dyDescent="0.25">
      <c r="A72" s="191">
        <v>5</v>
      </c>
      <c r="B72" s="81"/>
      <c r="C72" s="83"/>
      <c r="D72" s="230"/>
      <c r="E72" s="58"/>
      <c r="F72" s="84">
        <f>D72/D70</f>
        <v>0</v>
      </c>
      <c r="G72" s="61"/>
      <c r="H72" s="93"/>
      <c r="I72" s="93"/>
      <c r="J72" s="86">
        <f>H72/H70</f>
        <v>0</v>
      </c>
      <c r="K72" s="86">
        <f>I72/I70</f>
        <v>0</v>
      </c>
      <c r="L72" s="62"/>
      <c r="M72" s="230"/>
      <c r="N72" s="58"/>
      <c r="O72" s="58"/>
      <c r="P72" s="71"/>
      <c r="Q72" s="191">
        <v>5</v>
      </c>
      <c r="R72" s="6"/>
      <c r="U72" s="14">
        <v>5</v>
      </c>
      <c r="V72" s="81"/>
      <c r="W72" s="83"/>
      <c r="X72" s="58"/>
      <c r="Y72" s="58"/>
      <c r="Z72" s="84">
        <f>X72/X70</f>
        <v>0</v>
      </c>
      <c r="AA72" s="61"/>
      <c r="AB72" s="231"/>
      <c r="AC72" s="231"/>
      <c r="AD72" s="86"/>
      <c r="AE72" s="86"/>
      <c r="AF72" s="49">
        <v>4</v>
      </c>
      <c r="AG72" s="83"/>
      <c r="AH72" s="88"/>
      <c r="AI72" s="88"/>
      <c r="AJ72" s="71"/>
      <c r="AK72" s="14">
        <v>5</v>
      </c>
      <c r="AL72" s="12"/>
      <c r="AN72" s="18">
        <v>5</v>
      </c>
      <c r="AO72" s="81"/>
      <c r="AP72" s="83"/>
      <c r="AQ72" s="58"/>
      <c r="AR72" s="58"/>
      <c r="AS72" s="84">
        <f>AQ72/AQ70</f>
        <v>0</v>
      </c>
      <c r="AT72" s="61"/>
      <c r="AU72" s="231"/>
      <c r="AV72" s="231"/>
      <c r="AW72" s="86"/>
      <c r="AX72" s="86"/>
      <c r="AY72" s="49">
        <v>4</v>
      </c>
      <c r="AZ72" s="83"/>
      <c r="BA72" s="88"/>
      <c r="BB72" s="88"/>
      <c r="BC72" s="71"/>
      <c r="BD72" s="18">
        <v>5</v>
      </c>
      <c r="BE72" s="12"/>
      <c r="BG72" s="14">
        <v>5</v>
      </c>
      <c r="BH72" s="81"/>
      <c r="BI72" s="83"/>
      <c r="BJ72" s="58"/>
      <c r="BK72" s="58"/>
      <c r="BL72" s="84">
        <f>BJ72/BJ70</f>
        <v>0</v>
      </c>
      <c r="BM72" s="61"/>
      <c r="BN72" s="231"/>
      <c r="BO72" s="231"/>
      <c r="BP72" s="86"/>
      <c r="BQ72" s="86"/>
      <c r="BR72" s="49">
        <v>4</v>
      </c>
      <c r="BS72" s="83"/>
      <c r="BT72" s="88"/>
      <c r="BU72" s="88"/>
      <c r="BV72" s="71"/>
      <c r="BW72" s="14">
        <v>5</v>
      </c>
      <c r="BX72" s="12"/>
      <c r="CA72" s="18">
        <v>5</v>
      </c>
      <c r="CB72" s="81"/>
      <c r="CC72" s="83"/>
      <c r="CD72" s="58"/>
      <c r="CE72" s="58"/>
      <c r="CF72" s="84">
        <f>CD72/CD70</f>
        <v>0</v>
      </c>
      <c r="CG72" s="61"/>
      <c r="CH72" s="231"/>
      <c r="CI72" s="231"/>
      <c r="CJ72" s="86"/>
      <c r="CK72" s="86"/>
      <c r="CL72" s="49">
        <v>4</v>
      </c>
      <c r="CM72" s="83"/>
      <c r="CN72" s="88"/>
      <c r="CO72" s="88"/>
      <c r="CP72" s="71"/>
      <c r="CQ72" s="18">
        <v>5</v>
      </c>
      <c r="CR72" s="12"/>
      <c r="CU72" s="14">
        <v>5</v>
      </c>
      <c r="CV72" s="81"/>
      <c r="CW72" s="83"/>
      <c r="CX72" s="58"/>
      <c r="CY72" s="58"/>
      <c r="CZ72" s="84">
        <f>CX72/CX70</f>
        <v>0</v>
      </c>
      <c r="DA72" s="61"/>
      <c r="DB72" s="231"/>
      <c r="DC72" s="231"/>
      <c r="DD72" s="86"/>
      <c r="DE72" s="86"/>
      <c r="DF72" s="49">
        <v>4</v>
      </c>
      <c r="DG72" s="83"/>
      <c r="DH72" s="88"/>
      <c r="DI72" s="88"/>
      <c r="DJ72" s="71"/>
      <c r="DK72" s="14">
        <v>5</v>
      </c>
      <c r="DL72" s="12"/>
      <c r="DO72" s="18">
        <v>5</v>
      </c>
      <c r="DP72" s="81"/>
      <c r="DQ72" s="83"/>
      <c r="DR72" s="58"/>
      <c r="DS72" s="58"/>
      <c r="DT72" s="84">
        <f>DR72/DR70</f>
        <v>0</v>
      </c>
      <c r="DU72" s="61"/>
      <c r="DV72" s="231"/>
      <c r="DW72" s="231"/>
      <c r="DX72" s="86"/>
      <c r="DY72" s="86"/>
      <c r="DZ72" s="49">
        <v>4</v>
      </c>
      <c r="EA72" s="83"/>
      <c r="EB72" s="88"/>
      <c r="EC72" s="88"/>
      <c r="ED72" s="71"/>
      <c r="EE72" s="18">
        <v>5</v>
      </c>
      <c r="EF72" s="12"/>
      <c r="EI72" s="22">
        <v>5</v>
      </c>
      <c r="EJ72" s="81"/>
      <c r="EK72" s="83"/>
      <c r="EL72" s="58"/>
      <c r="EM72" s="58"/>
      <c r="EN72" s="84">
        <f>EL72/EL70</f>
        <v>0</v>
      </c>
      <c r="EO72" s="61"/>
      <c r="EP72" s="89">
        <f t="shared" si="2"/>
        <v>0</v>
      </c>
      <c r="EQ72" s="89">
        <f>SUM(AB72,AU72,BO72,CI72,DC72,DW72)</f>
        <v>0</v>
      </c>
      <c r="ER72" s="86">
        <f>EP72/EP71</f>
        <v>0</v>
      </c>
      <c r="ES72" s="86">
        <f>EQ72/EQ71</f>
        <v>0</v>
      </c>
      <c r="ET72" s="49">
        <v>4</v>
      </c>
      <c r="EU72" s="83"/>
      <c r="EV72" s="88"/>
      <c r="EW72" s="88"/>
      <c r="EX72" s="71"/>
      <c r="EY72" s="22">
        <v>5</v>
      </c>
      <c r="EZ72" s="12"/>
    </row>
    <row r="73" spans="1:156" x14ac:dyDescent="0.25">
      <c r="A73" s="191">
        <v>15</v>
      </c>
      <c r="B73" s="81" t="s">
        <v>19</v>
      </c>
      <c r="C73" s="83"/>
      <c r="D73" s="82"/>
      <c r="E73" s="58"/>
      <c r="F73" s="84">
        <f>D73/D70</f>
        <v>0</v>
      </c>
      <c r="G73" s="61"/>
      <c r="H73" s="85">
        <v>289</v>
      </c>
      <c r="I73" s="85">
        <v>285</v>
      </c>
      <c r="J73" s="86">
        <f>H73/H70</f>
        <v>0.1365139348134152</v>
      </c>
      <c r="K73" s="90">
        <f>I73/I70</f>
        <v>0.12734584450402145</v>
      </c>
      <c r="L73" s="62"/>
      <c r="M73" s="82"/>
      <c r="N73" s="7"/>
      <c r="O73" s="58"/>
      <c r="P73" s="87"/>
      <c r="Q73" s="191">
        <v>15</v>
      </c>
      <c r="R73" s="6"/>
      <c r="U73" s="14">
        <v>15</v>
      </c>
      <c r="V73" s="81" t="s">
        <v>19</v>
      </c>
      <c r="W73" s="83"/>
      <c r="X73" s="7">
        <v>98</v>
      </c>
      <c r="Y73" s="58"/>
      <c r="Z73" s="84">
        <f>X73/X70</f>
        <v>0.12436548223350254</v>
      </c>
      <c r="AA73" s="61"/>
      <c r="AB73" s="89">
        <v>95</v>
      </c>
      <c r="AC73" s="89">
        <v>105</v>
      </c>
      <c r="AD73" s="86">
        <f>AB73/AB70</f>
        <v>0.13176144244105409</v>
      </c>
      <c r="AE73" s="86">
        <f>AC73/AC70</f>
        <v>0.1504297994269341</v>
      </c>
      <c r="AF73" s="49">
        <v>5</v>
      </c>
      <c r="AG73" s="83"/>
      <c r="AH73" s="8"/>
      <c r="AI73" s="88"/>
      <c r="AJ73" s="87"/>
      <c r="AK73" s="14">
        <v>15</v>
      </c>
      <c r="AL73" s="12"/>
      <c r="AN73" s="18">
        <v>15</v>
      </c>
      <c r="AO73" s="81" t="s">
        <v>19</v>
      </c>
      <c r="AP73" s="83"/>
      <c r="AQ73" s="7">
        <v>98</v>
      </c>
      <c r="AR73" s="58"/>
      <c r="AS73" s="84">
        <f>AQ73/AQ70</f>
        <v>0.12436548223350254</v>
      </c>
      <c r="AT73" s="61"/>
      <c r="AU73" s="89">
        <v>45</v>
      </c>
      <c r="AV73" s="89">
        <v>45</v>
      </c>
      <c r="AW73" s="86">
        <f>AU73/AU70</f>
        <v>0.13595166163141995</v>
      </c>
      <c r="AX73" s="86">
        <f>AV73/AV70</f>
        <v>0.1388888888888889</v>
      </c>
      <c r="AY73" s="49">
        <v>5</v>
      </c>
      <c r="AZ73" s="83"/>
      <c r="BA73" s="8"/>
      <c r="BB73" s="88"/>
      <c r="BC73" s="87"/>
      <c r="BD73" s="18">
        <v>15</v>
      </c>
      <c r="BE73" s="12"/>
      <c r="BG73" s="14">
        <v>15</v>
      </c>
      <c r="BH73" s="81" t="s">
        <v>19</v>
      </c>
      <c r="BI73" s="83"/>
      <c r="BJ73" s="7">
        <v>98</v>
      </c>
      <c r="BK73" s="58"/>
      <c r="BL73" s="84">
        <f>BJ73/BJ70</f>
        <v>0.12436548223350254</v>
      </c>
      <c r="BM73" s="61"/>
      <c r="BN73" s="89">
        <v>26</v>
      </c>
      <c r="BO73" s="89">
        <v>20</v>
      </c>
      <c r="BP73" s="86">
        <f>BN73/BN70</f>
        <v>0.12037037037037036</v>
      </c>
      <c r="BQ73" s="86">
        <f>BO73/BO70</f>
        <v>8.1300813008130079E-2</v>
      </c>
      <c r="BR73" s="49">
        <v>5</v>
      </c>
      <c r="BS73" s="83"/>
      <c r="BT73" s="8"/>
      <c r="BU73" s="88"/>
      <c r="BV73" s="87"/>
      <c r="BW73" s="14">
        <v>15</v>
      </c>
      <c r="BX73" s="12"/>
      <c r="CA73" s="18">
        <v>15</v>
      </c>
      <c r="CB73" s="81" t="s">
        <v>19</v>
      </c>
      <c r="CC73" s="83"/>
      <c r="CD73" s="7">
        <v>98</v>
      </c>
      <c r="CE73" s="58"/>
      <c r="CF73" s="84">
        <f>CD73/CD70</f>
        <v>0.12436548223350254</v>
      </c>
      <c r="CG73" s="61"/>
      <c r="CH73" s="89">
        <v>34</v>
      </c>
      <c r="CI73" s="89">
        <v>34</v>
      </c>
      <c r="CJ73" s="86">
        <f>CH73/CH70</f>
        <v>0.21383647798742139</v>
      </c>
      <c r="CK73" s="86">
        <f>CI73/CI70</f>
        <v>0.1650485436893204</v>
      </c>
      <c r="CL73" s="49">
        <v>5</v>
      </c>
      <c r="CM73" s="83"/>
      <c r="CN73" s="8"/>
      <c r="CO73" s="88"/>
      <c r="CP73" s="87"/>
      <c r="CQ73" s="18">
        <v>15</v>
      </c>
      <c r="CR73" s="12"/>
      <c r="CU73" s="14">
        <v>15</v>
      </c>
      <c r="CV73" s="81" t="s">
        <v>19</v>
      </c>
      <c r="CW73" s="83"/>
      <c r="CX73" s="7">
        <v>98</v>
      </c>
      <c r="CY73" s="58"/>
      <c r="CZ73" s="84">
        <f>CX73/CX70</f>
        <v>0.12436548223350254</v>
      </c>
      <c r="DA73" s="61"/>
      <c r="DB73" s="89">
        <v>10</v>
      </c>
      <c r="DC73" s="89">
        <v>8</v>
      </c>
      <c r="DD73" s="86">
        <f>DB73/DB70</f>
        <v>0.12048192771084337</v>
      </c>
      <c r="DE73" s="86">
        <f>DC73/DC70</f>
        <v>9.7560975609756101E-2</v>
      </c>
      <c r="DF73" s="49">
        <v>5</v>
      </c>
      <c r="DG73" s="83"/>
      <c r="DH73" s="8"/>
      <c r="DI73" s="88"/>
      <c r="DJ73" s="87"/>
      <c r="DK73" s="14">
        <v>15</v>
      </c>
      <c r="DL73" s="12"/>
      <c r="DO73" s="18">
        <v>15</v>
      </c>
      <c r="DP73" s="81" t="s">
        <v>19</v>
      </c>
      <c r="DQ73" s="83"/>
      <c r="DR73" s="7">
        <v>98</v>
      </c>
      <c r="DS73" s="58"/>
      <c r="DT73" s="84">
        <f>DR73/DR70</f>
        <v>0.12436548223350254</v>
      </c>
      <c r="DU73" s="61"/>
      <c r="DV73" s="89">
        <v>20</v>
      </c>
      <c r="DW73" s="89">
        <v>16</v>
      </c>
      <c r="DX73" s="86">
        <f>DV73/DV70</f>
        <v>0.17699115044247787</v>
      </c>
      <c r="DY73" s="86">
        <f>DW73/DW70</f>
        <v>0.13675213675213677</v>
      </c>
      <c r="DZ73" s="49">
        <v>5</v>
      </c>
      <c r="EA73" s="83"/>
      <c r="EB73" s="8"/>
      <c r="EC73" s="88"/>
      <c r="ED73" s="87"/>
      <c r="EE73" s="18">
        <v>15</v>
      </c>
      <c r="EF73" s="12"/>
      <c r="EI73" s="22">
        <v>15</v>
      </c>
      <c r="EJ73" s="81" t="s">
        <v>19</v>
      </c>
      <c r="EK73" s="83"/>
      <c r="EL73" s="7">
        <v>98</v>
      </c>
      <c r="EM73" s="58"/>
      <c r="EN73" s="84">
        <f>EL73/EL70</f>
        <v>0.12436548223350254</v>
      </c>
      <c r="EO73" s="61"/>
      <c r="EP73" s="89">
        <f t="shared" si="2"/>
        <v>230</v>
      </c>
      <c r="EQ73" s="89">
        <f>SUM(AB73,AU73,BO73,CI73,DC73,DW73)</f>
        <v>218</v>
      </c>
      <c r="ER73" s="86">
        <f>EP73/EP70</f>
        <v>0.14171287738755392</v>
      </c>
      <c r="ES73" s="86">
        <f>EQ73/EQ70</f>
        <v>0.12800939518496771</v>
      </c>
      <c r="ET73" s="49">
        <v>5</v>
      </c>
      <c r="EU73" s="83"/>
      <c r="EV73" s="8"/>
      <c r="EW73" s="88"/>
      <c r="EX73" s="87"/>
      <c r="EY73" s="22">
        <v>15</v>
      </c>
      <c r="EZ73" s="12"/>
    </row>
    <row r="74" spans="1:156" hidden="1" x14ac:dyDescent="0.25">
      <c r="A74" s="191">
        <v>17</v>
      </c>
      <c r="B74" s="81" t="s">
        <v>20</v>
      </c>
      <c r="C74" s="83"/>
      <c r="D74" s="58"/>
      <c r="E74" s="58"/>
      <c r="F74" s="92"/>
      <c r="G74" s="61"/>
      <c r="H74" s="58"/>
      <c r="I74" s="58"/>
      <c r="J74" s="58"/>
      <c r="K74" s="92"/>
      <c r="L74" s="62"/>
      <c r="M74" s="58"/>
      <c r="N74" s="58"/>
      <c r="O74" s="58"/>
      <c r="P74" s="87"/>
      <c r="Q74" s="191">
        <v>17</v>
      </c>
      <c r="R74" s="6"/>
      <c r="U74" s="14">
        <v>17</v>
      </c>
      <c r="V74" s="81" t="s">
        <v>56</v>
      </c>
      <c r="W74" s="83"/>
      <c r="X74" s="58"/>
      <c r="Y74" s="58"/>
      <c r="Z74" s="92"/>
      <c r="AA74" s="61"/>
      <c r="AB74" s="93"/>
      <c r="AC74" s="93"/>
      <c r="AD74" s="93"/>
      <c r="AE74" s="94"/>
      <c r="AF74" s="49">
        <v>6</v>
      </c>
      <c r="AG74" s="8"/>
      <c r="AH74" s="88"/>
      <c r="AI74" s="88"/>
      <c r="AJ74" s="87"/>
      <c r="AK74" s="14">
        <v>17</v>
      </c>
      <c r="AL74" s="12"/>
      <c r="AN74" s="18">
        <v>17</v>
      </c>
      <c r="AO74" s="81" t="s">
        <v>56</v>
      </c>
      <c r="AP74" s="83"/>
      <c r="AQ74" s="58"/>
      <c r="AR74" s="58"/>
      <c r="AS74" s="92"/>
      <c r="AT74" s="61"/>
      <c r="AU74" s="93"/>
      <c r="AV74" s="93"/>
      <c r="AW74" s="93"/>
      <c r="AX74" s="94"/>
      <c r="AY74" s="49">
        <v>6</v>
      </c>
      <c r="AZ74" s="8"/>
      <c r="BA74" s="88"/>
      <c r="BB74" s="88"/>
      <c r="BC74" s="87"/>
      <c r="BD74" s="18">
        <v>17</v>
      </c>
      <c r="BE74" s="12"/>
      <c r="BG74" s="14">
        <v>17</v>
      </c>
      <c r="BH74" s="81" t="s">
        <v>56</v>
      </c>
      <c r="BI74" s="83"/>
      <c r="BJ74" s="58"/>
      <c r="BK74" s="58"/>
      <c r="BL74" s="92"/>
      <c r="BM74" s="61"/>
      <c r="BN74" s="93"/>
      <c r="BO74" s="93"/>
      <c r="BP74" s="93"/>
      <c r="BQ74" s="94"/>
      <c r="BR74" s="49">
        <v>6</v>
      </c>
      <c r="BS74" s="8"/>
      <c r="BT74" s="88"/>
      <c r="BU74" s="88"/>
      <c r="BV74" s="87"/>
      <c r="BW74" s="14">
        <v>17</v>
      </c>
      <c r="BX74" s="12"/>
      <c r="CA74" s="18">
        <v>17</v>
      </c>
      <c r="CB74" s="81" t="s">
        <v>56</v>
      </c>
      <c r="CC74" s="83"/>
      <c r="CD74" s="58"/>
      <c r="CE74" s="58"/>
      <c r="CF74" s="92"/>
      <c r="CG74" s="61"/>
      <c r="CH74" s="93"/>
      <c r="CI74" s="93"/>
      <c r="CJ74" s="93"/>
      <c r="CK74" s="94"/>
      <c r="CL74" s="49">
        <v>6</v>
      </c>
      <c r="CM74" s="8"/>
      <c r="CN74" s="88"/>
      <c r="CO74" s="88"/>
      <c r="CP74" s="87"/>
      <c r="CQ74" s="18">
        <v>17</v>
      </c>
      <c r="CR74" s="12"/>
      <c r="CU74" s="14">
        <v>17</v>
      </c>
      <c r="CV74" s="81" t="s">
        <v>56</v>
      </c>
      <c r="CW74" s="83"/>
      <c r="CX74" s="58"/>
      <c r="CY74" s="58"/>
      <c r="CZ74" s="92"/>
      <c r="DA74" s="61"/>
      <c r="DB74" s="93"/>
      <c r="DC74" s="93"/>
      <c r="DD74" s="93"/>
      <c r="DE74" s="94"/>
      <c r="DF74" s="49">
        <v>6</v>
      </c>
      <c r="DG74" s="8"/>
      <c r="DH74" s="88"/>
      <c r="DI74" s="88"/>
      <c r="DJ74" s="87"/>
      <c r="DK74" s="14">
        <v>17</v>
      </c>
      <c r="DL74" s="12"/>
      <c r="DO74" s="18">
        <v>17</v>
      </c>
      <c r="DP74" s="81" t="s">
        <v>56</v>
      </c>
      <c r="DQ74" s="83"/>
      <c r="DR74" s="58"/>
      <c r="DS74" s="58"/>
      <c r="DT74" s="92"/>
      <c r="DU74" s="61"/>
      <c r="DV74" s="93"/>
      <c r="DW74" s="93"/>
      <c r="DX74" s="93"/>
      <c r="DY74" s="94"/>
      <c r="DZ74" s="49">
        <v>6</v>
      </c>
      <c r="EA74" s="8"/>
      <c r="EB74" s="88"/>
      <c r="EC74" s="88"/>
      <c r="ED74" s="87"/>
      <c r="EE74" s="18">
        <v>17</v>
      </c>
      <c r="EF74" s="12"/>
      <c r="EI74" s="22">
        <v>17</v>
      </c>
      <c r="EJ74" s="81" t="s">
        <v>56</v>
      </c>
      <c r="EK74" s="83"/>
      <c r="EL74" s="58"/>
      <c r="EM74" s="58"/>
      <c r="EN74" s="92"/>
      <c r="EO74" s="61"/>
      <c r="EP74" s="93"/>
      <c r="EQ74" s="93"/>
      <c r="ER74" s="93"/>
      <c r="ES74" s="94"/>
      <c r="ET74" s="49">
        <v>6</v>
      </c>
      <c r="EU74" s="8"/>
      <c r="EV74" s="88"/>
      <c r="EW74" s="88"/>
      <c r="EX74" s="87"/>
      <c r="EY74" s="22">
        <v>17</v>
      </c>
      <c r="EZ74" s="12"/>
    </row>
    <row r="75" spans="1:156" ht="5.0999999999999996" customHeight="1" x14ac:dyDescent="0.25">
      <c r="A75" s="191"/>
      <c r="B75" s="95"/>
      <c r="C75" s="97"/>
      <c r="D75" s="98"/>
      <c r="E75" s="98"/>
      <c r="F75" s="99"/>
      <c r="G75" s="61"/>
      <c r="H75" s="98"/>
      <c r="I75" s="98"/>
      <c r="J75" s="98"/>
      <c r="K75" s="99"/>
      <c r="L75" s="62"/>
      <c r="M75" s="98"/>
      <c r="N75" s="98"/>
      <c r="O75" s="98"/>
      <c r="P75" s="87"/>
      <c r="Q75" s="191"/>
      <c r="R75" s="6"/>
      <c r="U75" s="14"/>
      <c r="V75" s="95"/>
      <c r="W75" s="97"/>
      <c r="X75" s="98"/>
      <c r="Y75" s="98"/>
      <c r="Z75" s="99"/>
      <c r="AA75" s="61"/>
      <c r="AB75" s="98"/>
      <c r="AC75" s="98"/>
      <c r="AD75" s="98"/>
      <c r="AE75" s="99"/>
      <c r="AF75" s="49"/>
      <c r="AG75" s="96"/>
      <c r="AH75" s="98"/>
      <c r="AI75" s="98"/>
      <c r="AJ75" s="99"/>
      <c r="AK75" s="14"/>
      <c r="AL75" s="12"/>
      <c r="AN75" s="18"/>
      <c r="AO75" s="95"/>
      <c r="AP75" s="97"/>
      <c r="AQ75" s="98"/>
      <c r="AR75" s="98"/>
      <c r="AS75" s="99"/>
      <c r="AT75" s="61"/>
      <c r="AU75" s="98"/>
      <c r="AV75" s="98"/>
      <c r="AW75" s="98"/>
      <c r="AX75" s="99"/>
      <c r="AY75" s="49"/>
      <c r="AZ75" s="96"/>
      <c r="BA75" s="98"/>
      <c r="BB75" s="98"/>
      <c r="BC75" s="99"/>
      <c r="BD75" s="18"/>
      <c r="BE75" s="12"/>
      <c r="BG75" s="14"/>
      <c r="BH75" s="95"/>
      <c r="BI75" s="97"/>
      <c r="BJ75" s="98"/>
      <c r="BK75" s="98"/>
      <c r="BL75" s="99"/>
      <c r="BM75" s="61"/>
      <c r="BN75" s="98"/>
      <c r="BO75" s="98"/>
      <c r="BP75" s="98"/>
      <c r="BQ75" s="99"/>
      <c r="BR75" s="49"/>
      <c r="BS75" s="96"/>
      <c r="BT75" s="98"/>
      <c r="BU75" s="98"/>
      <c r="BV75" s="99"/>
      <c r="BW75" s="14"/>
      <c r="BX75" s="12"/>
      <c r="CA75" s="18"/>
      <c r="CB75" s="95"/>
      <c r="CC75" s="97"/>
      <c r="CD75" s="98"/>
      <c r="CE75" s="98"/>
      <c r="CF75" s="99"/>
      <c r="CG75" s="61"/>
      <c r="CH75" s="98"/>
      <c r="CI75" s="98"/>
      <c r="CJ75" s="98"/>
      <c r="CK75" s="99"/>
      <c r="CL75" s="49"/>
      <c r="CM75" s="96"/>
      <c r="CN75" s="98"/>
      <c r="CO75" s="98"/>
      <c r="CP75" s="99"/>
      <c r="CQ75" s="18"/>
      <c r="CR75" s="12"/>
      <c r="CU75" s="14"/>
      <c r="CV75" s="95"/>
      <c r="CW75" s="97"/>
      <c r="CX75" s="98"/>
      <c r="CY75" s="98"/>
      <c r="CZ75" s="99"/>
      <c r="DA75" s="61"/>
      <c r="DB75" s="98"/>
      <c r="DC75" s="98"/>
      <c r="DD75" s="98"/>
      <c r="DE75" s="99"/>
      <c r="DF75" s="49"/>
      <c r="DG75" s="96"/>
      <c r="DH75" s="98"/>
      <c r="DI75" s="98"/>
      <c r="DJ75" s="99"/>
      <c r="DK75" s="14"/>
      <c r="DL75" s="12"/>
      <c r="DO75" s="18"/>
      <c r="DP75" s="95"/>
      <c r="DQ75" s="97"/>
      <c r="DR75" s="98"/>
      <c r="DS75" s="98"/>
      <c r="DT75" s="99"/>
      <c r="DU75" s="61"/>
      <c r="DV75" s="98"/>
      <c r="DW75" s="98"/>
      <c r="DX75" s="98"/>
      <c r="DY75" s="99"/>
      <c r="DZ75" s="49"/>
      <c r="EA75" s="96"/>
      <c r="EB75" s="98"/>
      <c r="EC75" s="98"/>
      <c r="ED75" s="99"/>
      <c r="EE75" s="18"/>
      <c r="EF75" s="12"/>
      <c r="EI75" s="22"/>
      <c r="EJ75" s="95"/>
      <c r="EK75" s="97"/>
      <c r="EL75" s="98"/>
      <c r="EM75" s="98"/>
      <c r="EN75" s="99"/>
      <c r="EO75" s="61"/>
      <c r="EP75" s="98"/>
      <c r="EQ75" s="98"/>
      <c r="ER75" s="98"/>
      <c r="ES75" s="99"/>
      <c r="ET75" s="49"/>
      <c r="EU75" s="96"/>
      <c r="EV75" s="98"/>
      <c r="EW75" s="98"/>
      <c r="EX75" s="99"/>
      <c r="EY75" s="22"/>
      <c r="EZ75" s="12"/>
    </row>
    <row r="76" spans="1:156" hidden="1" x14ac:dyDescent="0.25">
      <c r="A76" s="191">
        <v>18</v>
      </c>
      <c r="B76" s="58" t="s">
        <v>57</v>
      </c>
      <c r="C76" s="7"/>
      <c r="D76" s="7">
        <v>1622</v>
      </c>
      <c r="E76" s="232"/>
      <c r="F76" s="87"/>
      <c r="G76" s="61"/>
      <c r="H76" s="7"/>
      <c r="I76" s="7"/>
      <c r="J76" s="232"/>
      <c r="K76" s="87"/>
      <c r="L76" s="62"/>
      <c r="M76" s="7">
        <v>1622</v>
      </c>
      <c r="N76" s="7"/>
      <c r="O76" s="232"/>
      <c r="P76" s="87"/>
      <c r="Q76" s="191">
        <v>18</v>
      </c>
      <c r="R76" s="6"/>
      <c r="U76" s="14">
        <v>18</v>
      </c>
      <c r="V76" s="58" t="s">
        <v>57</v>
      </c>
      <c r="W76" s="7"/>
      <c r="X76" s="7"/>
      <c r="Y76" s="232"/>
      <c r="Z76" s="87"/>
      <c r="AA76" s="61"/>
      <c r="AB76" s="7"/>
      <c r="AC76" s="7"/>
      <c r="AD76" s="232"/>
      <c r="AE76" s="87"/>
      <c r="AF76" s="49">
        <v>18</v>
      </c>
      <c r="AG76" s="8"/>
      <c r="AH76" s="8"/>
      <c r="AI76" s="233"/>
      <c r="AJ76" s="87"/>
      <c r="AK76" s="14">
        <v>18</v>
      </c>
      <c r="AL76" s="12"/>
      <c r="AN76" s="18">
        <v>18</v>
      </c>
      <c r="AO76" s="58" t="s">
        <v>57</v>
      </c>
      <c r="AP76" s="7"/>
      <c r="AQ76" s="7"/>
      <c r="AR76" s="232"/>
      <c r="AS76" s="87"/>
      <c r="AT76" s="61"/>
      <c r="AU76" s="7"/>
      <c r="AV76" s="7"/>
      <c r="AW76" s="232"/>
      <c r="AX76" s="87"/>
      <c r="AY76" s="49">
        <v>18</v>
      </c>
      <c r="AZ76" s="8"/>
      <c r="BA76" s="8"/>
      <c r="BB76" s="233"/>
      <c r="BC76" s="87"/>
      <c r="BD76" s="18">
        <v>18</v>
      </c>
      <c r="BE76" s="12"/>
      <c r="BG76" s="14">
        <v>18</v>
      </c>
      <c r="BH76" s="58" t="s">
        <v>57</v>
      </c>
      <c r="BI76" s="7"/>
      <c r="BJ76" s="7"/>
      <c r="BK76" s="232"/>
      <c r="BL76" s="87"/>
      <c r="BM76" s="61"/>
      <c r="BN76" s="7"/>
      <c r="BO76" s="7"/>
      <c r="BP76" s="232"/>
      <c r="BQ76" s="87"/>
      <c r="BR76" s="49">
        <v>18</v>
      </c>
      <c r="BS76" s="8"/>
      <c r="BT76" s="8"/>
      <c r="BU76" s="233"/>
      <c r="BV76" s="87"/>
      <c r="BW76" s="14">
        <v>18</v>
      </c>
      <c r="BX76" s="12"/>
      <c r="CA76" s="18">
        <v>18</v>
      </c>
      <c r="CB76" s="58" t="s">
        <v>57</v>
      </c>
      <c r="CC76" s="7"/>
      <c r="CD76" s="7"/>
      <c r="CE76" s="232"/>
      <c r="CF76" s="87"/>
      <c r="CG76" s="61"/>
      <c r="CH76" s="7"/>
      <c r="CI76" s="7"/>
      <c r="CJ76" s="232"/>
      <c r="CK76" s="87"/>
      <c r="CL76" s="49">
        <v>18</v>
      </c>
      <c r="CM76" s="8"/>
      <c r="CN76" s="8"/>
      <c r="CO76" s="233"/>
      <c r="CP76" s="87"/>
      <c r="CQ76" s="18">
        <v>18</v>
      </c>
      <c r="CR76" s="12"/>
      <c r="CU76" s="14">
        <v>18</v>
      </c>
      <c r="CV76" s="58" t="s">
        <v>57</v>
      </c>
      <c r="CW76" s="7"/>
      <c r="CX76" s="7"/>
      <c r="CY76" s="232"/>
      <c r="CZ76" s="87"/>
      <c r="DA76" s="61"/>
      <c r="DB76" s="7"/>
      <c r="DC76" s="7"/>
      <c r="DD76" s="232"/>
      <c r="DE76" s="87"/>
      <c r="DF76" s="49">
        <v>18</v>
      </c>
      <c r="DG76" s="8"/>
      <c r="DH76" s="8"/>
      <c r="DI76" s="233"/>
      <c r="DJ76" s="87"/>
      <c r="DK76" s="14">
        <v>18</v>
      </c>
      <c r="DL76" s="12"/>
      <c r="DO76" s="18">
        <v>18</v>
      </c>
      <c r="DP76" s="58" t="s">
        <v>57</v>
      </c>
      <c r="DQ76" s="7"/>
      <c r="DR76" s="7"/>
      <c r="DS76" s="232"/>
      <c r="DT76" s="87"/>
      <c r="DU76" s="61"/>
      <c r="DV76" s="7"/>
      <c r="DW76" s="7"/>
      <c r="DX76" s="232"/>
      <c r="DY76" s="87"/>
      <c r="DZ76" s="49">
        <v>18</v>
      </c>
      <c r="EA76" s="8"/>
      <c r="EB76" s="8"/>
      <c r="EC76" s="233"/>
      <c r="ED76" s="87"/>
      <c r="EE76" s="18">
        <v>18</v>
      </c>
      <c r="EF76" s="12"/>
      <c r="EI76" s="22">
        <v>18</v>
      </c>
      <c r="EJ76" s="58" t="s">
        <v>57</v>
      </c>
      <c r="EK76" s="7"/>
      <c r="EL76" s="7"/>
      <c r="EM76" s="232"/>
      <c r="EN76" s="87"/>
      <c r="EO76" s="61"/>
      <c r="EP76" s="129"/>
      <c r="EQ76" s="7"/>
      <c r="ER76" s="232"/>
      <c r="ES76" s="87"/>
      <c r="ET76" s="49">
        <v>18</v>
      </c>
      <c r="EU76" s="8"/>
      <c r="EV76" s="8"/>
      <c r="EW76" s="233"/>
      <c r="EX76" s="87"/>
      <c r="EY76" s="22">
        <v>18</v>
      </c>
      <c r="EZ76" s="12"/>
    </row>
    <row r="77" spans="1:156" hidden="1" x14ac:dyDescent="0.25">
      <c r="A77" s="191">
        <v>19</v>
      </c>
      <c r="B77" s="98" t="s">
        <v>58</v>
      </c>
      <c r="C77" s="96"/>
      <c r="D77" s="96">
        <v>675</v>
      </c>
      <c r="E77" s="234"/>
      <c r="F77" s="210"/>
      <c r="G77" s="61"/>
      <c r="H77" s="96"/>
      <c r="I77" s="96"/>
      <c r="J77" s="234"/>
      <c r="K77" s="210"/>
      <c r="L77" s="62"/>
      <c r="M77" s="96">
        <v>675</v>
      </c>
      <c r="N77" s="96"/>
      <c r="O77" s="234"/>
      <c r="P77" s="121"/>
      <c r="Q77" s="191">
        <v>19</v>
      </c>
      <c r="R77" s="6"/>
      <c r="U77" s="14">
        <v>19</v>
      </c>
      <c r="V77" s="58" t="s">
        <v>58</v>
      </c>
      <c r="W77" s="7"/>
      <c r="X77" s="7"/>
      <c r="Y77" s="232"/>
      <c r="Z77" s="63"/>
      <c r="AA77" s="61"/>
      <c r="AB77" s="7"/>
      <c r="AC77" s="7"/>
      <c r="AD77" s="232"/>
      <c r="AE77" s="63"/>
      <c r="AF77" s="49">
        <v>19</v>
      </c>
      <c r="AG77" s="8"/>
      <c r="AH77" s="8"/>
      <c r="AI77" s="233"/>
      <c r="AJ77" s="121"/>
      <c r="AK77" s="14">
        <v>19</v>
      </c>
      <c r="AL77" s="12"/>
      <c r="AN77" s="18">
        <v>19</v>
      </c>
      <c r="AO77" s="58" t="s">
        <v>58</v>
      </c>
      <c r="AP77" s="7"/>
      <c r="AQ77" s="7"/>
      <c r="AR77" s="232"/>
      <c r="AS77" s="63"/>
      <c r="AT77" s="61"/>
      <c r="AU77" s="7"/>
      <c r="AV77" s="7"/>
      <c r="AW77" s="232"/>
      <c r="AX77" s="63"/>
      <c r="AY77" s="49">
        <v>19</v>
      </c>
      <c r="AZ77" s="8"/>
      <c r="BA77" s="8"/>
      <c r="BB77" s="233"/>
      <c r="BC77" s="121"/>
      <c r="BD77" s="18">
        <v>19</v>
      </c>
      <c r="BE77" s="12"/>
      <c r="BG77" s="14">
        <v>19</v>
      </c>
      <c r="BH77" s="58" t="s">
        <v>58</v>
      </c>
      <c r="BI77" s="7"/>
      <c r="BJ77" s="7"/>
      <c r="BK77" s="232"/>
      <c r="BL77" s="63"/>
      <c r="BM77" s="61"/>
      <c r="BN77" s="7"/>
      <c r="BO77" s="7"/>
      <c r="BP77" s="232"/>
      <c r="BQ77" s="63"/>
      <c r="BR77" s="49">
        <v>19</v>
      </c>
      <c r="BS77" s="8"/>
      <c r="BT77" s="8"/>
      <c r="BU77" s="233"/>
      <c r="BV77" s="121"/>
      <c r="BW77" s="14">
        <v>19</v>
      </c>
      <c r="BX77" s="12"/>
      <c r="CA77" s="18">
        <v>19</v>
      </c>
      <c r="CB77" s="58" t="s">
        <v>58</v>
      </c>
      <c r="CC77" s="7"/>
      <c r="CD77" s="7"/>
      <c r="CE77" s="232"/>
      <c r="CF77" s="63"/>
      <c r="CG77" s="61"/>
      <c r="CH77" s="7"/>
      <c r="CI77" s="7"/>
      <c r="CJ77" s="232"/>
      <c r="CK77" s="63"/>
      <c r="CL77" s="49">
        <v>19</v>
      </c>
      <c r="CM77" s="8"/>
      <c r="CN77" s="8"/>
      <c r="CO77" s="233"/>
      <c r="CP77" s="121"/>
      <c r="CQ77" s="18">
        <v>19</v>
      </c>
      <c r="CR77" s="12"/>
      <c r="CU77" s="14">
        <v>19</v>
      </c>
      <c r="CV77" s="58" t="s">
        <v>58</v>
      </c>
      <c r="CW77" s="7"/>
      <c r="CX77" s="7"/>
      <c r="CY77" s="232"/>
      <c r="CZ77" s="63"/>
      <c r="DA77" s="61"/>
      <c r="DB77" s="7"/>
      <c r="DC77" s="7"/>
      <c r="DD77" s="232"/>
      <c r="DE77" s="63"/>
      <c r="DF77" s="49">
        <v>19</v>
      </c>
      <c r="DG77" s="8"/>
      <c r="DH77" s="8"/>
      <c r="DI77" s="233"/>
      <c r="DJ77" s="121"/>
      <c r="DK77" s="14">
        <v>19</v>
      </c>
      <c r="DL77" s="12"/>
      <c r="DO77" s="18">
        <v>19</v>
      </c>
      <c r="DP77" s="58" t="s">
        <v>58</v>
      </c>
      <c r="DQ77" s="7"/>
      <c r="DR77" s="7"/>
      <c r="DS77" s="232"/>
      <c r="DT77" s="63"/>
      <c r="DU77" s="61"/>
      <c r="DV77" s="7"/>
      <c r="DW77" s="7"/>
      <c r="DX77" s="232"/>
      <c r="DY77" s="63"/>
      <c r="DZ77" s="49">
        <v>19</v>
      </c>
      <c r="EA77" s="8"/>
      <c r="EB77" s="8"/>
      <c r="EC77" s="233"/>
      <c r="ED77" s="121"/>
      <c r="EE77" s="18">
        <v>19</v>
      </c>
      <c r="EF77" s="12"/>
      <c r="EI77" s="22">
        <v>19</v>
      </c>
      <c r="EJ77" s="58" t="s">
        <v>58</v>
      </c>
      <c r="EK77" s="7"/>
      <c r="EL77" s="7"/>
      <c r="EM77" s="232"/>
      <c r="EN77" s="63"/>
      <c r="EO77" s="61"/>
      <c r="EP77" s="8"/>
      <c r="EQ77" s="7"/>
      <c r="ER77" s="232"/>
      <c r="ES77" s="63"/>
      <c r="ET77" s="49">
        <v>19</v>
      </c>
      <c r="EU77" s="8"/>
      <c r="EV77" s="8"/>
      <c r="EW77" s="233"/>
      <c r="EX77" s="121"/>
      <c r="EY77" s="22">
        <v>19</v>
      </c>
      <c r="EZ77" s="12"/>
    </row>
    <row r="78" spans="1:156" x14ac:dyDescent="0.25">
      <c r="A78" s="191">
        <v>16</v>
      </c>
      <c r="B78" s="122" t="s">
        <v>59</v>
      </c>
      <c r="C78" s="65"/>
      <c r="D78" s="65">
        <f>M78</f>
        <v>2142</v>
      </c>
      <c r="E78" s="66">
        <f>SUM(D78,-C78)</f>
        <v>2142</v>
      </c>
      <c r="F78" s="67" t="e">
        <f>E78/C78</f>
        <v>#DIV/0!</v>
      </c>
      <c r="G78" s="61"/>
      <c r="H78" s="65">
        <v>2339</v>
      </c>
      <c r="I78" s="65">
        <v>2129</v>
      </c>
      <c r="J78" s="66">
        <f>SUM(I78,-H78)</f>
        <v>-210</v>
      </c>
      <c r="K78" s="68">
        <f>J78/H78</f>
        <v>-8.9781958101752879E-2</v>
      </c>
      <c r="L78" s="62"/>
      <c r="M78" s="69">
        <v>2142</v>
      </c>
      <c r="N78" s="69">
        <f>I78</f>
        <v>2129</v>
      </c>
      <c r="O78" s="70">
        <f>SUM(N78,-M78)</f>
        <v>-13</v>
      </c>
      <c r="P78" s="71">
        <f>O78/M78</f>
        <v>-6.0690943043884222E-3</v>
      </c>
      <c r="Q78" s="191">
        <v>16</v>
      </c>
      <c r="R78" s="6"/>
      <c r="U78" s="14">
        <v>16</v>
      </c>
      <c r="V78" s="123" t="s">
        <v>59</v>
      </c>
      <c r="W78" s="100" t="e">
        <f>#REF!</f>
        <v>#REF!</v>
      </c>
      <c r="X78" s="101">
        <v>520</v>
      </c>
      <c r="Y78" s="102" t="e">
        <f>SUM(X78,-W78)</f>
        <v>#REF!</v>
      </c>
      <c r="Z78" s="103" t="e">
        <f>Y78/W78</f>
        <v>#REF!</v>
      </c>
      <c r="AA78" s="61"/>
      <c r="AB78" s="65">
        <v>701</v>
      </c>
      <c r="AC78" s="65">
        <v>652</v>
      </c>
      <c r="AD78" s="66">
        <f>SUM(AC78,-AB78)</f>
        <v>-49</v>
      </c>
      <c r="AE78" s="68">
        <f>AD78/AB78</f>
        <v>-6.9900142653352357E-2</v>
      </c>
      <c r="AF78" s="49">
        <v>20</v>
      </c>
      <c r="AG78" s="69">
        <v>573</v>
      </c>
      <c r="AH78" s="79">
        <f>AC78</f>
        <v>652</v>
      </c>
      <c r="AI78" s="70">
        <f>SUM(AH78,-AG78)</f>
        <v>79</v>
      </c>
      <c r="AJ78" s="80">
        <f>AI78/AG78</f>
        <v>0.13787085514834205</v>
      </c>
      <c r="AK78" s="14">
        <v>16</v>
      </c>
      <c r="AL78" s="12"/>
      <c r="AN78" s="18">
        <v>16</v>
      </c>
      <c r="AO78" s="123" t="s">
        <v>59</v>
      </c>
      <c r="AP78" s="100" t="e">
        <f>#REF!</f>
        <v>#REF!</v>
      </c>
      <c r="AQ78" s="101">
        <v>520</v>
      </c>
      <c r="AR78" s="102" t="e">
        <f>SUM(AQ78,-AP78)</f>
        <v>#REF!</v>
      </c>
      <c r="AS78" s="103" t="e">
        <f>AR78/AP78</f>
        <v>#REF!</v>
      </c>
      <c r="AT78" s="61"/>
      <c r="AU78" s="65">
        <v>306</v>
      </c>
      <c r="AV78" s="65">
        <v>256</v>
      </c>
      <c r="AW78" s="66">
        <f>SUM(AV78,-AU78)</f>
        <v>-50</v>
      </c>
      <c r="AX78" s="68">
        <f>AW78/AU78</f>
        <v>-0.16339869281045752</v>
      </c>
      <c r="AY78" s="49">
        <v>20</v>
      </c>
      <c r="AZ78" s="69">
        <v>573</v>
      </c>
      <c r="BA78" s="79">
        <f>AV78</f>
        <v>256</v>
      </c>
      <c r="BB78" s="70">
        <f>SUM(BA78,-AZ78)</f>
        <v>-317</v>
      </c>
      <c r="BC78" s="80">
        <f>BB78/AZ78</f>
        <v>-0.55322862129144856</v>
      </c>
      <c r="BD78" s="18">
        <v>16</v>
      </c>
      <c r="BE78" s="12"/>
      <c r="BG78" s="14">
        <v>16</v>
      </c>
      <c r="BH78" s="123" t="s">
        <v>59</v>
      </c>
      <c r="BI78" s="100" t="e">
        <f>#REF!</f>
        <v>#REF!</v>
      </c>
      <c r="BJ78" s="101">
        <v>520</v>
      </c>
      <c r="BK78" s="102" t="e">
        <f>SUM(BJ78,-BI78)</f>
        <v>#REF!</v>
      </c>
      <c r="BL78" s="103" t="e">
        <f>BK78/BI78</f>
        <v>#REF!</v>
      </c>
      <c r="BM78" s="61"/>
      <c r="BN78" s="65">
        <v>216</v>
      </c>
      <c r="BO78" s="65">
        <v>200</v>
      </c>
      <c r="BP78" s="66">
        <f>SUM(BO78,-BN78)</f>
        <v>-16</v>
      </c>
      <c r="BQ78" s="68">
        <f>BP78/BN78</f>
        <v>-7.407407407407407E-2</v>
      </c>
      <c r="BR78" s="49">
        <v>20</v>
      </c>
      <c r="BS78" s="69">
        <v>573</v>
      </c>
      <c r="BT78" s="79">
        <f>BO78</f>
        <v>200</v>
      </c>
      <c r="BU78" s="70">
        <f>SUM(BT78,-BS78)</f>
        <v>-373</v>
      </c>
      <c r="BV78" s="80">
        <f>BU78/BS78</f>
        <v>-0.65095986038394416</v>
      </c>
      <c r="BW78" s="14">
        <v>16</v>
      </c>
      <c r="BX78" s="12"/>
      <c r="CA78" s="18">
        <v>16</v>
      </c>
      <c r="CB78" s="123" t="s">
        <v>59</v>
      </c>
      <c r="CC78" s="100" t="e">
        <f>#REF!</f>
        <v>#REF!</v>
      </c>
      <c r="CD78" s="101">
        <v>520</v>
      </c>
      <c r="CE78" s="102" t="e">
        <f>SUM(CD78,-CC78)</f>
        <v>#REF!</v>
      </c>
      <c r="CF78" s="103" t="e">
        <f>CE78/CC78</f>
        <v>#REF!</v>
      </c>
      <c r="CG78" s="61"/>
      <c r="CH78" s="65">
        <v>249</v>
      </c>
      <c r="CI78" s="65">
        <v>277</v>
      </c>
      <c r="CJ78" s="66">
        <f>SUM(CI78,-CH78)</f>
        <v>28</v>
      </c>
      <c r="CK78" s="78">
        <f>CJ78/CH78</f>
        <v>0.11244979919678715</v>
      </c>
      <c r="CL78" s="49">
        <v>20</v>
      </c>
      <c r="CM78" s="69">
        <v>573</v>
      </c>
      <c r="CN78" s="79">
        <f>CI78</f>
        <v>277</v>
      </c>
      <c r="CO78" s="70">
        <f>SUM(CN78,-CM78)</f>
        <v>-296</v>
      </c>
      <c r="CP78" s="80">
        <f>CO78/CM78</f>
        <v>-0.51657940663176261</v>
      </c>
      <c r="CQ78" s="18">
        <v>16</v>
      </c>
      <c r="CR78" s="12"/>
      <c r="CU78" s="14">
        <v>16</v>
      </c>
      <c r="CV78" s="123" t="s">
        <v>59</v>
      </c>
      <c r="CW78" s="100" t="e">
        <f>#REF!</f>
        <v>#REF!</v>
      </c>
      <c r="CX78" s="101">
        <v>520</v>
      </c>
      <c r="CY78" s="102" t="e">
        <f>SUM(CX78,-CW78)</f>
        <v>#REF!</v>
      </c>
      <c r="CZ78" s="103" t="e">
        <f>CY78/CW78</f>
        <v>#REF!</v>
      </c>
      <c r="DA78" s="61"/>
      <c r="DB78" s="65">
        <v>93</v>
      </c>
      <c r="DC78" s="65">
        <v>87</v>
      </c>
      <c r="DD78" s="66">
        <f>SUM(DC78,-DB78)</f>
        <v>-6</v>
      </c>
      <c r="DE78" s="68">
        <f>DD78/DB78</f>
        <v>-6.4516129032258063E-2</v>
      </c>
      <c r="DF78" s="49">
        <v>20</v>
      </c>
      <c r="DG78" s="69">
        <v>573</v>
      </c>
      <c r="DH78" s="79">
        <f>DC78</f>
        <v>87</v>
      </c>
      <c r="DI78" s="70">
        <f>SUM(DH78,-DG78)</f>
        <v>-486</v>
      </c>
      <c r="DJ78" s="80">
        <f>DI78/DG78</f>
        <v>-0.84816753926701571</v>
      </c>
      <c r="DK78" s="14">
        <v>16</v>
      </c>
      <c r="DL78" s="12"/>
      <c r="DO78" s="18">
        <v>16</v>
      </c>
      <c r="DP78" s="123" t="s">
        <v>59</v>
      </c>
      <c r="DQ78" s="100" t="e">
        <f>#REF!</f>
        <v>#REF!</v>
      </c>
      <c r="DR78" s="101">
        <v>520</v>
      </c>
      <c r="DS78" s="102" t="e">
        <f>SUM(DR78,-DQ78)</f>
        <v>#REF!</v>
      </c>
      <c r="DT78" s="103" t="e">
        <f>DS78/DQ78</f>
        <v>#REF!</v>
      </c>
      <c r="DU78" s="61"/>
      <c r="DV78" s="65">
        <v>163</v>
      </c>
      <c r="DW78" s="65">
        <v>138</v>
      </c>
      <c r="DX78" s="66">
        <f>SUM(DW78,-DV78)</f>
        <v>-25</v>
      </c>
      <c r="DY78" s="68">
        <f>DX78/DV78</f>
        <v>-0.15337423312883436</v>
      </c>
      <c r="DZ78" s="49">
        <v>20</v>
      </c>
      <c r="EA78" s="69">
        <v>573</v>
      </c>
      <c r="EB78" s="79">
        <f>DW78</f>
        <v>138</v>
      </c>
      <c r="EC78" s="70">
        <f>SUM(EB78,-EA78)</f>
        <v>-435</v>
      </c>
      <c r="ED78" s="80">
        <f>EC78/EA78</f>
        <v>-0.75916230366492143</v>
      </c>
      <c r="EE78" s="18">
        <v>16</v>
      </c>
      <c r="EF78" s="12"/>
      <c r="EI78" s="22">
        <v>16</v>
      </c>
      <c r="EJ78" s="123" t="s">
        <v>59</v>
      </c>
      <c r="EK78" s="100" t="e">
        <f>#REF!</f>
        <v>#REF!</v>
      </c>
      <c r="EL78" s="101">
        <v>520</v>
      </c>
      <c r="EM78" s="102" t="e">
        <f>SUM(EL78,-EK78)</f>
        <v>#REF!</v>
      </c>
      <c r="EN78" s="103" t="e">
        <f>EM78/EK78</f>
        <v>#REF!</v>
      </c>
      <c r="EO78" s="61"/>
      <c r="EP78" s="75">
        <f>SUM(AB78,AU78,BN78,CH78,DB78,DV78)</f>
        <v>1728</v>
      </c>
      <c r="EQ78" s="75">
        <f>SUM(AB78,AU78,BO78,CI78,DC78,DW78)</f>
        <v>1709</v>
      </c>
      <c r="ER78" s="66">
        <f>SUM(EQ78,-EP78)</f>
        <v>-19</v>
      </c>
      <c r="ES78" s="68">
        <f>ER78/EP78</f>
        <v>-1.0995370370370371E-2</v>
      </c>
      <c r="ET78" s="49">
        <v>20</v>
      </c>
      <c r="EU78" s="69">
        <v>573</v>
      </c>
      <c r="EV78" s="79">
        <f>EQ78</f>
        <v>1709</v>
      </c>
      <c r="EW78" s="70">
        <f>SUM(EV78,-EU78)</f>
        <v>1136</v>
      </c>
      <c r="EX78" s="80">
        <f>EW78/EU78</f>
        <v>1.9825479930191972</v>
      </c>
      <c r="EY78" s="22">
        <v>16</v>
      </c>
      <c r="EZ78" s="12"/>
    </row>
    <row r="79" spans="1:156" x14ac:dyDescent="0.25">
      <c r="A79" s="191">
        <v>17</v>
      </c>
      <c r="B79" s="112" t="s">
        <v>60</v>
      </c>
      <c r="C79" s="113">
        <f>SUM(C70,C78)</f>
        <v>0</v>
      </c>
      <c r="D79" s="113">
        <f>SUM(D70,D78)</f>
        <v>4339</v>
      </c>
      <c r="E79" s="114">
        <f>SUM(D79,-C79)</f>
        <v>4339</v>
      </c>
      <c r="F79" s="115" t="e">
        <f>E79/C79</f>
        <v>#DIV/0!</v>
      </c>
      <c r="G79" s="61"/>
      <c r="H79" s="113">
        <f>SUM(H70,H78)</f>
        <v>4456</v>
      </c>
      <c r="I79" s="113">
        <f>SUM(I70,I78)</f>
        <v>4367</v>
      </c>
      <c r="J79" s="114">
        <f>SUM(I79,-H79)</f>
        <v>-89</v>
      </c>
      <c r="K79" s="110">
        <f>J79/H79</f>
        <v>-1.9973070017953322E-2</v>
      </c>
      <c r="L79" s="62"/>
      <c r="M79" s="113">
        <f>SUM(M70,M78)</f>
        <v>4339</v>
      </c>
      <c r="N79" s="113">
        <f>SUM(N70,N78)</f>
        <v>4367</v>
      </c>
      <c r="O79" s="114">
        <f>SUM(N79,-M79)</f>
        <v>28</v>
      </c>
      <c r="P79" s="71">
        <f>O79/M79</f>
        <v>6.4530997925789351E-3</v>
      </c>
      <c r="Q79" s="191">
        <v>17</v>
      </c>
      <c r="R79" s="6"/>
      <c r="U79" s="14">
        <v>17</v>
      </c>
      <c r="V79" s="106" t="s">
        <v>60</v>
      </c>
      <c r="W79" s="107" t="e">
        <f>SUM(W70,W78)</f>
        <v>#REF!</v>
      </c>
      <c r="X79" s="108">
        <f>SUM(X70,X78)</f>
        <v>1308</v>
      </c>
      <c r="Y79" s="109" t="e">
        <f>SUM(X79,-W79)</f>
        <v>#REF!</v>
      </c>
      <c r="Z79" s="80" t="e">
        <f>Y79/W79</f>
        <v>#REF!</v>
      </c>
      <c r="AA79" s="61"/>
      <c r="AB79" s="108">
        <f>SUM(AB70,AB78)</f>
        <v>1422</v>
      </c>
      <c r="AC79" s="108">
        <f>SUM(AC70,AC78)</f>
        <v>1350</v>
      </c>
      <c r="AD79" s="109">
        <f>SUM(AC79,-AB79)</f>
        <v>-72</v>
      </c>
      <c r="AE79" s="110">
        <f>AD79/AB79</f>
        <v>-5.0632911392405063E-2</v>
      </c>
      <c r="AF79" s="49">
        <v>21</v>
      </c>
      <c r="AG79" s="111">
        <f>SUM(AG70,AG78)</f>
        <v>1387</v>
      </c>
      <c r="AH79" s="111">
        <f>SUM(AH70,AH78)</f>
        <v>1350</v>
      </c>
      <c r="AI79" s="70">
        <f>SUM(AH79,-AG79)</f>
        <v>-37</v>
      </c>
      <c r="AJ79" s="80">
        <f>AI79/AG79</f>
        <v>-2.6676279740447006E-2</v>
      </c>
      <c r="AK79" s="14">
        <v>17</v>
      </c>
      <c r="AL79" s="12"/>
      <c r="AN79" s="18">
        <v>17</v>
      </c>
      <c r="AO79" s="106" t="s">
        <v>60</v>
      </c>
      <c r="AP79" s="107" t="e">
        <f>SUM(AP70,AP78)</f>
        <v>#REF!</v>
      </c>
      <c r="AQ79" s="108">
        <f>SUM(AQ70,AQ78)</f>
        <v>1308</v>
      </c>
      <c r="AR79" s="109" t="e">
        <f>SUM(AQ79,-AP79)</f>
        <v>#REF!</v>
      </c>
      <c r="AS79" s="80" t="e">
        <f>AR79/AP79</f>
        <v>#REF!</v>
      </c>
      <c r="AT79" s="61"/>
      <c r="AU79" s="108">
        <f>SUM(AU70,AU78)</f>
        <v>637</v>
      </c>
      <c r="AV79" s="108">
        <f>SUM(AV70,AV78)</f>
        <v>580</v>
      </c>
      <c r="AW79" s="109">
        <f>SUM(AV79,-AU79)</f>
        <v>-57</v>
      </c>
      <c r="AX79" s="110">
        <f>AW79/AU79</f>
        <v>-8.9481946624803771E-2</v>
      </c>
      <c r="AY79" s="49">
        <v>21</v>
      </c>
      <c r="AZ79" s="111">
        <f>SUM(AZ70,AZ78)</f>
        <v>1387</v>
      </c>
      <c r="BA79" s="111">
        <f>SUM(BA70,BA78)</f>
        <v>580</v>
      </c>
      <c r="BB79" s="70">
        <f>SUM(BA79,-AZ79)</f>
        <v>-807</v>
      </c>
      <c r="BC79" s="80">
        <f>BB79/AZ79</f>
        <v>-0.58183129055515503</v>
      </c>
      <c r="BD79" s="18">
        <v>17</v>
      </c>
      <c r="BE79" s="12"/>
      <c r="BG79" s="14">
        <v>17</v>
      </c>
      <c r="BH79" s="106" t="s">
        <v>60</v>
      </c>
      <c r="BI79" s="107" t="e">
        <f>SUM(BI70,BI78)</f>
        <v>#REF!</v>
      </c>
      <c r="BJ79" s="108">
        <f>SUM(BJ70,BJ78)</f>
        <v>1308</v>
      </c>
      <c r="BK79" s="109" t="e">
        <f>SUM(BJ79,-BI79)</f>
        <v>#REF!</v>
      </c>
      <c r="BL79" s="80" t="e">
        <f>BK79/BI79</f>
        <v>#REF!</v>
      </c>
      <c r="BM79" s="61"/>
      <c r="BN79" s="108">
        <f>SUM(BN70,BN78)</f>
        <v>432</v>
      </c>
      <c r="BO79" s="108">
        <f>SUM(BO70,BO78)</f>
        <v>446</v>
      </c>
      <c r="BP79" s="109">
        <f>SUM(BO79,-BN79)</f>
        <v>14</v>
      </c>
      <c r="BQ79" s="116">
        <f>BP79/BN79</f>
        <v>3.2407407407407406E-2</v>
      </c>
      <c r="BR79" s="49">
        <v>21</v>
      </c>
      <c r="BS79" s="111">
        <f>SUM(BS70,BS78)</f>
        <v>1387</v>
      </c>
      <c r="BT79" s="111">
        <f>SUM(BT70,BT78)</f>
        <v>446</v>
      </c>
      <c r="BU79" s="70">
        <f>SUM(BT79,-BS79)</f>
        <v>-941</v>
      </c>
      <c r="BV79" s="80">
        <f>BU79/BS79</f>
        <v>-0.67844268204758473</v>
      </c>
      <c r="BW79" s="14">
        <v>17</v>
      </c>
      <c r="BX79" s="12"/>
      <c r="CA79" s="18">
        <v>17</v>
      </c>
      <c r="CB79" s="106" t="s">
        <v>60</v>
      </c>
      <c r="CC79" s="107" t="e">
        <f>SUM(CC70,CC78)</f>
        <v>#REF!</v>
      </c>
      <c r="CD79" s="108">
        <f>SUM(CD70,CD78)</f>
        <v>1308</v>
      </c>
      <c r="CE79" s="109" t="e">
        <f>SUM(CD79,-CC79)</f>
        <v>#REF!</v>
      </c>
      <c r="CF79" s="80" t="e">
        <f>CE79/CC79</f>
        <v>#REF!</v>
      </c>
      <c r="CG79" s="61"/>
      <c r="CH79" s="108">
        <f>SUM(CH70,CH78)</f>
        <v>408</v>
      </c>
      <c r="CI79" s="108">
        <f>SUM(CI70,CI78)</f>
        <v>483</v>
      </c>
      <c r="CJ79" s="109">
        <f>SUM(CI79,-CH79)</f>
        <v>75</v>
      </c>
      <c r="CK79" s="116">
        <f>CJ79/CH79</f>
        <v>0.18382352941176472</v>
      </c>
      <c r="CL79" s="49">
        <v>21</v>
      </c>
      <c r="CM79" s="111">
        <f>SUM(CM70,CM78)</f>
        <v>1387</v>
      </c>
      <c r="CN79" s="111">
        <f>SUM(CN70,CN78)</f>
        <v>483</v>
      </c>
      <c r="CO79" s="70">
        <f>SUM(CN79,-CM79)</f>
        <v>-904</v>
      </c>
      <c r="CP79" s="80">
        <f>CO79/CM79</f>
        <v>-0.65176640230713767</v>
      </c>
      <c r="CQ79" s="18">
        <v>17</v>
      </c>
      <c r="CR79" s="12"/>
      <c r="CU79" s="14">
        <v>17</v>
      </c>
      <c r="CV79" s="106" t="s">
        <v>60</v>
      </c>
      <c r="CW79" s="107" t="e">
        <f>SUM(CW70,CW78)</f>
        <v>#REF!</v>
      </c>
      <c r="CX79" s="108">
        <f>SUM(CX70,CX78)</f>
        <v>1308</v>
      </c>
      <c r="CY79" s="109" t="e">
        <f>SUM(CX79,-CW79)</f>
        <v>#REF!</v>
      </c>
      <c r="CZ79" s="80" t="e">
        <f>CY79/CW79</f>
        <v>#REF!</v>
      </c>
      <c r="DA79" s="61"/>
      <c r="DB79" s="108">
        <f>SUM(DB70,DB78)</f>
        <v>176</v>
      </c>
      <c r="DC79" s="108">
        <f>SUM(DC70,DC78)</f>
        <v>169</v>
      </c>
      <c r="DD79" s="109">
        <f>SUM(DC79,-DB79)</f>
        <v>-7</v>
      </c>
      <c r="DE79" s="110">
        <f>DD79/DB79</f>
        <v>-3.9772727272727272E-2</v>
      </c>
      <c r="DF79" s="49">
        <v>21</v>
      </c>
      <c r="DG79" s="111">
        <f>SUM(DG70,DG78)</f>
        <v>1387</v>
      </c>
      <c r="DH79" s="111">
        <f>SUM(DH70,DH78)</f>
        <v>169</v>
      </c>
      <c r="DI79" s="70">
        <f>SUM(DH79,-DG79)</f>
        <v>-1218</v>
      </c>
      <c r="DJ79" s="80">
        <f>DI79/DG79</f>
        <v>-0.87815428983417443</v>
      </c>
      <c r="DK79" s="14">
        <v>17</v>
      </c>
      <c r="DL79" s="12"/>
      <c r="DO79" s="18">
        <v>17</v>
      </c>
      <c r="DP79" s="106" t="s">
        <v>60</v>
      </c>
      <c r="DQ79" s="107" t="e">
        <f>SUM(DQ70,DQ78)</f>
        <v>#REF!</v>
      </c>
      <c r="DR79" s="108">
        <f>SUM(DR70,DR78)</f>
        <v>1308</v>
      </c>
      <c r="DS79" s="109" t="e">
        <f>SUM(DR79,-DQ79)</f>
        <v>#REF!</v>
      </c>
      <c r="DT79" s="80" t="e">
        <f>DS79/DQ79</f>
        <v>#REF!</v>
      </c>
      <c r="DU79" s="61"/>
      <c r="DV79" s="108">
        <f>SUM(DV70,DV78)</f>
        <v>276</v>
      </c>
      <c r="DW79" s="108">
        <f>SUM(DW70,DW78)</f>
        <v>255</v>
      </c>
      <c r="DX79" s="109">
        <f>SUM(DW79,-DV79)</f>
        <v>-21</v>
      </c>
      <c r="DY79" s="110">
        <f>DX79/DV79</f>
        <v>-7.6086956521739135E-2</v>
      </c>
      <c r="DZ79" s="49">
        <v>21</v>
      </c>
      <c r="EA79" s="111">
        <f>SUM(EA70,EA78)</f>
        <v>1387</v>
      </c>
      <c r="EB79" s="111">
        <f>SUM(EB70,EB78)</f>
        <v>255</v>
      </c>
      <c r="EC79" s="70">
        <f>SUM(EB79,-EA79)</f>
        <v>-1132</v>
      </c>
      <c r="ED79" s="80">
        <f>EC79/EA79</f>
        <v>-0.81614996395097328</v>
      </c>
      <c r="EE79" s="18">
        <v>17</v>
      </c>
      <c r="EF79" s="12"/>
      <c r="EI79" s="22">
        <v>17</v>
      </c>
      <c r="EJ79" s="106" t="s">
        <v>60</v>
      </c>
      <c r="EK79" s="107" t="e">
        <f>SUM(EK70,EK78)</f>
        <v>#REF!</v>
      </c>
      <c r="EL79" s="108">
        <f>SUM(EL70,EL78)</f>
        <v>1308</v>
      </c>
      <c r="EM79" s="109" t="e">
        <f>SUM(EL79,-EK79)</f>
        <v>#REF!</v>
      </c>
      <c r="EN79" s="80" t="e">
        <f>EM79/EK79</f>
        <v>#REF!</v>
      </c>
      <c r="EO79" s="61"/>
      <c r="EP79" s="108">
        <f>SUM(EP70,EP78)</f>
        <v>3351</v>
      </c>
      <c r="EQ79" s="108">
        <f>SUM(EQ70,EQ78)</f>
        <v>3412</v>
      </c>
      <c r="ER79" s="109">
        <f>SUM(EQ79,-EP79)</f>
        <v>61</v>
      </c>
      <c r="ES79" s="116">
        <f>ER79/EP79</f>
        <v>1.8203521336914354E-2</v>
      </c>
      <c r="ET79" s="49">
        <v>21</v>
      </c>
      <c r="EU79" s="111">
        <f>SUM(EU70,EU78)</f>
        <v>1387</v>
      </c>
      <c r="EV79" s="111">
        <f>SUM(EV70,EV78)</f>
        <v>3412</v>
      </c>
      <c r="EW79" s="70">
        <f>SUM(EV79,-EU79)</f>
        <v>2025</v>
      </c>
      <c r="EX79" s="80">
        <f>EW79/EU79</f>
        <v>1.4599855803893296</v>
      </c>
      <c r="EY79" s="22">
        <v>17</v>
      </c>
      <c r="EZ79" s="12"/>
    </row>
    <row r="80" spans="1:156" hidden="1" x14ac:dyDescent="0.25">
      <c r="A80" s="191"/>
      <c r="B80" s="58"/>
      <c r="C80" s="7"/>
      <c r="D80" s="58"/>
      <c r="E80" s="58"/>
      <c r="F80" s="92"/>
      <c r="G80" s="119"/>
      <c r="H80" s="58"/>
      <c r="I80" s="58"/>
      <c r="J80" s="58"/>
      <c r="K80" s="92"/>
      <c r="L80" s="62"/>
      <c r="M80" s="58"/>
      <c r="N80" s="58"/>
      <c r="O80" s="58"/>
      <c r="P80" s="87"/>
      <c r="Q80" s="191"/>
      <c r="R80" s="6"/>
      <c r="U80" s="14"/>
      <c r="V80" s="58"/>
      <c r="W80" s="7"/>
      <c r="X80" s="58"/>
      <c r="Y80" s="58"/>
      <c r="Z80" s="92"/>
      <c r="AA80" s="119"/>
      <c r="AB80" s="58"/>
      <c r="AC80" s="58"/>
      <c r="AD80" s="58"/>
      <c r="AE80" s="92"/>
      <c r="AF80" s="49"/>
      <c r="AG80" s="7"/>
      <c r="AH80" s="58"/>
      <c r="AI80" s="58"/>
      <c r="AJ80" s="92"/>
      <c r="AK80" s="14"/>
      <c r="AL80" s="12"/>
      <c r="AN80" s="18"/>
      <c r="AO80" s="58"/>
      <c r="AP80" s="7"/>
      <c r="AQ80" s="58"/>
      <c r="AR80" s="58"/>
      <c r="AS80" s="92"/>
      <c r="AT80" s="119"/>
      <c r="AU80" s="58"/>
      <c r="AV80" s="58"/>
      <c r="AW80" s="58"/>
      <c r="AX80" s="92"/>
      <c r="AY80" s="49"/>
      <c r="AZ80" s="7"/>
      <c r="BA80" s="58"/>
      <c r="BB80" s="58"/>
      <c r="BC80" s="92"/>
      <c r="BD80" s="18"/>
      <c r="BE80" s="12"/>
      <c r="BG80" s="14"/>
      <c r="BH80" s="58"/>
      <c r="BI80" s="7"/>
      <c r="BJ80" s="58"/>
      <c r="BK80" s="58"/>
      <c r="BL80" s="92"/>
      <c r="BM80" s="119"/>
      <c r="BN80" s="58"/>
      <c r="BO80" s="58"/>
      <c r="BP80" s="58"/>
      <c r="BQ80" s="92"/>
      <c r="BR80" s="49"/>
      <c r="BS80" s="7"/>
      <c r="BT80" s="58"/>
      <c r="BU80" s="58"/>
      <c r="BV80" s="92"/>
      <c r="BW80" s="14"/>
      <c r="BX80" s="12"/>
      <c r="CA80" s="18"/>
      <c r="CB80" s="58"/>
      <c r="CC80" s="7"/>
      <c r="CD80" s="58"/>
      <c r="CE80" s="58"/>
      <c r="CF80" s="92"/>
      <c r="CG80" s="119"/>
      <c r="CH80" s="58"/>
      <c r="CI80" s="58"/>
      <c r="CJ80" s="58"/>
      <c r="CK80" s="92"/>
      <c r="CL80" s="49"/>
      <c r="CM80" s="7"/>
      <c r="CN80" s="58"/>
      <c r="CO80" s="58"/>
      <c r="CP80" s="92"/>
      <c r="CQ80" s="18"/>
      <c r="CR80" s="12"/>
      <c r="CU80" s="14"/>
      <c r="CV80" s="58"/>
      <c r="CW80" s="7"/>
      <c r="CX80" s="58"/>
      <c r="CY80" s="58"/>
      <c r="CZ80" s="92"/>
      <c r="DA80" s="119"/>
      <c r="DB80" s="58"/>
      <c r="DC80" s="58"/>
      <c r="DD80" s="58"/>
      <c r="DE80" s="92"/>
      <c r="DF80" s="49"/>
      <c r="DG80" s="7"/>
      <c r="DH80" s="58"/>
      <c r="DI80" s="58"/>
      <c r="DJ80" s="92"/>
      <c r="DK80" s="14"/>
      <c r="DL80" s="12"/>
      <c r="DO80" s="18"/>
      <c r="DP80" s="58"/>
      <c r="DQ80" s="7"/>
      <c r="DR80" s="58"/>
      <c r="DS80" s="58"/>
      <c r="DT80" s="92"/>
      <c r="DU80" s="119"/>
      <c r="DV80" s="58"/>
      <c r="DW80" s="58"/>
      <c r="DX80" s="58"/>
      <c r="DY80" s="92"/>
      <c r="DZ80" s="49"/>
      <c r="EA80" s="7"/>
      <c r="EB80" s="58"/>
      <c r="EC80" s="58"/>
      <c r="ED80" s="92"/>
      <c r="EE80" s="18"/>
      <c r="EF80" s="12"/>
      <c r="EI80" s="22"/>
      <c r="EJ80" s="58"/>
      <c r="EK80" s="7"/>
      <c r="EL80" s="58"/>
      <c r="EM80" s="58"/>
      <c r="EN80" s="92"/>
      <c r="EO80" s="119"/>
      <c r="EP80" s="58"/>
      <c r="EQ80" s="58"/>
      <c r="ER80" s="58"/>
      <c r="ES80" s="92"/>
      <c r="ET80" s="49"/>
      <c r="EU80" s="7"/>
      <c r="EV80" s="58"/>
      <c r="EW80" s="58"/>
      <c r="EX80" s="92"/>
      <c r="EY80" s="22"/>
      <c r="EZ80" s="12"/>
    </row>
    <row r="81" spans="1:156" hidden="1" x14ac:dyDescent="0.25">
      <c r="A81" s="191"/>
      <c r="B81" s="58"/>
      <c r="C81" s="7"/>
      <c r="D81" s="58"/>
      <c r="E81" s="58"/>
      <c r="F81" s="92"/>
      <c r="G81" s="119"/>
      <c r="H81" s="58"/>
      <c r="I81" s="58"/>
      <c r="J81" s="58"/>
      <c r="K81" s="92"/>
      <c r="L81" s="62"/>
      <c r="M81" s="58"/>
      <c r="N81" s="58"/>
      <c r="O81" s="58"/>
      <c r="P81" s="87"/>
      <c r="Q81" s="191"/>
      <c r="R81" s="6"/>
      <c r="U81" s="14"/>
      <c r="V81" s="58"/>
      <c r="W81" s="7"/>
      <c r="X81" s="58"/>
      <c r="Y81" s="58"/>
      <c r="Z81" s="92"/>
      <c r="AA81" s="119"/>
      <c r="AB81" s="58"/>
      <c r="AC81" s="58"/>
      <c r="AD81" s="58"/>
      <c r="AE81" s="92"/>
      <c r="AF81" s="49"/>
      <c r="AG81" s="7"/>
      <c r="AH81" s="58"/>
      <c r="AI81" s="58"/>
      <c r="AJ81" s="92"/>
      <c r="AK81" s="14"/>
      <c r="AL81" s="12"/>
      <c r="AN81" s="18"/>
      <c r="AO81" s="58"/>
      <c r="AP81" s="7"/>
      <c r="AQ81" s="58"/>
      <c r="AR81" s="58"/>
      <c r="AS81" s="92"/>
      <c r="AT81" s="119"/>
      <c r="AU81" s="58"/>
      <c r="AV81" s="58"/>
      <c r="AW81" s="58"/>
      <c r="AX81" s="92"/>
      <c r="AY81" s="49"/>
      <c r="AZ81" s="7"/>
      <c r="BA81" s="58"/>
      <c r="BB81" s="58"/>
      <c r="BC81" s="92"/>
      <c r="BD81" s="18"/>
      <c r="BE81" s="12"/>
      <c r="BG81" s="14"/>
      <c r="BH81" s="58"/>
      <c r="BI81" s="7"/>
      <c r="BJ81" s="58"/>
      <c r="BK81" s="58"/>
      <c r="BL81" s="92"/>
      <c r="BM81" s="119"/>
      <c r="BN81" s="58"/>
      <c r="BO81" s="58"/>
      <c r="BP81" s="58"/>
      <c r="BQ81" s="92"/>
      <c r="BR81" s="49"/>
      <c r="BS81" s="7"/>
      <c r="BT81" s="58"/>
      <c r="BU81" s="58"/>
      <c r="BV81" s="92"/>
      <c r="BW81" s="14"/>
      <c r="BX81" s="12"/>
      <c r="CA81" s="18"/>
      <c r="CB81" s="58"/>
      <c r="CC81" s="7"/>
      <c r="CD81" s="58"/>
      <c r="CE81" s="58"/>
      <c r="CF81" s="92"/>
      <c r="CG81" s="119"/>
      <c r="CH81" s="58"/>
      <c r="CI81" s="58"/>
      <c r="CJ81" s="58"/>
      <c r="CK81" s="92"/>
      <c r="CL81" s="49"/>
      <c r="CM81" s="7"/>
      <c r="CN81" s="58"/>
      <c r="CO81" s="58"/>
      <c r="CP81" s="92"/>
      <c r="CQ81" s="18"/>
      <c r="CR81" s="12"/>
      <c r="CU81" s="14"/>
      <c r="CV81" s="58"/>
      <c r="CW81" s="7"/>
      <c r="CX81" s="58"/>
      <c r="CY81" s="58"/>
      <c r="CZ81" s="92"/>
      <c r="DA81" s="119"/>
      <c r="DB81" s="58"/>
      <c r="DC81" s="58"/>
      <c r="DD81" s="58"/>
      <c r="DE81" s="92"/>
      <c r="DF81" s="49"/>
      <c r="DG81" s="7"/>
      <c r="DH81" s="58"/>
      <c r="DI81" s="58"/>
      <c r="DJ81" s="92"/>
      <c r="DK81" s="14"/>
      <c r="DL81" s="12"/>
      <c r="DO81" s="18"/>
      <c r="DP81" s="58"/>
      <c r="DQ81" s="7"/>
      <c r="DR81" s="58"/>
      <c r="DS81" s="58"/>
      <c r="DT81" s="92"/>
      <c r="DU81" s="119"/>
      <c r="DV81" s="58"/>
      <c r="DW81" s="58"/>
      <c r="DX81" s="58"/>
      <c r="DY81" s="92"/>
      <c r="DZ81" s="49"/>
      <c r="EA81" s="7"/>
      <c r="EB81" s="58"/>
      <c r="EC81" s="58"/>
      <c r="ED81" s="92"/>
      <c r="EE81" s="18"/>
      <c r="EF81" s="12"/>
      <c r="EI81" s="22"/>
      <c r="EJ81" s="58"/>
      <c r="EK81" s="7"/>
      <c r="EL81" s="58"/>
      <c r="EM81" s="58"/>
      <c r="EN81" s="92"/>
      <c r="EO81" s="119"/>
      <c r="EP81" s="58"/>
      <c r="EQ81" s="58"/>
      <c r="ER81" s="58"/>
      <c r="ES81" s="92"/>
      <c r="ET81" s="49"/>
      <c r="EU81" s="7"/>
      <c r="EV81" s="58"/>
      <c r="EW81" s="58"/>
      <c r="EX81" s="92"/>
      <c r="EY81" s="22"/>
      <c r="EZ81" s="12"/>
    </row>
    <row r="82" spans="1:156" ht="5.0999999999999996" customHeight="1" x14ac:dyDescent="0.25">
      <c r="A82" s="191"/>
      <c r="B82" s="95"/>
      <c r="C82" s="120"/>
      <c r="D82" s="98"/>
      <c r="E82" s="98"/>
      <c r="F82" s="99"/>
      <c r="G82" s="61"/>
      <c r="H82" s="98"/>
      <c r="I82" s="98"/>
      <c r="J82" s="98"/>
      <c r="K82" s="99"/>
      <c r="L82" s="62"/>
      <c r="M82" s="98"/>
      <c r="N82" s="98"/>
      <c r="O82" s="98"/>
      <c r="P82" s="87"/>
      <c r="Q82" s="191"/>
      <c r="R82" s="6"/>
      <c r="U82" s="14"/>
      <c r="V82" s="95"/>
      <c r="W82" s="120"/>
      <c r="X82" s="98"/>
      <c r="Y82" s="98"/>
      <c r="Z82" s="99"/>
      <c r="AA82" s="61"/>
      <c r="AB82" s="98"/>
      <c r="AC82" s="98"/>
      <c r="AD82" s="98"/>
      <c r="AE82" s="99"/>
      <c r="AF82" s="49"/>
      <c r="AG82" s="96"/>
      <c r="AH82" s="98"/>
      <c r="AI82" s="98"/>
      <c r="AJ82" s="99"/>
      <c r="AK82" s="14"/>
      <c r="AL82" s="12"/>
      <c r="AN82" s="18"/>
      <c r="AO82" s="95"/>
      <c r="AP82" s="120"/>
      <c r="AQ82" s="98"/>
      <c r="AR82" s="98"/>
      <c r="AS82" s="99"/>
      <c r="AT82" s="61"/>
      <c r="AU82" s="98"/>
      <c r="AV82" s="98"/>
      <c r="AW82" s="98"/>
      <c r="AX82" s="99"/>
      <c r="AY82" s="49"/>
      <c r="AZ82" s="96"/>
      <c r="BA82" s="98"/>
      <c r="BB82" s="98"/>
      <c r="BC82" s="99"/>
      <c r="BD82" s="18"/>
      <c r="BE82" s="12"/>
      <c r="BG82" s="14"/>
      <c r="BH82" s="95"/>
      <c r="BI82" s="120"/>
      <c r="BJ82" s="98"/>
      <c r="BK82" s="98"/>
      <c r="BL82" s="99"/>
      <c r="BM82" s="61"/>
      <c r="BN82" s="98"/>
      <c r="BO82" s="98"/>
      <c r="BP82" s="98"/>
      <c r="BQ82" s="99"/>
      <c r="BR82" s="49"/>
      <c r="BS82" s="96"/>
      <c r="BT82" s="98"/>
      <c r="BU82" s="98"/>
      <c r="BV82" s="99"/>
      <c r="BW82" s="14"/>
      <c r="BX82" s="12"/>
      <c r="CA82" s="18"/>
      <c r="CB82" s="95"/>
      <c r="CC82" s="120"/>
      <c r="CD82" s="98"/>
      <c r="CE82" s="98"/>
      <c r="CF82" s="99"/>
      <c r="CG82" s="61"/>
      <c r="CH82" s="98"/>
      <c r="CI82" s="98"/>
      <c r="CJ82" s="98"/>
      <c r="CK82" s="99"/>
      <c r="CL82" s="49"/>
      <c r="CM82" s="96"/>
      <c r="CN82" s="98"/>
      <c r="CO82" s="98"/>
      <c r="CP82" s="99"/>
      <c r="CQ82" s="18"/>
      <c r="CR82" s="12"/>
      <c r="CU82" s="14"/>
      <c r="CV82" s="95"/>
      <c r="CW82" s="120"/>
      <c r="CX82" s="98"/>
      <c r="CY82" s="98"/>
      <c r="CZ82" s="99"/>
      <c r="DA82" s="61"/>
      <c r="DB82" s="98"/>
      <c r="DC82" s="98"/>
      <c r="DD82" s="98"/>
      <c r="DE82" s="99"/>
      <c r="DF82" s="49"/>
      <c r="DG82" s="96"/>
      <c r="DH82" s="98"/>
      <c r="DI82" s="98"/>
      <c r="DJ82" s="99"/>
      <c r="DK82" s="14"/>
      <c r="DL82" s="12"/>
      <c r="DO82" s="18"/>
      <c r="DP82" s="95"/>
      <c r="DQ82" s="120"/>
      <c r="DR82" s="98"/>
      <c r="DS82" s="98"/>
      <c r="DT82" s="99"/>
      <c r="DU82" s="61"/>
      <c r="DV82" s="98"/>
      <c r="DW82" s="98"/>
      <c r="DX82" s="98"/>
      <c r="DY82" s="99"/>
      <c r="DZ82" s="49"/>
      <c r="EA82" s="96"/>
      <c r="EB82" s="98"/>
      <c r="EC82" s="98"/>
      <c r="ED82" s="99"/>
      <c r="EE82" s="18"/>
      <c r="EF82" s="12"/>
      <c r="EI82" s="22"/>
      <c r="EJ82" s="95"/>
      <c r="EK82" s="120"/>
      <c r="EL82" s="98"/>
      <c r="EM82" s="98"/>
      <c r="EN82" s="99"/>
      <c r="EO82" s="61"/>
      <c r="EP82" s="98"/>
      <c r="EQ82" s="98"/>
      <c r="ER82" s="98"/>
      <c r="ES82" s="99"/>
      <c r="ET82" s="49"/>
      <c r="EU82" s="96"/>
      <c r="EV82" s="98"/>
      <c r="EW82" s="98"/>
      <c r="EX82" s="99"/>
      <c r="EY82" s="22"/>
      <c r="EZ82" s="12"/>
    </row>
    <row r="83" spans="1:156" hidden="1" x14ac:dyDescent="0.25">
      <c r="A83" s="191">
        <v>22</v>
      </c>
      <c r="B83" s="58" t="s">
        <v>61</v>
      </c>
      <c r="C83" s="7">
        <v>1268</v>
      </c>
      <c r="D83" s="7">
        <v>578</v>
      </c>
      <c r="E83" s="59">
        <f>SUM(D83,-C83)</f>
        <v>-690</v>
      </c>
      <c r="F83" s="63">
        <f>E83/C83</f>
        <v>-0.54416403785488954</v>
      </c>
      <c r="G83" s="61"/>
      <c r="H83" s="7"/>
      <c r="I83" s="7"/>
      <c r="J83" s="59">
        <f>SUM(I83,-H83)</f>
        <v>0</v>
      </c>
      <c r="K83" s="63" t="e">
        <f>J83/H83</f>
        <v>#DIV/0!</v>
      </c>
      <c r="L83" s="62"/>
      <c r="M83" s="7">
        <v>578</v>
      </c>
      <c r="N83" s="7"/>
      <c r="O83" s="59">
        <f>SUM(N83,-M83)</f>
        <v>-578</v>
      </c>
      <c r="P83" s="121">
        <f>O83/M83</f>
        <v>-1</v>
      </c>
      <c r="Q83" s="191">
        <v>22</v>
      </c>
      <c r="R83" s="6"/>
      <c r="U83" s="14">
        <v>22</v>
      </c>
      <c r="V83" s="58" t="s">
        <v>61</v>
      </c>
      <c r="W83" s="7">
        <v>1268</v>
      </c>
      <c r="X83" s="7">
        <v>578</v>
      </c>
      <c r="Y83" s="59">
        <f>SUM(X83,-W83)</f>
        <v>-690</v>
      </c>
      <c r="Z83" s="63">
        <f>Y83/W83</f>
        <v>-0.54416403785488954</v>
      </c>
      <c r="AA83" s="61"/>
      <c r="AB83" s="7"/>
      <c r="AC83" s="7"/>
      <c r="AD83" s="59">
        <f>SUM(AC83,-AB83)</f>
        <v>0</v>
      </c>
      <c r="AE83" s="63" t="e">
        <f>AD83/AB83</f>
        <v>#DIV/0!</v>
      </c>
      <c r="AF83" s="49">
        <v>22</v>
      </c>
      <c r="AG83" s="7">
        <v>578</v>
      </c>
      <c r="AH83" s="7"/>
      <c r="AI83" s="59">
        <f>SUM(AH83,-AG83)</f>
        <v>-578</v>
      </c>
      <c r="AJ83" s="63">
        <f>AI83/AG83</f>
        <v>-1</v>
      </c>
      <c r="AK83" s="14">
        <v>22</v>
      </c>
      <c r="AL83" s="12"/>
      <c r="AN83" s="18">
        <v>22</v>
      </c>
      <c r="AO83" s="58" t="s">
        <v>61</v>
      </c>
      <c r="AP83" s="7">
        <v>1268</v>
      </c>
      <c r="AQ83" s="7">
        <v>578</v>
      </c>
      <c r="AR83" s="59">
        <f>SUM(AQ83,-AP83)</f>
        <v>-690</v>
      </c>
      <c r="AS83" s="63">
        <f>AR83/AP83</f>
        <v>-0.54416403785488954</v>
      </c>
      <c r="AT83" s="61"/>
      <c r="AU83" s="7"/>
      <c r="AV83" s="7"/>
      <c r="AW83" s="59">
        <f>SUM(AV83,-AU83)</f>
        <v>0</v>
      </c>
      <c r="AX83" s="63" t="e">
        <f>AW83/AU83</f>
        <v>#DIV/0!</v>
      </c>
      <c r="AY83" s="49">
        <v>22</v>
      </c>
      <c r="AZ83" s="7">
        <v>578</v>
      </c>
      <c r="BA83" s="7"/>
      <c r="BB83" s="59">
        <f>SUM(BA83,-AZ83)</f>
        <v>-578</v>
      </c>
      <c r="BC83" s="63">
        <f>BB83/AZ83</f>
        <v>-1</v>
      </c>
      <c r="BD83" s="18">
        <v>22</v>
      </c>
      <c r="BE83" s="12"/>
      <c r="BG83" s="14">
        <v>22</v>
      </c>
      <c r="BH83" s="58" t="s">
        <v>61</v>
      </c>
      <c r="BI83" s="7">
        <v>1268</v>
      </c>
      <c r="BJ83" s="7">
        <v>578</v>
      </c>
      <c r="BK83" s="59">
        <f>SUM(BJ83,-BI83)</f>
        <v>-690</v>
      </c>
      <c r="BL83" s="63">
        <f>BK83/BI83</f>
        <v>-0.54416403785488954</v>
      </c>
      <c r="BM83" s="61"/>
      <c r="BN83" s="7"/>
      <c r="BO83" s="7"/>
      <c r="BP83" s="59">
        <f>SUM(BO83,-BN83)</f>
        <v>0</v>
      </c>
      <c r="BQ83" s="63" t="e">
        <f>BP83/BN83</f>
        <v>#DIV/0!</v>
      </c>
      <c r="BR83" s="49">
        <v>22</v>
      </c>
      <c r="BS83" s="7">
        <v>578</v>
      </c>
      <c r="BT83" s="7"/>
      <c r="BU83" s="59">
        <f>SUM(BT83,-BS83)</f>
        <v>-578</v>
      </c>
      <c r="BV83" s="63">
        <f>BU83/BS83</f>
        <v>-1</v>
      </c>
      <c r="BW83" s="14">
        <v>22</v>
      </c>
      <c r="BX83" s="12"/>
      <c r="CA83" s="18">
        <v>22</v>
      </c>
      <c r="CB83" s="58" t="s">
        <v>61</v>
      </c>
      <c r="CC83" s="7">
        <v>1268</v>
      </c>
      <c r="CD83" s="7">
        <v>578</v>
      </c>
      <c r="CE83" s="59">
        <f>SUM(CD83,-CC83)</f>
        <v>-690</v>
      </c>
      <c r="CF83" s="63">
        <f>CE83/CC83</f>
        <v>-0.54416403785488954</v>
      </c>
      <c r="CG83" s="61"/>
      <c r="CH83" s="7"/>
      <c r="CI83" s="7"/>
      <c r="CJ83" s="59">
        <f>SUM(CI83,-CH83)</f>
        <v>0</v>
      </c>
      <c r="CK83" s="63" t="e">
        <f>CJ83/CH83</f>
        <v>#DIV/0!</v>
      </c>
      <c r="CL83" s="49">
        <v>22</v>
      </c>
      <c r="CM83" s="7">
        <v>578</v>
      </c>
      <c r="CN83" s="7"/>
      <c r="CO83" s="59">
        <f>SUM(CN83,-CM83)</f>
        <v>-578</v>
      </c>
      <c r="CP83" s="63">
        <f>CO83/CM83</f>
        <v>-1</v>
      </c>
      <c r="CQ83" s="18">
        <v>22</v>
      </c>
      <c r="CR83" s="12"/>
      <c r="CU83" s="14">
        <v>22</v>
      </c>
      <c r="CV83" s="58" t="s">
        <v>61</v>
      </c>
      <c r="CW83" s="7">
        <v>1268</v>
      </c>
      <c r="CX83" s="7">
        <v>578</v>
      </c>
      <c r="CY83" s="59">
        <f>SUM(CX83,-CW83)</f>
        <v>-690</v>
      </c>
      <c r="CZ83" s="63">
        <f>CY83/CW83</f>
        <v>-0.54416403785488954</v>
      </c>
      <c r="DA83" s="61"/>
      <c r="DB83" s="7"/>
      <c r="DC83" s="7"/>
      <c r="DD83" s="59">
        <f>SUM(DC83,-DB83)</f>
        <v>0</v>
      </c>
      <c r="DE83" s="63" t="e">
        <f>DD83/DB83</f>
        <v>#DIV/0!</v>
      </c>
      <c r="DF83" s="49">
        <v>22</v>
      </c>
      <c r="DG83" s="7">
        <v>578</v>
      </c>
      <c r="DH83" s="7"/>
      <c r="DI83" s="59">
        <f>SUM(DH83,-DG83)</f>
        <v>-578</v>
      </c>
      <c r="DJ83" s="63">
        <f>DI83/DG83</f>
        <v>-1</v>
      </c>
      <c r="DK83" s="14">
        <v>22</v>
      </c>
      <c r="DL83" s="12"/>
      <c r="DO83" s="18">
        <v>22</v>
      </c>
      <c r="DP83" s="58" t="s">
        <v>61</v>
      </c>
      <c r="DQ83" s="7">
        <v>1268</v>
      </c>
      <c r="DR83" s="7">
        <v>578</v>
      </c>
      <c r="DS83" s="59">
        <f>SUM(DR83,-DQ83)</f>
        <v>-690</v>
      </c>
      <c r="DT83" s="63">
        <f>DS83/DQ83</f>
        <v>-0.54416403785488954</v>
      </c>
      <c r="DU83" s="61"/>
      <c r="DV83" s="7"/>
      <c r="DW83" s="7"/>
      <c r="DX83" s="59">
        <f>SUM(DW83,-DV83)</f>
        <v>0</v>
      </c>
      <c r="DY83" s="63" t="e">
        <f>DX83/DV83</f>
        <v>#DIV/0!</v>
      </c>
      <c r="DZ83" s="49">
        <v>22</v>
      </c>
      <c r="EA83" s="7">
        <v>578</v>
      </c>
      <c r="EB83" s="7"/>
      <c r="EC83" s="59">
        <f>SUM(EB83,-EA83)</f>
        <v>-578</v>
      </c>
      <c r="ED83" s="63">
        <f>EC83/EA83</f>
        <v>-1</v>
      </c>
      <c r="EE83" s="18">
        <v>22</v>
      </c>
      <c r="EF83" s="12"/>
      <c r="EI83" s="22">
        <v>22</v>
      </c>
      <c r="EJ83" s="58" t="s">
        <v>61</v>
      </c>
      <c r="EK83" s="7">
        <v>1268</v>
      </c>
      <c r="EL83" s="7">
        <v>578</v>
      </c>
      <c r="EM83" s="59">
        <f>SUM(EL83,-EK83)</f>
        <v>-690</v>
      </c>
      <c r="EN83" s="63">
        <f>EM83/EK83</f>
        <v>-0.54416403785488954</v>
      </c>
      <c r="EO83" s="61"/>
      <c r="EP83" s="8"/>
      <c r="EQ83" s="7"/>
      <c r="ER83" s="59">
        <f>SUM(EQ83,-EP83)</f>
        <v>0</v>
      </c>
      <c r="ES83" s="63" t="e">
        <f>ER83/EP83</f>
        <v>#DIV/0!</v>
      </c>
      <c r="ET83" s="49">
        <v>22</v>
      </c>
      <c r="EU83" s="7">
        <v>578</v>
      </c>
      <c r="EV83" s="7"/>
      <c r="EW83" s="59">
        <f>SUM(EV83,-EU83)</f>
        <v>-578</v>
      </c>
      <c r="EX83" s="63">
        <f>EW83/EU83</f>
        <v>-1</v>
      </c>
      <c r="EY83" s="22">
        <v>22</v>
      </c>
      <c r="EZ83" s="12"/>
    </row>
    <row r="84" spans="1:156" hidden="1" x14ac:dyDescent="0.25">
      <c r="A84" s="191">
        <v>23</v>
      </c>
      <c r="B84" s="58" t="s">
        <v>62</v>
      </c>
      <c r="C84" s="7">
        <v>420</v>
      </c>
      <c r="D84" s="7">
        <v>186</v>
      </c>
      <c r="E84" s="59">
        <f>SUM(D84,-C84)</f>
        <v>-234</v>
      </c>
      <c r="F84" s="63">
        <f>E84/C84</f>
        <v>-0.55714285714285716</v>
      </c>
      <c r="G84" s="61"/>
      <c r="H84" s="7"/>
      <c r="I84" s="7"/>
      <c r="J84" s="59">
        <f>SUM(I84,-H84)</f>
        <v>0</v>
      </c>
      <c r="K84" s="63" t="e">
        <f>J84/H84</f>
        <v>#DIV/0!</v>
      </c>
      <c r="L84" s="62"/>
      <c r="M84" s="7">
        <v>186</v>
      </c>
      <c r="N84" s="7"/>
      <c r="O84" s="59">
        <f>SUM(N84,-M84)</f>
        <v>-186</v>
      </c>
      <c r="P84" s="121">
        <f>O84/M84</f>
        <v>-1</v>
      </c>
      <c r="Q84" s="191">
        <v>23</v>
      </c>
      <c r="R84" s="6"/>
      <c r="U84" s="14">
        <v>23</v>
      </c>
      <c r="V84" s="58" t="s">
        <v>62</v>
      </c>
      <c r="W84" s="7">
        <v>420</v>
      </c>
      <c r="X84" s="7">
        <v>186</v>
      </c>
      <c r="Y84" s="59">
        <f>SUM(X84,-W84)</f>
        <v>-234</v>
      </c>
      <c r="Z84" s="63">
        <f>Y84/W84</f>
        <v>-0.55714285714285716</v>
      </c>
      <c r="AA84" s="61"/>
      <c r="AB84" s="7"/>
      <c r="AC84" s="7"/>
      <c r="AD84" s="59">
        <f>SUM(AC84,-AB84)</f>
        <v>0</v>
      </c>
      <c r="AE84" s="63" t="e">
        <f>AD84/AB84</f>
        <v>#DIV/0!</v>
      </c>
      <c r="AF84" s="49">
        <v>23</v>
      </c>
      <c r="AG84" s="7">
        <v>186</v>
      </c>
      <c r="AH84" s="7"/>
      <c r="AI84" s="59">
        <f>SUM(AH84,-AG84)</f>
        <v>-186</v>
      </c>
      <c r="AJ84" s="63">
        <f>AI84/AG84</f>
        <v>-1</v>
      </c>
      <c r="AK84" s="14">
        <v>23</v>
      </c>
      <c r="AL84" s="12"/>
      <c r="AN84" s="18">
        <v>23</v>
      </c>
      <c r="AO84" s="58" t="s">
        <v>62</v>
      </c>
      <c r="AP84" s="7">
        <v>420</v>
      </c>
      <c r="AQ84" s="7">
        <v>186</v>
      </c>
      <c r="AR84" s="59">
        <f>SUM(AQ84,-AP84)</f>
        <v>-234</v>
      </c>
      <c r="AS84" s="63">
        <f>AR84/AP84</f>
        <v>-0.55714285714285716</v>
      </c>
      <c r="AT84" s="61"/>
      <c r="AU84" s="7"/>
      <c r="AV84" s="7"/>
      <c r="AW84" s="59">
        <f>SUM(AV84,-AU84)</f>
        <v>0</v>
      </c>
      <c r="AX84" s="63" t="e">
        <f>AW84/AU84</f>
        <v>#DIV/0!</v>
      </c>
      <c r="AY84" s="49">
        <v>23</v>
      </c>
      <c r="AZ84" s="7">
        <v>186</v>
      </c>
      <c r="BA84" s="7"/>
      <c r="BB84" s="59">
        <f>SUM(BA84,-AZ84)</f>
        <v>-186</v>
      </c>
      <c r="BC84" s="63">
        <f>BB84/AZ84</f>
        <v>-1</v>
      </c>
      <c r="BD84" s="18">
        <v>23</v>
      </c>
      <c r="BE84" s="12"/>
      <c r="BG84" s="14">
        <v>23</v>
      </c>
      <c r="BH84" s="58" t="s">
        <v>62</v>
      </c>
      <c r="BI84" s="7">
        <v>420</v>
      </c>
      <c r="BJ84" s="7">
        <v>186</v>
      </c>
      <c r="BK84" s="59">
        <f>SUM(BJ84,-BI84)</f>
        <v>-234</v>
      </c>
      <c r="BL84" s="63">
        <f>BK84/BI84</f>
        <v>-0.55714285714285716</v>
      </c>
      <c r="BM84" s="61"/>
      <c r="BN84" s="7"/>
      <c r="BO84" s="7"/>
      <c r="BP84" s="59">
        <f>SUM(BO84,-BN84)</f>
        <v>0</v>
      </c>
      <c r="BQ84" s="63" t="e">
        <f>BP84/BN84</f>
        <v>#DIV/0!</v>
      </c>
      <c r="BR84" s="49">
        <v>23</v>
      </c>
      <c r="BS84" s="7">
        <v>186</v>
      </c>
      <c r="BT84" s="7"/>
      <c r="BU84" s="59">
        <f>SUM(BT84,-BS84)</f>
        <v>-186</v>
      </c>
      <c r="BV84" s="63">
        <f>BU84/BS84</f>
        <v>-1</v>
      </c>
      <c r="BW84" s="14">
        <v>23</v>
      </c>
      <c r="BX84" s="12"/>
      <c r="CA84" s="18">
        <v>23</v>
      </c>
      <c r="CB84" s="58" t="s">
        <v>62</v>
      </c>
      <c r="CC84" s="7">
        <v>420</v>
      </c>
      <c r="CD84" s="7">
        <v>186</v>
      </c>
      <c r="CE84" s="59">
        <f>SUM(CD84,-CC84)</f>
        <v>-234</v>
      </c>
      <c r="CF84" s="63">
        <f>CE84/CC84</f>
        <v>-0.55714285714285716</v>
      </c>
      <c r="CG84" s="61"/>
      <c r="CH84" s="7"/>
      <c r="CI84" s="7"/>
      <c r="CJ84" s="59">
        <f>SUM(CI84,-CH84)</f>
        <v>0</v>
      </c>
      <c r="CK84" s="63" t="e">
        <f>CJ84/CH84</f>
        <v>#DIV/0!</v>
      </c>
      <c r="CL84" s="49">
        <v>23</v>
      </c>
      <c r="CM84" s="7">
        <v>186</v>
      </c>
      <c r="CN84" s="7"/>
      <c r="CO84" s="59">
        <f>SUM(CN84,-CM84)</f>
        <v>-186</v>
      </c>
      <c r="CP84" s="63">
        <f>CO84/CM84</f>
        <v>-1</v>
      </c>
      <c r="CQ84" s="18">
        <v>23</v>
      </c>
      <c r="CR84" s="12"/>
      <c r="CU84" s="14">
        <v>23</v>
      </c>
      <c r="CV84" s="58" t="s">
        <v>62</v>
      </c>
      <c r="CW84" s="7">
        <v>420</v>
      </c>
      <c r="CX84" s="7">
        <v>186</v>
      </c>
      <c r="CY84" s="59">
        <f>SUM(CX84,-CW84)</f>
        <v>-234</v>
      </c>
      <c r="CZ84" s="63">
        <f>CY84/CW84</f>
        <v>-0.55714285714285716</v>
      </c>
      <c r="DA84" s="61"/>
      <c r="DB84" s="7"/>
      <c r="DC84" s="7"/>
      <c r="DD84" s="59">
        <f>SUM(DC84,-DB84)</f>
        <v>0</v>
      </c>
      <c r="DE84" s="63" t="e">
        <f>DD84/DB84</f>
        <v>#DIV/0!</v>
      </c>
      <c r="DF84" s="49">
        <v>23</v>
      </c>
      <c r="DG84" s="7">
        <v>186</v>
      </c>
      <c r="DH84" s="7"/>
      <c r="DI84" s="59">
        <f>SUM(DH84,-DG84)</f>
        <v>-186</v>
      </c>
      <c r="DJ84" s="63">
        <f>DI84/DG84</f>
        <v>-1</v>
      </c>
      <c r="DK84" s="14">
        <v>23</v>
      </c>
      <c r="DL84" s="12"/>
      <c r="DO84" s="18">
        <v>23</v>
      </c>
      <c r="DP84" s="58" t="s">
        <v>62</v>
      </c>
      <c r="DQ84" s="7">
        <v>420</v>
      </c>
      <c r="DR84" s="7">
        <v>186</v>
      </c>
      <c r="DS84" s="59">
        <f>SUM(DR84,-DQ84)</f>
        <v>-234</v>
      </c>
      <c r="DT84" s="63">
        <f>DS84/DQ84</f>
        <v>-0.55714285714285716</v>
      </c>
      <c r="DU84" s="61"/>
      <c r="DV84" s="7"/>
      <c r="DW84" s="7"/>
      <c r="DX84" s="59">
        <f>SUM(DW84,-DV84)</f>
        <v>0</v>
      </c>
      <c r="DY84" s="63" t="e">
        <f>DX84/DV84</f>
        <v>#DIV/0!</v>
      </c>
      <c r="DZ84" s="49">
        <v>23</v>
      </c>
      <c r="EA84" s="7">
        <v>186</v>
      </c>
      <c r="EB84" s="7"/>
      <c r="EC84" s="59">
        <f>SUM(EB84,-EA84)</f>
        <v>-186</v>
      </c>
      <c r="ED84" s="63">
        <f>EC84/EA84</f>
        <v>-1</v>
      </c>
      <c r="EE84" s="18">
        <v>23</v>
      </c>
      <c r="EF84" s="12"/>
      <c r="EI84" s="22">
        <v>23</v>
      </c>
      <c r="EJ84" s="58" t="s">
        <v>62</v>
      </c>
      <c r="EK84" s="7">
        <v>420</v>
      </c>
      <c r="EL84" s="7">
        <v>186</v>
      </c>
      <c r="EM84" s="59">
        <f>SUM(EL84,-EK84)</f>
        <v>-234</v>
      </c>
      <c r="EN84" s="63">
        <f>EM84/EK84</f>
        <v>-0.55714285714285716</v>
      </c>
      <c r="EO84" s="61"/>
      <c r="EP84" s="8"/>
      <c r="EQ84" s="7"/>
      <c r="ER84" s="59">
        <f>SUM(EQ84,-EP84)</f>
        <v>0</v>
      </c>
      <c r="ES84" s="63" t="e">
        <f>ER84/EP84</f>
        <v>#DIV/0!</v>
      </c>
      <c r="ET84" s="49">
        <v>23</v>
      </c>
      <c r="EU84" s="7">
        <v>186</v>
      </c>
      <c r="EV84" s="7"/>
      <c r="EW84" s="59">
        <f>SUM(EV84,-EU84)</f>
        <v>-186</v>
      </c>
      <c r="EX84" s="63">
        <f>EW84/EU84</f>
        <v>-1</v>
      </c>
      <c r="EY84" s="22">
        <v>23</v>
      </c>
      <c r="EZ84" s="12"/>
    </row>
    <row r="85" spans="1:156" x14ac:dyDescent="0.25">
      <c r="A85" s="191">
        <v>18</v>
      </c>
      <c r="B85" s="122" t="s">
        <v>63</v>
      </c>
      <c r="C85" s="65"/>
      <c r="D85" s="65">
        <f>M85</f>
        <v>716</v>
      </c>
      <c r="E85" s="66">
        <f>SUM(D85,-C85)</f>
        <v>716</v>
      </c>
      <c r="F85" s="67" t="e">
        <f>E85/C85</f>
        <v>#DIV/0!</v>
      </c>
      <c r="G85" s="61"/>
      <c r="H85" s="65">
        <v>754</v>
      </c>
      <c r="I85" s="65">
        <v>744</v>
      </c>
      <c r="J85" s="66">
        <f>SUM(I85,-H85)</f>
        <v>-10</v>
      </c>
      <c r="K85" s="68">
        <f>J85/H85</f>
        <v>-1.3262599469496022E-2</v>
      </c>
      <c r="L85" s="62"/>
      <c r="M85" s="69">
        <v>716</v>
      </c>
      <c r="N85" s="69">
        <f>I85</f>
        <v>744</v>
      </c>
      <c r="O85" s="114">
        <f>SUM(N85,-M85)</f>
        <v>28</v>
      </c>
      <c r="P85" s="71">
        <f>O85/M85</f>
        <v>3.9106145251396648E-2</v>
      </c>
      <c r="Q85" s="191">
        <v>18</v>
      </c>
      <c r="R85" s="72">
        <f>SUM(I85,-$H$93)/$H$93</f>
        <v>-0.48901098901098899</v>
      </c>
      <c r="U85" s="14">
        <v>18</v>
      </c>
      <c r="V85" s="123" t="s">
        <v>63</v>
      </c>
      <c r="W85" s="74" t="e">
        <f>#REF!</f>
        <v>#REF!</v>
      </c>
      <c r="X85" s="75">
        <v>313</v>
      </c>
      <c r="Y85" s="76" t="e">
        <f>SUM(X85,-W85)</f>
        <v>#REF!</v>
      </c>
      <c r="Z85" s="77" t="e">
        <f>Y85/W85</f>
        <v>#REF!</v>
      </c>
      <c r="AA85" s="61"/>
      <c r="AB85" s="75">
        <v>275</v>
      </c>
      <c r="AC85" s="75">
        <v>276</v>
      </c>
      <c r="AD85" s="76">
        <f>SUM(AC85,-AB85)</f>
        <v>1</v>
      </c>
      <c r="AE85" s="78">
        <f>AD85/AB85</f>
        <v>3.6363636363636364E-3</v>
      </c>
      <c r="AF85" s="49">
        <v>24</v>
      </c>
      <c r="AG85" s="69">
        <v>285</v>
      </c>
      <c r="AH85" s="79">
        <f>AC85</f>
        <v>276</v>
      </c>
      <c r="AI85" s="70">
        <f>SUM(AH85,-AG85)</f>
        <v>-9</v>
      </c>
      <c r="AJ85" s="80">
        <f>AI85/AG85</f>
        <v>-3.1578947368421054E-2</v>
      </c>
      <c r="AK85" s="14">
        <v>18</v>
      </c>
      <c r="AL85" s="72">
        <f>SUM(AC85,-$AB$93)/$AB$93</f>
        <v>-0.46198830409356723</v>
      </c>
      <c r="AN85" s="18">
        <v>18</v>
      </c>
      <c r="AO85" s="123" t="s">
        <v>63</v>
      </c>
      <c r="AP85" s="74" t="e">
        <f>#REF!</f>
        <v>#REF!</v>
      </c>
      <c r="AQ85" s="75">
        <v>313</v>
      </c>
      <c r="AR85" s="76" t="e">
        <f>SUM(AQ85,-AP85)</f>
        <v>#REF!</v>
      </c>
      <c r="AS85" s="77" t="e">
        <f>AR85/AP85</f>
        <v>#REF!</v>
      </c>
      <c r="AT85" s="61"/>
      <c r="AU85" s="75">
        <v>129</v>
      </c>
      <c r="AV85" s="75">
        <v>140</v>
      </c>
      <c r="AW85" s="76">
        <f>SUM(AV85,-AU85)</f>
        <v>11</v>
      </c>
      <c r="AX85" s="78">
        <f>AW85/AU85</f>
        <v>8.5271317829457363E-2</v>
      </c>
      <c r="AY85" s="49">
        <v>24</v>
      </c>
      <c r="AZ85" s="69">
        <v>285</v>
      </c>
      <c r="BA85" s="79">
        <f>AV85</f>
        <v>140</v>
      </c>
      <c r="BB85" s="70">
        <f>SUM(BA85,-AZ85)</f>
        <v>-145</v>
      </c>
      <c r="BC85" s="80">
        <f>BB85/AZ85</f>
        <v>-0.50877192982456143</v>
      </c>
      <c r="BD85" s="18">
        <v>18</v>
      </c>
      <c r="BE85" s="72">
        <f>SUM(AV85,-$AU$93)/$AU$93</f>
        <v>-0.43548387096774194</v>
      </c>
      <c r="BG85" s="14">
        <v>18</v>
      </c>
      <c r="BH85" s="123" t="s">
        <v>63</v>
      </c>
      <c r="BI85" s="74" t="e">
        <f>#REF!</f>
        <v>#REF!</v>
      </c>
      <c r="BJ85" s="75">
        <v>313</v>
      </c>
      <c r="BK85" s="76" t="e">
        <f>SUM(BJ85,-BI85)</f>
        <v>#REF!</v>
      </c>
      <c r="BL85" s="77" t="e">
        <f>BK85/BI85</f>
        <v>#REF!</v>
      </c>
      <c r="BM85" s="61"/>
      <c r="BN85" s="75">
        <v>29</v>
      </c>
      <c r="BO85" s="75">
        <v>34</v>
      </c>
      <c r="BP85" s="76">
        <f>SUM(BO85,-BN85)</f>
        <v>5</v>
      </c>
      <c r="BQ85" s="78">
        <f>BP85/BN85</f>
        <v>0.17241379310344829</v>
      </c>
      <c r="BR85" s="49">
        <v>24</v>
      </c>
      <c r="BS85" s="69">
        <v>285</v>
      </c>
      <c r="BT85" s="79">
        <f>BO85</f>
        <v>34</v>
      </c>
      <c r="BU85" s="70">
        <f>SUM(BT85,-BS85)</f>
        <v>-251</v>
      </c>
      <c r="BV85" s="80">
        <f>BU85/BS85</f>
        <v>-0.88070175438596487</v>
      </c>
      <c r="BW85" s="14">
        <v>18</v>
      </c>
      <c r="BX85" s="72">
        <f>SUM(BO85,-$BN$93)/$BN$93</f>
        <v>-0.43333333333333335</v>
      </c>
      <c r="CA85" s="18">
        <v>18</v>
      </c>
      <c r="CB85" s="123" t="s">
        <v>63</v>
      </c>
      <c r="CC85" s="74" t="e">
        <f>#REF!</f>
        <v>#REF!</v>
      </c>
      <c r="CD85" s="75">
        <v>313</v>
      </c>
      <c r="CE85" s="76" t="e">
        <f>SUM(CD85,-CC85)</f>
        <v>#REF!</v>
      </c>
      <c r="CF85" s="77" t="e">
        <f>CE85/CC85</f>
        <v>#REF!</v>
      </c>
      <c r="CG85" s="61"/>
      <c r="CH85" s="75">
        <v>53</v>
      </c>
      <c r="CI85" s="75">
        <v>27</v>
      </c>
      <c r="CJ85" s="76">
        <f>SUM(CI85,-CH85)</f>
        <v>-26</v>
      </c>
      <c r="CK85" s="68">
        <f>CJ85/CH85</f>
        <v>-0.49056603773584906</v>
      </c>
      <c r="CL85" s="49">
        <v>24</v>
      </c>
      <c r="CM85" s="69">
        <v>285</v>
      </c>
      <c r="CN85" s="79">
        <f>CI85</f>
        <v>27</v>
      </c>
      <c r="CO85" s="70">
        <f>SUM(CN85,-CM85)</f>
        <v>-258</v>
      </c>
      <c r="CP85" s="80">
        <f>CO85/CM85</f>
        <v>-0.90526315789473688</v>
      </c>
      <c r="CQ85" s="18">
        <v>18</v>
      </c>
      <c r="CR85" s="72">
        <f>SUM(CI85,-$CH$93)/$CH$93</f>
        <v>-0.76923076923076927</v>
      </c>
      <c r="CU85" s="14">
        <v>18</v>
      </c>
      <c r="CV85" s="123" t="s">
        <v>63</v>
      </c>
      <c r="CW85" s="74" t="e">
        <f>#REF!</f>
        <v>#REF!</v>
      </c>
      <c r="CX85" s="75">
        <v>313</v>
      </c>
      <c r="CY85" s="76" t="e">
        <f>SUM(CX85,-CW85)</f>
        <v>#REF!</v>
      </c>
      <c r="CZ85" s="77" t="e">
        <f>CY85/CW85</f>
        <v>#REF!</v>
      </c>
      <c r="DA85" s="61"/>
      <c r="DB85" s="75">
        <v>28</v>
      </c>
      <c r="DC85" s="75">
        <v>27</v>
      </c>
      <c r="DD85" s="76">
        <f>SUM(DC85,-DB85)</f>
        <v>-1</v>
      </c>
      <c r="DE85" s="68">
        <f>DD85/DB85</f>
        <v>-3.5714285714285712E-2</v>
      </c>
      <c r="DF85" s="49">
        <v>24</v>
      </c>
      <c r="DG85" s="69">
        <v>285</v>
      </c>
      <c r="DH85" s="79">
        <f>DC85</f>
        <v>27</v>
      </c>
      <c r="DI85" s="70">
        <f>SUM(DH85,-DG85)</f>
        <v>-258</v>
      </c>
      <c r="DJ85" s="80">
        <f>DI85/DG85</f>
        <v>-0.90526315789473688</v>
      </c>
      <c r="DK85" s="14">
        <v>18</v>
      </c>
      <c r="DL85" s="72">
        <f>SUM(DC85,-$DB$93)/$DB$93</f>
        <v>-0.52631578947368418</v>
      </c>
      <c r="DO85" s="18">
        <v>18</v>
      </c>
      <c r="DP85" s="123" t="s">
        <v>63</v>
      </c>
      <c r="DQ85" s="74" t="e">
        <f>#REF!</f>
        <v>#REF!</v>
      </c>
      <c r="DR85" s="75">
        <v>313</v>
      </c>
      <c r="DS85" s="76" t="e">
        <f>SUM(DR85,-DQ85)</f>
        <v>#REF!</v>
      </c>
      <c r="DT85" s="77" t="e">
        <f>DS85/DQ85</f>
        <v>#REF!</v>
      </c>
      <c r="DU85" s="61"/>
      <c r="DV85" s="75">
        <v>68</v>
      </c>
      <c r="DW85" s="75">
        <v>59</v>
      </c>
      <c r="DX85" s="76">
        <f>SUM(DW85,-DV85)</f>
        <v>-9</v>
      </c>
      <c r="DY85" s="68">
        <f>DX85/DV85</f>
        <v>-0.13235294117647059</v>
      </c>
      <c r="DZ85" s="49">
        <v>24</v>
      </c>
      <c r="EA85" s="69">
        <v>285</v>
      </c>
      <c r="EB85" s="79">
        <f>DW85</f>
        <v>59</v>
      </c>
      <c r="EC85" s="70">
        <f>SUM(EB85,-EA85)</f>
        <v>-226</v>
      </c>
      <c r="ED85" s="80">
        <f>EC85/EA85</f>
        <v>-0.7929824561403509</v>
      </c>
      <c r="EE85" s="18">
        <v>18</v>
      </c>
      <c r="EF85" s="72">
        <f>SUM(DW85,-$DV$93)/$DV$93</f>
        <v>-0.60927152317880795</v>
      </c>
      <c r="EI85" s="22">
        <v>18</v>
      </c>
      <c r="EJ85" s="123" t="s">
        <v>63</v>
      </c>
      <c r="EK85" s="74" t="e">
        <f>#REF!</f>
        <v>#REF!</v>
      </c>
      <c r="EL85" s="75">
        <v>313</v>
      </c>
      <c r="EM85" s="76" t="e">
        <f>SUM(EL85,-EK85)</f>
        <v>#REF!</v>
      </c>
      <c r="EN85" s="77" t="e">
        <f>EM85/EK85</f>
        <v>#REF!</v>
      </c>
      <c r="EO85" s="61"/>
      <c r="EP85" s="75">
        <f t="shared" ref="EP85:EQ88" si="3">SUM(AB85,AU85,BN85,CH85,DB85,DV85)</f>
        <v>582</v>
      </c>
      <c r="EQ85" s="75">
        <f>SUM(AB85,AU85,BO85,CI85,DC85,DW85)</f>
        <v>551</v>
      </c>
      <c r="ER85" s="76">
        <f>SUM(EQ85,-EP85)</f>
        <v>-31</v>
      </c>
      <c r="ES85" s="68">
        <f>ER85/EP85</f>
        <v>-5.3264604810996562E-2</v>
      </c>
      <c r="ET85" s="49">
        <v>24</v>
      </c>
      <c r="EU85" s="69">
        <v>285</v>
      </c>
      <c r="EV85" s="79">
        <f>EQ85</f>
        <v>551</v>
      </c>
      <c r="EW85" s="70">
        <f>SUM(EV85,-EU85)</f>
        <v>266</v>
      </c>
      <c r="EX85" s="80">
        <f>EW85/EU85</f>
        <v>0.93333333333333335</v>
      </c>
      <c r="EY85" s="22">
        <v>18</v>
      </c>
      <c r="EZ85" s="72">
        <f>SUM(EQ85,-$EP$93)/$EP$93</f>
        <v>-0.51919720767888311</v>
      </c>
    </row>
    <row r="86" spans="1:156" x14ac:dyDescent="0.25">
      <c r="A86" s="191">
        <v>19</v>
      </c>
      <c r="B86" s="81" t="s">
        <v>18</v>
      </c>
      <c r="C86" s="83"/>
      <c r="D86" s="7"/>
      <c r="E86" s="58"/>
      <c r="F86" s="84">
        <f>D86/D85</f>
        <v>0</v>
      </c>
      <c r="G86" s="61"/>
      <c r="H86" s="85">
        <v>608</v>
      </c>
      <c r="I86" s="85">
        <v>635</v>
      </c>
      <c r="J86" s="86">
        <f>H86/H85</f>
        <v>0.80636604774535814</v>
      </c>
      <c r="K86" s="86">
        <f>I86/I85</f>
        <v>0.853494623655914</v>
      </c>
      <c r="L86" s="62"/>
      <c r="M86" s="82"/>
      <c r="N86" s="7"/>
      <c r="O86" s="58"/>
      <c r="P86" s="71"/>
      <c r="Q86" s="191">
        <v>19</v>
      </c>
      <c r="R86" s="495">
        <f>SUM(I86,-$H$93)/$H$93</f>
        <v>-0.56387362637362637</v>
      </c>
      <c r="U86" s="14">
        <v>19</v>
      </c>
      <c r="V86" s="81" t="s">
        <v>18</v>
      </c>
      <c r="W86" s="83"/>
      <c r="X86" s="7">
        <v>275</v>
      </c>
      <c r="Y86" s="58"/>
      <c r="Z86" s="84">
        <f>X86/X85</f>
        <v>0.87859424920127793</v>
      </c>
      <c r="AA86" s="61"/>
      <c r="AB86" s="89">
        <v>234</v>
      </c>
      <c r="AC86" s="89">
        <v>245</v>
      </c>
      <c r="AD86" s="86">
        <f>AB86/AB85</f>
        <v>0.85090909090909095</v>
      </c>
      <c r="AE86" s="86">
        <f>AC86/AC85</f>
        <v>0.8876811594202898</v>
      </c>
      <c r="AF86" s="49">
        <v>14</v>
      </c>
      <c r="AG86" s="83"/>
      <c r="AH86" s="8"/>
      <c r="AI86" s="88"/>
      <c r="AJ86" s="71"/>
      <c r="AK86" s="14">
        <v>19</v>
      </c>
      <c r="AL86" s="495">
        <f>SUM(AC86,-$AB$93)/$AB$93</f>
        <v>-0.52241715399610134</v>
      </c>
      <c r="AN86" s="18">
        <v>19</v>
      </c>
      <c r="AO86" s="81" t="s">
        <v>18</v>
      </c>
      <c r="AP86" s="83"/>
      <c r="AQ86" s="7">
        <v>275</v>
      </c>
      <c r="AR86" s="58"/>
      <c r="AS86" s="84">
        <f>AQ86/AQ85</f>
        <v>0.87859424920127793</v>
      </c>
      <c r="AT86" s="61"/>
      <c r="AU86" s="89">
        <v>96</v>
      </c>
      <c r="AV86" s="89">
        <v>96</v>
      </c>
      <c r="AW86" s="86">
        <f>AU86/AU85</f>
        <v>0.7441860465116279</v>
      </c>
      <c r="AX86" s="86">
        <f>AV86/AV85</f>
        <v>0.68571428571428572</v>
      </c>
      <c r="AY86" s="49">
        <v>14</v>
      </c>
      <c r="AZ86" s="83"/>
      <c r="BA86" s="8"/>
      <c r="BB86" s="88"/>
      <c r="BC86" s="71"/>
      <c r="BD86" s="18">
        <v>19</v>
      </c>
      <c r="BE86" s="495">
        <f>SUM(AV86,-$AU$93)/$AU$93</f>
        <v>-0.61290322580645162</v>
      </c>
      <c r="BG86" s="14">
        <v>19</v>
      </c>
      <c r="BH86" s="81" t="s">
        <v>18</v>
      </c>
      <c r="BI86" s="83"/>
      <c r="BJ86" s="7">
        <v>275</v>
      </c>
      <c r="BK86" s="58"/>
      <c r="BL86" s="84">
        <f>BJ86/BJ85</f>
        <v>0.87859424920127793</v>
      </c>
      <c r="BM86" s="61"/>
      <c r="BN86" s="89">
        <v>23</v>
      </c>
      <c r="BO86" s="89">
        <v>24</v>
      </c>
      <c r="BP86" s="86">
        <f>BN86/BN85</f>
        <v>0.7931034482758621</v>
      </c>
      <c r="BQ86" s="86">
        <f>BO86/BO85</f>
        <v>0.70588235294117652</v>
      </c>
      <c r="BR86" s="49">
        <v>14</v>
      </c>
      <c r="BS86" s="83"/>
      <c r="BT86" s="8"/>
      <c r="BU86" s="88"/>
      <c r="BV86" s="71"/>
      <c r="BW86" s="14">
        <v>19</v>
      </c>
      <c r="BX86" s="495">
        <f>SUM(BO86,-$BN$93)/$BN$93</f>
        <v>-0.6</v>
      </c>
      <c r="CA86" s="18">
        <v>19</v>
      </c>
      <c r="CB86" s="81" t="s">
        <v>18</v>
      </c>
      <c r="CC86" s="83"/>
      <c r="CD86" s="7">
        <v>275</v>
      </c>
      <c r="CE86" s="58"/>
      <c r="CF86" s="84">
        <f>CD86/CD85</f>
        <v>0.87859424920127793</v>
      </c>
      <c r="CG86" s="61"/>
      <c r="CH86" s="89">
        <v>41</v>
      </c>
      <c r="CI86" s="89">
        <v>25</v>
      </c>
      <c r="CJ86" s="86">
        <f>CH86/CH85</f>
        <v>0.77358490566037741</v>
      </c>
      <c r="CK86" s="86">
        <f>CI86/CI85</f>
        <v>0.92592592592592593</v>
      </c>
      <c r="CL86" s="49">
        <v>14</v>
      </c>
      <c r="CM86" s="83"/>
      <c r="CN86" s="8"/>
      <c r="CO86" s="88"/>
      <c r="CP86" s="71"/>
      <c r="CQ86" s="18">
        <v>19</v>
      </c>
      <c r="CR86" s="495">
        <f>SUM(CI86,-$CH$93)/$CH$93</f>
        <v>-0.78632478632478631</v>
      </c>
      <c r="CU86" s="14">
        <v>19</v>
      </c>
      <c r="CV86" s="81" t="s">
        <v>18</v>
      </c>
      <c r="CW86" s="83"/>
      <c r="CX86" s="7">
        <v>275</v>
      </c>
      <c r="CY86" s="58"/>
      <c r="CZ86" s="84">
        <f>CX86/CX85</f>
        <v>0.87859424920127793</v>
      </c>
      <c r="DA86" s="61"/>
      <c r="DB86" s="89">
        <v>22</v>
      </c>
      <c r="DC86" s="89">
        <v>13</v>
      </c>
      <c r="DD86" s="86">
        <f>DB86/DB85</f>
        <v>0.7857142857142857</v>
      </c>
      <c r="DE86" s="86">
        <f>DC86/DC85</f>
        <v>0.48148148148148145</v>
      </c>
      <c r="DF86" s="49">
        <v>14</v>
      </c>
      <c r="DG86" s="83"/>
      <c r="DH86" s="8"/>
      <c r="DI86" s="88"/>
      <c r="DJ86" s="71"/>
      <c r="DK86" s="14">
        <v>19</v>
      </c>
      <c r="DL86" s="495">
        <f>SUM(DC86,-$DB$93)/$DB$93</f>
        <v>-0.77192982456140347</v>
      </c>
      <c r="DO86" s="18">
        <v>19</v>
      </c>
      <c r="DP86" s="81" t="s">
        <v>18</v>
      </c>
      <c r="DQ86" s="83"/>
      <c r="DR86" s="7">
        <v>275</v>
      </c>
      <c r="DS86" s="58"/>
      <c r="DT86" s="84">
        <f>DR86/DR85</f>
        <v>0.87859424920127793</v>
      </c>
      <c r="DU86" s="61"/>
      <c r="DV86" s="89">
        <v>49</v>
      </c>
      <c r="DW86" s="89">
        <v>49</v>
      </c>
      <c r="DX86" s="86">
        <f>DV86/DV85</f>
        <v>0.72058823529411764</v>
      </c>
      <c r="DY86" s="86">
        <f>DW86/DW85</f>
        <v>0.83050847457627119</v>
      </c>
      <c r="DZ86" s="49">
        <v>14</v>
      </c>
      <c r="EA86" s="83"/>
      <c r="EB86" s="8"/>
      <c r="EC86" s="88"/>
      <c r="ED86" s="71"/>
      <c r="EE86" s="18">
        <v>19</v>
      </c>
      <c r="EF86" s="495">
        <f>SUM(DW86,-$DV$93)/$DV$93</f>
        <v>-0.67549668874172186</v>
      </c>
      <c r="EI86" s="22">
        <v>19</v>
      </c>
      <c r="EJ86" s="81" t="s">
        <v>18</v>
      </c>
      <c r="EK86" s="83"/>
      <c r="EL86" s="7">
        <v>275</v>
      </c>
      <c r="EM86" s="58"/>
      <c r="EN86" s="84">
        <f>EL86/EL85</f>
        <v>0.87859424920127793</v>
      </c>
      <c r="EO86" s="61"/>
      <c r="EP86" s="89">
        <f t="shared" si="3"/>
        <v>465</v>
      </c>
      <c r="EQ86" s="89">
        <v>483</v>
      </c>
      <c r="ER86" s="86">
        <f>EP86/EP85</f>
        <v>0.7989690721649485</v>
      </c>
      <c r="ES86" s="86">
        <f>EQ86/EQ85</f>
        <v>0.87658802177858441</v>
      </c>
      <c r="ET86" s="49">
        <v>14</v>
      </c>
      <c r="EU86" s="83"/>
      <c r="EV86" s="8"/>
      <c r="EW86" s="88"/>
      <c r="EX86" s="71"/>
      <c r="EY86" s="22">
        <v>19</v>
      </c>
      <c r="EZ86" s="495">
        <f>SUM(EQ86,-$EP$93)/$EP$93</f>
        <v>-0.57853403141361259</v>
      </c>
    </row>
    <row r="87" spans="1:156" x14ac:dyDescent="0.25">
      <c r="A87" s="191">
        <v>20</v>
      </c>
      <c r="B87" s="81" t="s">
        <v>19</v>
      </c>
      <c r="C87" s="83"/>
      <c r="D87" s="7"/>
      <c r="E87" s="58"/>
      <c r="F87" s="84">
        <f>D87/D85</f>
        <v>0</v>
      </c>
      <c r="G87" s="61"/>
      <c r="H87" s="85">
        <v>146</v>
      </c>
      <c r="I87" s="85">
        <v>109</v>
      </c>
      <c r="J87" s="86">
        <f>H87/H85</f>
        <v>0.19363395225464192</v>
      </c>
      <c r="K87" s="86">
        <f>I87/I85</f>
        <v>0.14650537634408603</v>
      </c>
      <c r="L87" s="62"/>
      <c r="M87" s="82"/>
      <c r="N87" s="7"/>
      <c r="O87" s="58"/>
      <c r="P87" s="87"/>
      <c r="Q87" s="191">
        <v>20</v>
      </c>
      <c r="R87" s="6"/>
      <c r="U87" s="14">
        <v>20</v>
      </c>
      <c r="V87" s="81" t="s">
        <v>19</v>
      </c>
      <c r="W87" s="83"/>
      <c r="X87" s="7">
        <v>38</v>
      </c>
      <c r="Y87" s="58"/>
      <c r="Z87" s="84">
        <f>X87/X85</f>
        <v>0.12140575079872204</v>
      </c>
      <c r="AA87" s="61"/>
      <c r="AB87" s="89">
        <v>41</v>
      </c>
      <c r="AC87" s="89">
        <v>31</v>
      </c>
      <c r="AD87" s="86">
        <f>AB87/AB85</f>
        <v>0.14909090909090908</v>
      </c>
      <c r="AE87" s="86">
        <f>AC87/AC85</f>
        <v>0.11231884057971014</v>
      </c>
      <c r="AF87" s="49">
        <v>15</v>
      </c>
      <c r="AG87" s="83"/>
      <c r="AH87" s="8"/>
      <c r="AI87" s="88"/>
      <c r="AJ87" s="87"/>
      <c r="AK87" s="14">
        <v>20</v>
      </c>
      <c r="AL87" s="12"/>
      <c r="AN87" s="18">
        <v>20</v>
      </c>
      <c r="AO87" s="81" t="s">
        <v>19</v>
      </c>
      <c r="AP87" s="83"/>
      <c r="AQ87" s="7">
        <v>38</v>
      </c>
      <c r="AR87" s="58"/>
      <c r="AS87" s="84">
        <f>AQ87/AQ85</f>
        <v>0.12140575079872204</v>
      </c>
      <c r="AT87" s="61"/>
      <c r="AU87" s="89">
        <v>33</v>
      </c>
      <c r="AV87" s="89">
        <v>33</v>
      </c>
      <c r="AW87" s="86">
        <f>AU87/AU85</f>
        <v>0.2558139534883721</v>
      </c>
      <c r="AX87" s="86">
        <f>AV87/AV85</f>
        <v>0.23571428571428571</v>
      </c>
      <c r="AY87" s="49">
        <v>15</v>
      </c>
      <c r="AZ87" s="83"/>
      <c r="BA87" s="8"/>
      <c r="BB87" s="88"/>
      <c r="BC87" s="87"/>
      <c r="BD87" s="18">
        <v>20</v>
      </c>
      <c r="BE87" s="12"/>
      <c r="BG87" s="14">
        <v>20</v>
      </c>
      <c r="BH87" s="81" t="s">
        <v>19</v>
      </c>
      <c r="BI87" s="83"/>
      <c r="BJ87" s="7">
        <v>38</v>
      </c>
      <c r="BK87" s="58"/>
      <c r="BL87" s="84">
        <f>BJ87/BJ85</f>
        <v>0.12140575079872204</v>
      </c>
      <c r="BM87" s="61"/>
      <c r="BN87" s="89">
        <v>6</v>
      </c>
      <c r="BO87" s="89">
        <v>10</v>
      </c>
      <c r="BP87" s="86">
        <f>BN87/BN85</f>
        <v>0.20689655172413793</v>
      </c>
      <c r="BQ87" s="86">
        <f>BO87/BO85</f>
        <v>0.29411764705882354</v>
      </c>
      <c r="BR87" s="49">
        <v>15</v>
      </c>
      <c r="BS87" s="83"/>
      <c r="BT87" s="8"/>
      <c r="BU87" s="88"/>
      <c r="BV87" s="87"/>
      <c r="BW87" s="14">
        <v>20</v>
      </c>
      <c r="BX87" s="12"/>
      <c r="CA87" s="18">
        <v>20</v>
      </c>
      <c r="CB87" s="81" t="s">
        <v>19</v>
      </c>
      <c r="CC87" s="83"/>
      <c r="CD87" s="7">
        <v>38</v>
      </c>
      <c r="CE87" s="58"/>
      <c r="CF87" s="84">
        <f>CD87/CD85</f>
        <v>0.12140575079872204</v>
      </c>
      <c r="CG87" s="61"/>
      <c r="CH87" s="89">
        <v>12</v>
      </c>
      <c r="CI87" s="89">
        <v>2</v>
      </c>
      <c r="CJ87" s="86">
        <f>CH87/CH85</f>
        <v>0.22641509433962265</v>
      </c>
      <c r="CK87" s="86">
        <f>CI87/CI85</f>
        <v>7.407407407407407E-2</v>
      </c>
      <c r="CL87" s="49">
        <v>15</v>
      </c>
      <c r="CM87" s="83"/>
      <c r="CN87" s="8"/>
      <c r="CO87" s="88"/>
      <c r="CP87" s="87"/>
      <c r="CQ87" s="18">
        <v>20</v>
      </c>
      <c r="CR87" s="12"/>
      <c r="CU87" s="14">
        <v>20</v>
      </c>
      <c r="CV87" s="81" t="s">
        <v>19</v>
      </c>
      <c r="CW87" s="83"/>
      <c r="CX87" s="7">
        <v>38</v>
      </c>
      <c r="CY87" s="58"/>
      <c r="CZ87" s="84">
        <f>CX87/CX85</f>
        <v>0.12140575079872204</v>
      </c>
      <c r="DA87" s="61"/>
      <c r="DB87" s="89">
        <v>6</v>
      </c>
      <c r="DC87" s="89">
        <v>14</v>
      </c>
      <c r="DD87" s="86">
        <f>DB87/DB85</f>
        <v>0.21428571428571427</v>
      </c>
      <c r="DE87" s="86">
        <f>DC87/DC85</f>
        <v>0.51851851851851849</v>
      </c>
      <c r="DF87" s="49">
        <v>15</v>
      </c>
      <c r="DG87" s="83"/>
      <c r="DH87" s="8"/>
      <c r="DI87" s="88"/>
      <c r="DJ87" s="87"/>
      <c r="DK87" s="14">
        <v>20</v>
      </c>
      <c r="DL87" s="12"/>
      <c r="DO87" s="18">
        <v>20</v>
      </c>
      <c r="DP87" s="81" t="s">
        <v>19</v>
      </c>
      <c r="DQ87" s="83"/>
      <c r="DR87" s="7">
        <v>38</v>
      </c>
      <c r="DS87" s="58"/>
      <c r="DT87" s="84">
        <f>DR87/DR85</f>
        <v>0.12140575079872204</v>
      </c>
      <c r="DU87" s="61"/>
      <c r="DV87" s="89">
        <v>19</v>
      </c>
      <c r="DW87" s="89">
        <v>10</v>
      </c>
      <c r="DX87" s="86">
        <f>DV87/DV85</f>
        <v>0.27941176470588236</v>
      </c>
      <c r="DY87" s="86">
        <f>DW87/DW85</f>
        <v>0.16949152542372881</v>
      </c>
      <c r="DZ87" s="49">
        <v>15</v>
      </c>
      <c r="EA87" s="83"/>
      <c r="EB87" s="8"/>
      <c r="EC87" s="88"/>
      <c r="ED87" s="87"/>
      <c r="EE87" s="18">
        <v>20</v>
      </c>
      <c r="EF87" s="12"/>
      <c r="EI87" s="22">
        <v>20</v>
      </c>
      <c r="EJ87" s="81" t="s">
        <v>19</v>
      </c>
      <c r="EK87" s="83"/>
      <c r="EL87" s="7">
        <v>38</v>
      </c>
      <c r="EM87" s="58"/>
      <c r="EN87" s="84">
        <f>EL87/EL85</f>
        <v>0.12140575079872204</v>
      </c>
      <c r="EO87" s="61"/>
      <c r="EP87" s="89">
        <f t="shared" si="3"/>
        <v>117</v>
      </c>
      <c r="EQ87" s="89">
        <v>50</v>
      </c>
      <c r="ER87" s="86">
        <f>EP87/EP85</f>
        <v>0.20103092783505155</v>
      </c>
      <c r="ES87" s="86">
        <f>EQ87/EQ85</f>
        <v>9.0744101633393831E-2</v>
      </c>
      <c r="ET87" s="49">
        <v>15</v>
      </c>
      <c r="EU87" s="83"/>
      <c r="EV87" s="8"/>
      <c r="EW87" s="88"/>
      <c r="EX87" s="87"/>
      <c r="EY87" s="22">
        <v>20</v>
      </c>
      <c r="EZ87" s="12"/>
    </row>
    <row r="88" spans="1:156" hidden="1" x14ac:dyDescent="0.25">
      <c r="A88" s="191">
        <v>23</v>
      </c>
      <c r="B88" s="81" t="s">
        <v>20</v>
      </c>
      <c r="C88" s="83"/>
      <c r="D88" s="58"/>
      <c r="E88" s="58"/>
      <c r="F88" s="92"/>
      <c r="G88" s="61">
        <v>16</v>
      </c>
      <c r="H88" s="58"/>
      <c r="I88" s="58"/>
      <c r="J88" s="58"/>
      <c r="K88" s="92"/>
      <c r="L88" s="62"/>
      <c r="M88" s="58"/>
      <c r="N88" s="58"/>
      <c r="O88" s="58"/>
      <c r="P88" s="87"/>
      <c r="Q88" s="191">
        <v>23</v>
      </c>
      <c r="R88" s="6"/>
      <c r="U88" s="14">
        <v>23</v>
      </c>
      <c r="V88" s="81" t="s">
        <v>56</v>
      </c>
      <c r="W88" s="83"/>
      <c r="X88" s="58"/>
      <c r="Y88" s="58"/>
      <c r="Z88" s="92"/>
      <c r="AA88" s="61"/>
      <c r="AB88" s="93"/>
      <c r="AC88" s="93"/>
      <c r="AD88" s="128"/>
      <c r="AE88" s="235"/>
      <c r="AF88" s="49">
        <v>16</v>
      </c>
      <c r="AG88" s="8"/>
      <c r="AH88" s="88"/>
      <c r="AI88" s="88"/>
      <c r="AJ88" s="87"/>
      <c r="AK88" s="14">
        <v>23</v>
      </c>
      <c r="AL88" s="12"/>
      <c r="AN88" s="18">
        <v>23</v>
      </c>
      <c r="AO88" s="81" t="s">
        <v>56</v>
      </c>
      <c r="AP88" s="83"/>
      <c r="AQ88" s="58"/>
      <c r="AR88" s="58"/>
      <c r="AS88" s="92"/>
      <c r="AT88" s="61"/>
      <c r="AU88" s="93"/>
      <c r="AV88" s="93"/>
      <c r="AW88" s="128"/>
      <c r="AX88" s="235"/>
      <c r="AY88" s="49">
        <v>16</v>
      </c>
      <c r="AZ88" s="8"/>
      <c r="BA88" s="88"/>
      <c r="BB88" s="88"/>
      <c r="BC88" s="87"/>
      <c r="BD88" s="18">
        <v>23</v>
      </c>
      <c r="BE88" s="12"/>
      <c r="BG88" s="14">
        <v>23</v>
      </c>
      <c r="BH88" s="81" t="s">
        <v>56</v>
      </c>
      <c r="BI88" s="83"/>
      <c r="BJ88" s="58"/>
      <c r="BK88" s="58"/>
      <c r="BL88" s="92"/>
      <c r="BM88" s="61"/>
      <c r="BN88" s="93"/>
      <c r="BO88" s="93"/>
      <c r="BP88" s="128"/>
      <c r="BQ88" s="235"/>
      <c r="BR88" s="49">
        <v>16</v>
      </c>
      <c r="BS88" s="8"/>
      <c r="BT88" s="88"/>
      <c r="BU88" s="88"/>
      <c r="BV88" s="87"/>
      <c r="BW88" s="14">
        <v>23</v>
      </c>
      <c r="BX88" s="12"/>
      <c r="CA88" s="18">
        <v>23</v>
      </c>
      <c r="CB88" s="81" t="s">
        <v>56</v>
      </c>
      <c r="CC88" s="83"/>
      <c r="CD88" s="58"/>
      <c r="CE88" s="58"/>
      <c r="CF88" s="92"/>
      <c r="CG88" s="61"/>
      <c r="CH88" s="93"/>
      <c r="CI88" s="93"/>
      <c r="CJ88" s="128"/>
      <c r="CK88" s="235"/>
      <c r="CL88" s="49">
        <v>16</v>
      </c>
      <c r="CM88" s="8"/>
      <c r="CN88" s="88"/>
      <c r="CO88" s="88"/>
      <c r="CP88" s="87"/>
      <c r="CQ88" s="18">
        <v>23</v>
      </c>
      <c r="CR88" s="12"/>
      <c r="CU88" s="14">
        <v>23</v>
      </c>
      <c r="CV88" s="81" t="s">
        <v>56</v>
      </c>
      <c r="CW88" s="83"/>
      <c r="CX88" s="58"/>
      <c r="CY88" s="58"/>
      <c r="CZ88" s="92"/>
      <c r="DA88" s="61"/>
      <c r="DB88" s="93"/>
      <c r="DC88" s="93"/>
      <c r="DD88" s="128"/>
      <c r="DE88" s="235"/>
      <c r="DF88" s="49">
        <v>16</v>
      </c>
      <c r="DG88" s="8"/>
      <c r="DH88" s="88"/>
      <c r="DI88" s="88"/>
      <c r="DJ88" s="87"/>
      <c r="DK88" s="14">
        <v>23</v>
      </c>
      <c r="DL88" s="12"/>
      <c r="DO88" s="18">
        <v>23</v>
      </c>
      <c r="DP88" s="81" t="s">
        <v>56</v>
      </c>
      <c r="DQ88" s="83"/>
      <c r="DR88" s="58"/>
      <c r="DS88" s="58"/>
      <c r="DT88" s="92"/>
      <c r="DU88" s="61"/>
      <c r="DV88" s="93"/>
      <c r="DW88" s="93"/>
      <c r="DX88" s="128"/>
      <c r="DY88" s="235"/>
      <c r="DZ88" s="49">
        <v>16</v>
      </c>
      <c r="EA88" s="8"/>
      <c r="EB88" s="88"/>
      <c r="EC88" s="88"/>
      <c r="ED88" s="87"/>
      <c r="EE88" s="18">
        <v>23</v>
      </c>
      <c r="EF88" s="12"/>
      <c r="EI88" s="22">
        <v>23</v>
      </c>
      <c r="EJ88" s="81" t="s">
        <v>56</v>
      </c>
      <c r="EK88" s="83"/>
      <c r="EL88" s="58"/>
      <c r="EM88" s="58"/>
      <c r="EN88" s="92"/>
      <c r="EO88" s="61"/>
      <c r="EP88" s="89">
        <f t="shared" si="3"/>
        <v>0</v>
      </c>
      <c r="EQ88" s="89">
        <f t="shared" si="3"/>
        <v>0</v>
      </c>
      <c r="ER88" s="128"/>
      <c r="ES88" s="235"/>
      <c r="ET88" s="49">
        <v>16</v>
      </c>
      <c r="EU88" s="8"/>
      <c r="EV88" s="88"/>
      <c r="EW88" s="88"/>
      <c r="EX88" s="87"/>
      <c r="EY88" s="22">
        <v>23</v>
      </c>
      <c r="EZ88" s="12"/>
    </row>
    <row r="89" spans="1:156" ht="5.0999999999999996" customHeight="1" x14ac:dyDescent="0.25">
      <c r="A89" s="191"/>
      <c r="B89" s="95"/>
      <c r="C89" s="97"/>
      <c r="D89" s="98"/>
      <c r="E89" s="98"/>
      <c r="F89" s="99"/>
      <c r="G89" s="61"/>
      <c r="H89" s="98"/>
      <c r="I89" s="98"/>
      <c r="J89" s="98"/>
      <c r="K89" s="99"/>
      <c r="L89" s="62"/>
      <c r="M89" s="98"/>
      <c r="N89" s="98"/>
      <c r="O89" s="98"/>
      <c r="P89" s="87"/>
      <c r="Q89" s="191"/>
      <c r="R89" s="6"/>
      <c r="U89" s="14"/>
      <c r="V89" s="95"/>
      <c r="W89" s="83"/>
      <c r="X89" s="58"/>
      <c r="Y89" s="58"/>
      <c r="Z89" s="92"/>
      <c r="AA89" s="61"/>
      <c r="AB89" s="98"/>
      <c r="AC89" s="98"/>
      <c r="AD89" s="236"/>
      <c r="AE89" s="237"/>
      <c r="AF89" s="49"/>
      <c r="AG89" s="8"/>
      <c r="AH89" s="88"/>
      <c r="AI89" s="88"/>
      <c r="AJ89" s="87"/>
      <c r="AK89" s="14"/>
      <c r="AL89" s="12"/>
      <c r="AN89" s="18"/>
      <c r="AO89" s="95"/>
      <c r="AP89" s="83"/>
      <c r="AQ89" s="58"/>
      <c r="AR89" s="58"/>
      <c r="AS89" s="92"/>
      <c r="AT89" s="61"/>
      <c r="AU89" s="98"/>
      <c r="AV89" s="98"/>
      <c r="AW89" s="236"/>
      <c r="AX89" s="237"/>
      <c r="AY89" s="49"/>
      <c r="AZ89" s="8"/>
      <c r="BA89" s="88"/>
      <c r="BB89" s="88"/>
      <c r="BC89" s="87"/>
      <c r="BD89" s="18"/>
      <c r="BE89" s="12"/>
      <c r="BG89" s="14"/>
      <c r="BH89" s="95"/>
      <c r="BI89" s="83"/>
      <c r="BJ89" s="58"/>
      <c r="BK89" s="58"/>
      <c r="BL89" s="92"/>
      <c r="BM89" s="61"/>
      <c r="BN89" s="98"/>
      <c r="BO89" s="98"/>
      <c r="BP89" s="236"/>
      <c r="BQ89" s="237"/>
      <c r="BR89" s="49"/>
      <c r="BS89" s="8"/>
      <c r="BT89" s="88"/>
      <c r="BU89" s="88"/>
      <c r="BV89" s="87"/>
      <c r="BW89" s="14"/>
      <c r="BX89" s="12"/>
      <c r="CA89" s="18"/>
      <c r="CB89" s="95"/>
      <c r="CC89" s="83"/>
      <c r="CD89" s="58"/>
      <c r="CE89" s="58"/>
      <c r="CF89" s="92"/>
      <c r="CG89" s="61"/>
      <c r="CH89" s="98"/>
      <c r="CI89" s="98"/>
      <c r="CJ89" s="236"/>
      <c r="CK89" s="237"/>
      <c r="CL89" s="49"/>
      <c r="CM89" s="8"/>
      <c r="CN89" s="88"/>
      <c r="CO89" s="88"/>
      <c r="CP89" s="87"/>
      <c r="CQ89" s="18"/>
      <c r="CR89" s="12"/>
      <c r="CU89" s="14"/>
      <c r="CV89" s="95"/>
      <c r="CW89" s="83"/>
      <c r="CX89" s="58"/>
      <c r="CY89" s="58"/>
      <c r="CZ89" s="92"/>
      <c r="DA89" s="61"/>
      <c r="DB89" s="98"/>
      <c r="DC89" s="98"/>
      <c r="DD89" s="236"/>
      <c r="DE89" s="237"/>
      <c r="DF89" s="49"/>
      <c r="DG89" s="8"/>
      <c r="DH89" s="88"/>
      <c r="DI89" s="88"/>
      <c r="DJ89" s="87"/>
      <c r="DK89" s="14"/>
      <c r="DL89" s="12"/>
      <c r="DO89" s="18"/>
      <c r="DP89" s="95"/>
      <c r="DQ89" s="83"/>
      <c r="DR89" s="58"/>
      <c r="DS89" s="58"/>
      <c r="DT89" s="92"/>
      <c r="DU89" s="61"/>
      <c r="DV89" s="98"/>
      <c r="DW89" s="98"/>
      <c r="DX89" s="236"/>
      <c r="DY89" s="237"/>
      <c r="DZ89" s="49"/>
      <c r="EA89" s="8"/>
      <c r="EB89" s="88"/>
      <c r="EC89" s="88"/>
      <c r="ED89" s="87"/>
      <c r="EE89" s="18"/>
      <c r="EF89" s="12"/>
      <c r="EI89" s="22"/>
      <c r="EJ89" s="95"/>
      <c r="EK89" s="83"/>
      <c r="EL89" s="58"/>
      <c r="EM89" s="58"/>
      <c r="EN89" s="92"/>
      <c r="EO89" s="61"/>
      <c r="EP89" s="98"/>
      <c r="EQ89" s="98"/>
      <c r="ER89" s="236"/>
      <c r="ES89" s="237"/>
      <c r="ET89" s="49"/>
      <c r="EU89" s="8"/>
      <c r="EV89" s="88"/>
      <c r="EW89" s="88"/>
      <c r="EX89" s="87"/>
      <c r="EY89" s="22"/>
      <c r="EZ89" s="12"/>
    </row>
    <row r="90" spans="1:156" hidden="1" x14ac:dyDescent="0.25">
      <c r="A90" s="191">
        <v>25</v>
      </c>
      <c r="B90" s="58" t="s">
        <v>64</v>
      </c>
      <c r="C90" s="7"/>
      <c r="D90" s="7"/>
      <c r="E90" s="58"/>
      <c r="F90" s="87"/>
      <c r="G90" s="61">
        <v>25</v>
      </c>
      <c r="H90" s="7"/>
      <c r="I90" s="7"/>
      <c r="J90" s="58"/>
      <c r="K90" s="87"/>
      <c r="L90" s="62"/>
      <c r="M90" s="7"/>
      <c r="N90" s="7"/>
      <c r="O90" s="58"/>
      <c r="P90" s="87"/>
      <c r="Q90" s="191">
        <v>25</v>
      </c>
      <c r="R90" s="6"/>
      <c r="U90" s="14"/>
      <c r="V90" s="95"/>
      <c r="W90" s="97"/>
      <c r="X90" s="98"/>
      <c r="Y90" s="98"/>
      <c r="Z90" s="99"/>
      <c r="AA90" s="61"/>
      <c r="AB90" s="98"/>
      <c r="AC90" s="98"/>
      <c r="AD90" s="98"/>
      <c r="AE90" s="99"/>
      <c r="AF90" s="49"/>
      <c r="AG90" s="8"/>
      <c r="AH90" s="88"/>
      <c r="AI90" s="88"/>
      <c r="AJ90" s="87"/>
      <c r="AK90" s="14"/>
      <c r="AL90" s="12"/>
      <c r="AN90" s="18"/>
      <c r="AO90" s="95"/>
      <c r="AP90" s="97"/>
      <c r="AQ90" s="98"/>
      <c r="AR90" s="98"/>
      <c r="AS90" s="99"/>
      <c r="AT90" s="61"/>
      <c r="AU90" s="98"/>
      <c r="AV90" s="98"/>
      <c r="AW90" s="98"/>
      <c r="AX90" s="99"/>
      <c r="AY90" s="49"/>
      <c r="AZ90" s="8"/>
      <c r="BA90" s="88"/>
      <c r="BB90" s="88"/>
      <c r="BC90" s="87"/>
      <c r="BD90" s="18"/>
      <c r="BE90" s="12"/>
      <c r="BG90" s="14"/>
      <c r="BH90" s="95"/>
      <c r="BI90" s="97"/>
      <c r="BJ90" s="98"/>
      <c r="BK90" s="98"/>
      <c r="BL90" s="99"/>
      <c r="BM90" s="61"/>
      <c r="BN90" s="98"/>
      <c r="BO90" s="98"/>
      <c r="BP90" s="98"/>
      <c r="BQ90" s="99"/>
      <c r="BR90" s="49"/>
      <c r="BS90" s="8"/>
      <c r="BT90" s="88"/>
      <c r="BU90" s="88"/>
      <c r="BV90" s="87"/>
      <c r="BW90" s="14"/>
      <c r="BX90" s="12"/>
      <c r="CA90" s="18"/>
      <c r="CB90" s="95"/>
      <c r="CC90" s="97"/>
      <c r="CD90" s="98"/>
      <c r="CE90" s="98"/>
      <c r="CF90" s="99"/>
      <c r="CG90" s="61"/>
      <c r="CH90" s="98"/>
      <c r="CI90" s="98"/>
      <c r="CJ90" s="98"/>
      <c r="CK90" s="99"/>
      <c r="CL90" s="49"/>
      <c r="CM90" s="8"/>
      <c r="CN90" s="88"/>
      <c r="CO90" s="88"/>
      <c r="CP90" s="87"/>
      <c r="CQ90" s="18"/>
      <c r="CR90" s="12"/>
      <c r="CU90" s="14"/>
      <c r="CV90" s="95"/>
      <c r="CW90" s="97"/>
      <c r="CX90" s="98"/>
      <c r="CY90" s="98"/>
      <c r="CZ90" s="99"/>
      <c r="DA90" s="61"/>
      <c r="DB90" s="98"/>
      <c r="DC90" s="98"/>
      <c r="DD90" s="98"/>
      <c r="DE90" s="99"/>
      <c r="DF90" s="49"/>
      <c r="DG90" s="8"/>
      <c r="DH90" s="88"/>
      <c r="DI90" s="88"/>
      <c r="DJ90" s="87"/>
      <c r="DK90" s="14"/>
      <c r="DL90" s="12"/>
      <c r="DO90" s="18"/>
      <c r="DP90" s="95"/>
      <c r="DQ90" s="97"/>
      <c r="DR90" s="98"/>
      <c r="DS90" s="98"/>
      <c r="DT90" s="99"/>
      <c r="DU90" s="61"/>
      <c r="DV90" s="98"/>
      <c r="DW90" s="98"/>
      <c r="DX90" s="98"/>
      <c r="DY90" s="99"/>
      <c r="DZ90" s="49"/>
      <c r="EA90" s="8"/>
      <c r="EB90" s="88"/>
      <c r="EC90" s="88"/>
      <c r="ED90" s="87"/>
      <c r="EE90" s="18"/>
      <c r="EF90" s="12"/>
      <c r="EI90" s="22"/>
      <c r="EJ90" s="95"/>
      <c r="EK90" s="97"/>
      <c r="EL90" s="98"/>
      <c r="EM90" s="98"/>
      <c r="EN90" s="99"/>
      <c r="EO90" s="61"/>
      <c r="EP90" s="98"/>
      <c r="EQ90" s="98"/>
      <c r="ER90" s="98"/>
      <c r="ES90" s="99"/>
      <c r="ET90" s="49"/>
      <c r="EU90" s="8"/>
      <c r="EV90" s="88"/>
      <c r="EW90" s="88"/>
      <c r="EX90" s="87"/>
      <c r="EY90" s="22"/>
      <c r="EZ90" s="12"/>
    </row>
    <row r="91" spans="1:156" hidden="1" x14ac:dyDescent="0.25">
      <c r="A91" s="191">
        <v>26</v>
      </c>
      <c r="B91" s="58" t="s">
        <v>65</v>
      </c>
      <c r="C91" s="7"/>
      <c r="D91" s="7"/>
      <c r="E91" s="58"/>
      <c r="F91" s="87"/>
      <c r="G91" s="61">
        <v>26</v>
      </c>
      <c r="H91" s="7"/>
      <c r="I91" s="7"/>
      <c r="J91" s="58"/>
      <c r="K91" s="87"/>
      <c r="L91" s="62"/>
      <c r="M91" s="7"/>
      <c r="N91" s="7"/>
      <c r="O91" s="58"/>
      <c r="P91" s="87"/>
      <c r="Q91" s="191">
        <v>26</v>
      </c>
      <c r="R91" s="6"/>
      <c r="U91" s="14">
        <v>25</v>
      </c>
      <c r="V91" s="58" t="s">
        <v>64</v>
      </c>
      <c r="W91" s="7">
        <v>-100</v>
      </c>
      <c r="X91" s="7">
        <v>580</v>
      </c>
      <c r="Y91" s="58"/>
      <c r="Z91" s="87"/>
      <c r="AA91" s="61"/>
      <c r="AB91" s="7"/>
      <c r="AC91" s="7"/>
      <c r="AD91" s="58"/>
      <c r="AE91" s="87"/>
      <c r="AF91" s="49">
        <v>25</v>
      </c>
      <c r="AG91" s="8"/>
      <c r="AH91" s="8"/>
      <c r="AI91" s="88"/>
      <c r="AJ91" s="87"/>
      <c r="AK91" s="14">
        <v>25</v>
      </c>
      <c r="AL91" s="12"/>
      <c r="AN91" s="18">
        <v>25</v>
      </c>
      <c r="AO91" s="58" t="s">
        <v>64</v>
      </c>
      <c r="AP91" s="7">
        <v>-100</v>
      </c>
      <c r="AQ91" s="7">
        <v>580</v>
      </c>
      <c r="AR91" s="58"/>
      <c r="AS91" s="87"/>
      <c r="AT91" s="61"/>
      <c r="AU91" s="7"/>
      <c r="AV91" s="7"/>
      <c r="AW91" s="58"/>
      <c r="AX91" s="87"/>
      <c r="AY91" s="49">
        <v>25</v>
      </c>
      <c r="AZ91" s="8"/>
      <c r="BA91" s="8"/>
      <c r="BB91" s="88"/>
      <c r="BC91" s="87"/>
      <c r="BD91" s="18">
        <v>25</v>
      </c>
      <c r="BE91" s="12"/>
      <c r="BG91" s="14">
        <v>25</v>
      </c>
      <c r="BH91" s="58" t="s">
        <v>64</v>
      </c>
      <c r="BI91" s="7">
        <v>-100</v>
      </c>
      <c r="BJ91" s="7">
        <v>580</v>
      </c>
      <c r="BK91" s="58"/>
      <c r="BL91" s="87"/>
      <c r="BM91" s="61"/>
      <c r="BN91" s="7"/>
      <c r="BO91" s="7"/>
      <c r="BP91" s="58"/>
      <c r="BQ91" s="87"/>
      <c r="BR91" s="49">
        <v>25</v>
      </c>
      <c r="BS91" s="8"/>
      <c r="BT91" s="8"/>
      <c r="BU91" s="88"/>
      <c r="BV91" s="87"/>
      <c r="BW91" s="14">
        <v>25</v>
      </c>
      <c r="BX91" s="12"/>
      <c r="CA91" s="18">
        <v>25</v>
      </c>
      <c r="CB91" s="58" t="s">
        <v>64</v>
      </c>
      <c r="CC91" s="7">
        <v>-100</v>
      </c>
      <c r="CD91" s="7">
        <v>580</v>
      </c>
      <c r="CE91" s="58"/>
      <c r="CF91" s="87"/>
      <c r="CG91" s="61"/>
      <c r="CH91" s="7"/>
      <c r="CI91" s="7"/>
      <c r="CJ91" s="58"/>
      <c r="CK91" s="87"/>
      <c r="CL91" s="49">
        <v>25</v>
      </c>
      <c r="CM91" s="8"/>
      <c r="CN91" s="8"/>
      <c r="CO91" s="88"/>
      <c r="CP91" s="87"/>
      <c r="CQ91" s="18">
        <v>25</v>
      </c>
      <c r="CR91" s="12"/>
      <c r="CU91" s="14">
        <v>25</v>
      </c>
      <c r="CV91" s="58" t="s">
        <v>64</v>
      </c>
      <c r="CW91" s="7">
        <v>-100</v>
      </c>
      <c r="CX91" s="7">
        <v>580</v>
      </c>
      <c r="CY91" s="58"/>
      <c r="CZ91" s="87"/>
      <c r="DA91" s="61"/>
      <c r="DB91" s="7"/>
      <c r="DC91" s="7"/>
      <c r="DD91" s="58"/>
      <c r="DE91" s="87"/>
      <c r="DF91" s="49">
        <v>25</v>
      </c>
      <c r="DG91" s="8"/>
      <c r="DH91" s="8"/>
      <c r="DI91" s="88"/>
      <c r="DJ91" s="87"/>
      <c r="DK91" s="14">
        <v>25</v>
      </c>
      <c r="DL91" s="12"/>
      <c r="DO91" s="18">
        <v>25</v>
      </c>
      <c r="DP91" s="58" t="s">
        <v>64</v>
      </c>
      <c r="DQ91" s="7">
        <v>-100</v>
      </c>
      <c r="DR91" s="7">
        <v>580</v>
      </c>
      <c r="DS91" s="58"/>
      <c r="DT91" s="87"/>
      <c r="DU91" s="61"/>
      <c r="DV91" s="7"/>
      <c r="DW91" s="7"/>
      <c r="DX91" s="58"/>
      <c r="DY91" s="87"/>
      <c r="DZ91" s="49">
        <v>25</v>
      </c>
      <c r="EA91" s="8"/>
      <c r="EB91" s="8"/>
      <c r="EC91" s="88"/>
      <c r="ED91" s="87"/>
      <c r="EE91" s="18">
        <v>25</v>
      </c>
      <c r="EF91" s="12"/>
      <c r="EI91" s="22">
        <v>25</v>
      </c>
      <c r="EJ91" s="58" t="s">
        <v>64</v>
      </c>
      <c r="EK91" s="7">
        <v>-100</v>
      </c>
      <c r="EL91" s="7">
        <v>580</v>
      </c>
      <c r="EM91" s="58"/>
      <c r="EN91" s="87"/>
      <c r="EO91" s="61"/>
      <c r="EP91" s="129"/>
      <c r="EQ91" s="7"/>
      <c r="ER91" s="58"/>
      <c r="ES91" s="87"/>
      <c r="ET91" s="49">
        <v>25</v>
      </c>
      <c r="EU91" s="8"/>
      <c r="EV91" s="8"/>
      <c r="EW91" s="88"/>
      <c r="EX91" s="87"/>
      <c r="EY91" s="22">
        <v>25</v>
      </c>
      <c r="EZ91" s="12"/>
    </row>
    <row r="92" spans="1:156" x14ac:dyDescent="0.25">
      <c r="A92" s="191">
        <v>21</v>
      </c>
      <c r="B92" s="122" t="s">
        <v>66</v>
      </c>
      <c r="C92" s="65"/>
      <c r="D92" s="65">
        <f>M92</f>
        <v>638</v>
      </c>
      <c r="E92" s="131"/>
      <c r="F92" s="132"/>
      <c r="G92" s="61"/>
      <c r="H92" s="65">
        <v>702</v>
      </c>
      <c r="I92" s="65">
        <v>716</v>
      </c>
      <c r="J92" s="66">
        <f>SUM(I92,-H92)</f>
        <v>14</v>
      </c>
      <c r="K92" s="78">
        <f>J92/H92</f>
        <v>1.9943019943019943E-2</v>
      </c>
      <c r="L92" s="62"/>
      <c r="M92" s="69">
        <v>638</v>
      </c>
      <c r="N92" s="69">
        <f>I92</f>
        <v>716</v>
      </c>
      <c r="O92" s="70">
        <f>SUM(N92,-M92)</f>
        <v>78</v>
      </c>
      <c r="P92" s="71">
        <f>O92/M92</f>
        <v>0.12225705329153605</v>
      </c>
      <c r="Q92" s="191">
        <v>21</v>
      </c>
      <c r="R92" s="6"/>
      <c r="U92" s="14">
        <v>21</v>
      </c>
      <c r="V92" s="123" t="s">
        <v>66</v>
      </c>
      <c r="W92" s="100" t="e">
        <f>#REF!</f>
        <v>#REF!</v>
      </c>
      <c r="X92" s="101">
        <v>243</v>
      </c>
      <c r="Y92" s="133"/>
      <c r="Z92" s="134"/>
      <c r="AA92" s="61"/>
      <c r="AB92" s="65">
        <v>238</v>
      </c>
      <c r="AC92" s="65">
        <v>251</v>
      </c>
      <c r="AD92" s="66">
        <f>SUM(AC92,-AB92)</f>
        <v>13</v>
      </c>
      <c r="AE92" s="78">
        <f>AD92/AB92</f>
        <v>5.4621848739495799E-2</v>
      </c>
      <c r="AF92" s="49">
        <v>26</v>
      </c>
      <c r="AG92" s="8"/>
      <c r="AH92" s="8"/>
      <c r="AI92" s="88"/>
      <c r="AJ92" s="87"/>
      <c r="AK92" s="14">
        <v>21</v>
      </c>
      <c r="AL92" s="12"/>
      <c r="AN92" s="18">
        <v>21</v>
      </c>
      <c r="AO92" s="123" t="s">
        <v>66</v>
      </c>
      <c r="AP92" s="100" t="e">
        <f>#REF!</f>
        <v>#REF!</v>
      </c>
      <c r="AQ92" s="101">
        <v>243</v>
      </c>
      <c r="AR92" s="133"/>
      <c r="AS92" s="134"/>
      <c r="AT92" s="61"/>
      <c r="AU92" s="65">
        <v>119</v>
      </c>
      <c r="AV92" s="65">
        <v>97</v>
      </c>
      <c r="AW92" s="66">
        <f>SUM(AV92,-AU92)</f>
        <v>-22</v>
      </c>
      <c r="AX92" s="68">
        <f>AW92/AU92</f>
        <v>-0.18487394957983194</v>
      </c>
      <c r="AY92" s="49">
        <v>26</v>
      </c>
      <c r="AZ92" s="8"/>
      <c r="BA92" s="8"/>
      <c r="BB92" s="88"/>
      <c r="BC92" s="87"/>
      <c r="BD92" s="18">
        <v>21</v>
      </c>
      <c r="BE92" s="12"/>
      <c r="BG92" s="14">
        <v>21</v>
      </c>
      <c r="BH92" s="123" t="s">
        <v>66</v>
      </c>
      <c r="BI92" s="100" t="e">
        <f>#REF!</f>
        <v>#REF!</v>
      </c>
      <c r="BJ92" s="101">
        <v>243</v>
      </c>
      <c r="BK92" s="133"/>
      <c r="BL92" s="134"/>
      <c r="BM92" s="61"/>
      <c r="BN92" s="65">
        <v>31</v>
      </c>
      <c r="BO92" s="65">
        <v>40</v>
      </c>
      <c r="BP92" s="66">
        <f>SUM(BO92,-BN92)</f>
        <v>9</v>
      </c>
      <c r="BQ92" s="78">
        <f>BP92/BN92</f>
        <v>0.29032258064516131</v>
      </c>
      <c r="BR92" s="49">
        <v>26</v>
      </c>
      <c r="BS92" s="8"/>
      <c r="BT92" s="8"/>
      <c r="BU92" s="88"/>
      <c r="BV92" s="87"/>
      <c r="BW92" s="14">
        <v>21</v>
      </c>
      <c r="BX92" s="12"/>
      <c r="CA92" s="18">
        <v>21</v>
      </c>
      <c r="CB92" s="123" t="s">
        <v>66</v>
      </c>
      <c r="CC92" s="100" t="e">
        <f>#REF!</f>
        <v>#REF!</v>
      </c>
      <c r="CD92" s="101">
        <v>243</v>
      </c>
      <c r="CE92" s="133"/>
      <c r="CF92" s="134"/>
      <c r="CG92" s="61"/>
      <c r="CH92" s="65">
        <v>64</v>
      </c>
      <c r="CI92" s="65">
        <v>23</v>
      </c>
      <c r="CJ92" s="66">
        <f>SUM(CI92,-CH92)</f>
        <v>-41</v>
      </c>
      <c r="CK92" s="68">
        <f>CJ92/CH92</f>
        <v>-0.640625</v>
      </c>
      <c r="CL92" s="49">
        <v>26</v>
      </c>
      <c r="CM92" s="8"/>
      <c r="CN92" s="8"/>
      <c r="CO92" s="88"/>
      <c r="CP92" s="87"/>
      <c r="CQ92" s="18">
        <v>21</v>
      </c>
      <c r="CR92" s="12"/>
      <c r="CU92" s="14">
        <v>21</v>
      </c>
      <c r="CV92" s="123" t="s">
        <v>66</v>
      </c>
      <c r="CW92" s="100" t="e">
        <f>#REF!</f>
        <v>#REF!</v>
      </c>
      <c r="CX92" s="101">
        <v>243</v>
      </c>
      <c r="CY92" s="133"/>
      <c r="CZ92" s="134"/>
      <c r="DA92" s="61"/>
      <c r="DB92" s="65">
        <v>29</v>
      </c>
      <c r="DC92" s="65">
        <v>35</v>
      </c>
      <c r="DD92" s="66">
        <f>SUM(DC92,-DB92)</f>
        <v>6</v>
      </c>
      <c r="DE92" s="78">
        <f>DD92/DB92</f>
        <v>0.20689655172413793</v>
      </c>
      <c r="DF92" s="49">
        <v>26</v>
      </c>
      <c r="DG92" s="8"/>
      <c r="DH92" s="8"/>
      <c r="DI92" s="88"/>
      <c r="DJ92" s="87"/>
      <c r="DK92" s="14">
        <v>21</v>
      </c>
      <c r="DL92" s="12"/>
      <c r="DO92" s="18">
        <v>21</v>
      </c>
      <c r="DP92" s="123" t="s">
        <v>66</v>
      </c>
      <c r="DQ92" s="100" t="e">
        <f>#REF!</f>
        <v>#REF!</v>
      </c>
      <c r="DR92" s="101">
        <v>243</v>
      </c>
      <c r="DS92" s="133"/>
      <c r="DT92" s="134"/>
      <c r="DU92" s="61"/>
      <c r="DV92" s="65">
        <v>83</v>
      </c>
      <c r="DW92" s="65">
        <v>108</v>
      </c>
      <c r="DX92" s="66">
        <f>SUM(DW92,-DV92)</f>
        <v>25</v>
      </c>
      <c r="DY92" s="78">
        <f>DX92/DV92</f>
        <v>0.30120481927710846</v>
      </c>
      <c r="DZ92" s="49">
        <v>26</v>
      </c>
      <c r="EA92" s="8"/>
      <c r="EB92" s="8"/>
      <c r="EC92" s="88"/>
      <c r="ED92" s="87"/>
      <c r="EE92" s="18">
        <v>21</v>
      </c>
      <c r="EF92" s="12"/>
      <c r="EI92" s="22">
        <v>21</v>
      </c>
      <c r="EJ92" s="123" t="s">
        <v>66</v>
      </c>
      <c r="EK92" s="100" t="e">
        <f>#REF!</f>
        <v>#REF!</v>
      </c>
      <c r="EL92" s="101">
        <v>243</v>
      </c>
      <c r="EM92" s="133"/>
      <c r="EN92" s="134"/>
      <c r="EO92" s="61"/>
      <c r="EP92" s="75">
        <f>SUM(AB92,AU92,BN92,CH92,DB92,DV92)</f>
        <v>564</v>
      </c>
      <c r="EQ92" s="75">
        <f>SUM(AB92,AU92,BO92,CI92,DC92,DW92)</f>
        <v>563</v>
      </c>
      <c r="ER92" s="66">
        <f>SUM(EQ92,-EP92)</f>
        <v>-1</v>
      </c>
      <c r="ES92" s="68">
        <f>ER92/EP92</f>
        <v>-1.7730496453900709E-3</v>
      </c>
      <c r="ET92" s="49">
        <v>26</v>
      </c>
      <c r="EU92" s="8"/>
      <c r="EV92" s="8"/>
      <c r="EW92" s="88"/>
      <c r="EX92" s="87"/>
      <c r="EY92" s="22">
        <v>21</v>
      </c>
      <c r="EZ92" s="12"/>
    </row>
    <row r="93" spans="1:156" x14ac:dyDescent="0.25">
      <c r="A93" s="191">
        <v>22</v>
      </c>
      <c r="B93" s="112" t="s">
        <v>67</v>
      </c>
      <c r="C93" s="113">
        <f>SUM(C85,C92)</f>
        <v>0</v>
      </c>
      <c r="D93" s="113">
        <f>SUM(D85,D92)</f>
        <v>1354</v>
      </c>
      <c r="E93" s="114">
        <f>SUM(D93,-C93)</f>
        <v>1354</v>
      </c>
      <c r="F93" s="115" t="e">
        <f>E93/C93</f>
        <v>#DIV/0!</v>
      </c>
      <c r="G93" s="61"/>
      <c r="H93" s="113">
        <f>SUM(H85,H92)</f>
        <v>1456</v>
      </c>
      <c r="I93" s="113">
        <f>SUM(I85,I92)</f>
        <v>1460</v>
      </c>
      <c r="J93" s="114">
        <f>SUM(I93,-H93)</f>
        <v>4</v>
      </c>
      <c r="K93" s="116">
        <f>J93/H93</f>
        <v>2.7472527472527475E-3</v>
      </c>
      <c r="L93" s="62"/>
      <c r="M93" s="113">
        <f>SUM(M85,M92)</f>
        <v>1354</v>
      </c>
      <c r="N93" s="113">
        <f>SUM(N85,N92)</f>
        <v>1460</v>
      </c>
      <c r="O93" s="114">
        <f>SUM(N93,-M93)</f>
        <v>106</v>
      </c>
      <c r="P93" s="71">
        <f>O93/M93</f>
        <v>7.8286558345642535E-2</v>
      </c>
      <c r="Q93" s="191">
        <v>22</v>
      </c>
      <c r="R93" s="6"/>
      <c r="U93" s="14">
        <v>22</v>
      </c>
      <c r="V93" s="106" t="s">
        <v>67</v>
      </c>
      <c r="W93" s="107" t="e">
        <f>SUM(W85,W92)</f>
        <v>#REF!</v>
      </c>
      <c r="X93" s="108">
        <f>SUM(X85,X92)</f>
        <v>556</v>
      </c>
      <c r="Y93" s="109" t="e">
        <f>SUM(X93,-W93)</f>
        <v>#REF!</v>
      </c>
      <c r="Z93" s="80" t="e">
        <f>Y93/W93</f>
        <v>#REF!</v>
      </c>
      <c r="AA93" s="61"/>
      <c r="AB93" s="108">
        <f>SUM(AB85,AB92)</f>
        <v>513</v>
      </c>
      <c r="AC93" s="108">
        <f>SUM(AC85,AC92)</f>
        <v>527</v>
      </c>
      <c r="AD93" s="109">
        <f>SUM(AC93,-AB93)</f>
        <v>14</v>
      </c>
      <c r="AE93" s="116">
        <f>AD93/AB93</f>
        <v>2.7290448343079921E-2</v>
      </c>
      <c r="AF93" s="49">
        <v>27</v>
      </c>
      <c r="AG93" s="69">
        <v>223</v>
      </c>
      <c r="AH93" s="79">
        <f>AC92</f>
        <v>251</v>
      </c>
      <c r="AI93" s="70">
        <f>SUM(AH93,-AG93)</f>
        <v>28</v>
      </c>
      <c r="AJ93" s="80">
        <f>AI93/AG93</f>
        <v>0.12556053811659193</v>
      </c>
      <c r="AK93" s="14">
        <v>22</v>
      </c>
      <c r="AL93" s="12"/>
      <c r="AN93" s="18">
        <v>22</v>
      </c>
      <c r="AO93" s="106" t="s">
        <v>67</v>
      </c>
      <c r="AP93" s="107" t="e">
        <f>SUM(AP85,AP92)</f>
        <v>#REF!</v>
      </c>
      <c r="AQ93" s="108">
        <f>SUM(AQ85,AQ92)</f>
        <v>556</v>
      </c>
      <c r="AR93" s="109" t="e">
        <f>SUM(AQ93,-AP93)</f>
        <v>#REF!</v>
      </c>
      <c r="AS93" s="80" t="e">
        <f>AR93/AP93</f>
        <v>#REF!</v>
      </c>
      <c r="AT93" s="61"/>
      <c r="AU93" s="108">
        <f>SUM(AU85,AU92)</f>
        <v>248</v>
      </c>
      <c r="AV93" s="108">
        <f>SUM(AV85,AV92)</f>
        <v>237</v>
      </c>
      <c r="AW93" s="109">
        <f>SUM(AV93,-AU93)</f>
        <v>-11</v>
      </c>
      <c r="AX93" s="110">
        <f>AW93/AU93</f>
        <v>-4.4354838709677422E-2</v>
      </c>
      <c r="AY93" s="49">
        <v>27</v>
      </c>
      <c r="AZ93" s="69">
        <v>223</v>
      </c>
      <c r="BA93" s="79">
        <f>AV92</f>
        <v>97</v>
      </c>
      <c r="BB93" s="70">
        <f>SUM(BA93,-AZ93)</f>
        <v>-126</v>
      </c>
      <c r="BC93" s="80">
        <f>BB93/AZ93</f>
        <v>-0.56502242152466364</v>
      </c>
      <c r="BD93" s="18">
        <v>22</v>
      </c>
      <c r="BE93" s="12"/>
      <c r="BG93" s="14">
        <v>22</v>
      </c>
      <c r="BH93" s="106" t="s">
        <v>67</v>
      </c>
      <c r="BI93" s="107" t="e">
        <f>SUM(BI85,BI92)</f>
        <v>#REF!</v>
      </c>
      <c r="BJ93" s="108">
        <f>SUM(BJ85,BJ92)</f>
        <v>556</v>
      </c>
      <c r="BK93" s="109" t="e">
        <f>SUM(BJ93,-BI93)</f>
        <v>#REF!</v>
      </c>
      <c r="BL93" s="80" t="e">
        <f>BK93/BI93</f>
        <v>#REF!</v>
      </c>
      <c r="BM93" s="61"/>
      <c r="BN93" s="108">
        <f>SUM(BN85,BN92)</f>
        <v>60</v>
      </c>
      <c r="BO93" s="108">
        <f>SUM(BO85,BO92)</f>
        <v>74</v>
      </c>
      <c r="BP93" s="109">
        <f>SUM(BO93,-BN93)</f>
        <v>14</v>
      </c>
      <c r="BQ93" s="116">
        <f>BP93/BN93</f>
        <v>0.23333333333333334</v>
      </c>
      <c r="BR93" s="49">
        <v>27</v>
      </c>
      <c r="BS93" s="69">
        <v>223</v>
      </c>
      <c r="BT93" s="79">
        <f>BO92</f>
        <v>40</v>
      </c>
      <c r="BU93" s="70">
        <f>SUM(BT93,-BS93)</f>
        <v>-183</v>
      </c>
      <c r="BV93" s="80">
        <f>BU93/BS93</f>
        <v>-0.820627802690583</v>
      </c>
      <c r="BW93" s="14">
        <v>22</v>
      </c>
      <c r="BX93" s="12"/>
      <c r="CA93" s="18">
        <v>22</v>
      </c>
      <c r="CB93" s="106" t="s">
        <v>67</v>
      </c>
      <c r="CC93" s="107" t="e">
        <f>SUM(CC85,CC92)</f>
        <v>#REF!</v>
      </c>
      <c r="CD93" s="108">
        <f>SUM(CD85,CD92)</f>
        <v>556</v>
      </c>
      <c r="CE93" s="109" t="e">
        <f>SUM(CD93,-CC93)</f>
        <v>#REF!</v>
      </c>
      <c r="CF93" s="80" t="e">
        <f>CE93/CC93</f>
        <v>#REF!</v>
      </c>
      <c r="CG93" s="61"/>
      <c r="CH93" s="108">
        <f>SUM(CH85,CH92)</f>
        <v>117</v>
      </c>
      <c r="CI93" s="108">
        <f>SUM(CI85,CI92)</f>
        <v>50</v>
      </c>
      <c r="CJ93" s="109">
        <f>SUM(CI93,-CH93)</f>
        <v>-67</v>
      </c>
      <c r="CK93" s="110">
        <f>CJ93/CH93</f>
        <v>-0.57264957264957261</v>
      </c>
      <c r="CL93" s="49">
        <v>27</v>
      </c>
      <c r="CM93" s="69">
        <v>223</v>
      </c>
      <c r="CN93" s="79">
        <f>CI92</f>
        <v>23</v>
      </c>
      <c r="CO93" s="70">
        <f>SUM(CN93,-CM93)</f>
        <v>-200</v>
      </c>
      <c r="CP93" s="80">
        <f>CO93/CM93</f>
        <v>-0.89686098654708524</v>
      </c>
      <c r="CQ93" s="18">
        <v>22</v>
      </c>
      <c r="CR93" s="12"/>
      <c r="CU93" s="14">
        <v>22</v>
      </c>
      <c r="CV93" s="106" t="s">
        <v>67</v>
      </c>
      <c r="CW93" s="107" t="e">
        <f>SUM(CW85,CW92)</f>
        <v>#REF!</v>
      </c>
      <c r="CX93" s="108">
        <f>SUM(CX85,CX92)</f>
        <v>556</v>
      </c>
      <c r="CY93" s="109" t="e">
        <f>SUM(CX93,-CW93)</f>
        <v>#REF!</v>
      </c>
      <c r="CZ93" s="80" t="e">
        <f>CY93/CW93</f>
        <v>#REF!</v>
      </c>
      <c r="DA93" s="61"/>
      <c r="DB93" s="108">
        <f>SUM(DB85,DB92)</f>
        <v>57</v>
      </c>
      <c r="DC93" s="108">
        <f>SUM(DC85,DC92)</f>
        <v>62</v>
      </c>
      <c r="DD93" s="109">
        <f>SUM(DC93,-DB93)</f>
        <v>5</v>
      </c>
      <c r="DE93" s="116">
        <f>DD93/DB93</f>
        <v>8.771929824561403E-2</v>
      </c>
      <c r="DF93" s="49">
        <v>27</v>
      </c>
      <c r="DG93" s="69">
        <v>223</v>
      </c>
      <c r="DH93" s="79">
        <f>DC92</f>
        <v>35</v>
      </c>
      <c r="DI93" s="70">
        <f>SUM(DH93,-DG93)</f>
        <v>-188</v>
      </c>
      <c r="DJ93" s="80">
        <f>DI93/DG93</f>
        <v>-0.84304932735426008</v>
      </c>
      <c r="DK93" s="14">
        <v>22</v>
      </c>
      <c r="DL93" s="12"/>
      <c r="DO93" s="18">
        <v>22</v>
      </c>
      <c r="DP93" s="106" t="s">
        <v>67</v>
      </c>
      <c r="DQ93" s="107" t="e">
        <f>SUM(DQ85,DQ92)</f>
        <v>#REF!</v>
      </c>
      <c r="DR93" s="108">
        <f>SUM(DR85,DR92)</f>
        <v>556</v>
      </c>
      <c r="DS93" s="109" t="e">
        <f>SUM(DR93,-DQ93)</f>
        <v>#REF!</v>
      </c>
      <c r="DT93" s="80" t="e">
        <f>DS93/DQ93</f>
        <v>#REF!</v>
      </c>
      <c r="DU93" s="61"/>
      <c r="DV93" s="108">
        <f>SUM(DV85,DV92)</f>
        <v>151</v>
      </c>
      <c r="DW93" s="108">
        <f>SUM(DW85,DW92)</f>
        <v>167</v>
      </c>
      <c r="DX93" s="109">
        <f>SUM(DW93,-DV93)</f>
        <v>16</v>
      </c>
      <c r="DY93" s="116">
        <f>DX93/DV93</f>
        <v>0.10596026490066225</v>
      </c>
      <c r="DZ93" s="49">
        <v>27</v>
      </c>
      <c r="EA93" s="69">
        <v>223</v>
      </c>
      <c r="EB93" s="79">
        <f>DW92</f>
        <v>108</v>
      </c>
      <c r="EC93" s="70">
        <f>SUM(EB93,-EA93)</f>
        <v>-115</v>
      </c>
      <c r="ED93" s="80">
        <f>EC93/EA93</f>
        <v>-0.51569506726457404</v>
      </c>
      <c r="EE93" s="18">
        <v>22</v>
      </c>
      <c r="EF93" s="12"/>
      <c r="EI93" s="22">
        <v>22</v>
      </c>
      <c r="EJ93" s="106" t="s">
        <v>67</v>
      </c>
      <c r="EK93" s="107" t="e">
        <f>SUM(EK85,EK92)</f>
        <v>#REF!</v>
      </c>
      <c r="EL93" s="108">
        <f>SUM(EL85,EL92)</f>
        <v>556</v>
      </c>
      <c r="EM93" s="109" t="e">
        <f>SUM(EL93,-EK93)</f>
        <v>#REF!</v>
      </c>
      <c r="EN93" s="80" t="e">
        <f>EM93/EK93</f>
        <v>#REF!</v>
      </c>
      <c r="EO93" s="61"/>
      <c r="EP93" s="108">
        <f>SUM(EP85,EP92)</f>
        <v>1146</v>
      </c>
      <c r="EQ93" s="108">
        <f>SUM(EQ85,EQ92)</f>
        <v>1114</v>
      </c>
      <c r="ER93" s="109">
        <f>SUM(EQ93,-EP93)</f>
        <v>-32</v>
      </c>
      <c r="ES93" s="110">
        <f>ER93/EP93</f>
        <v>-2.7923211169284468E-2</v>
      </c>
      <c r="ET93" s="49">
        <v>27</v>
      </c>
      <c r="EU93" s="69">
        <v>223</v>
      </c>
      <c r="EV93" s="79">
        <f>EQ92</f>
        <v>563</v>
      </c>
      <c r="EW93" s="70">
        <f>SUM(EV93,-EU93)</f>
        <v>340</v>
      </c>
      <c r="EX93" s="80">
        <f>EW93/EU93</f>
        <v>1.5246636771300448</v>
      </c>
      <c r="EY93" s="22">
        <v>22</v>
      </c>
      <c r="EZ93" s="12"/>
    </row>
    <row r="94" spans="1:156" ht="3.95" customHeight="1" x14ac:dyDescent="0.25">
      <c r="A94" s="191"/>
      <c r="B94" s="238"/>
      <c r="C94" s="239"/>
      <c r="D94" s="236"/>
      <c r="E94" s="237"/>
      <c r="F94" s="210"/>
      <c r="G94" s="61"/>
      <c r="H94" s="236"/>
      <c r="I94" s="236"/>
      <c r="J94" s="237"/>
      <c r="K94" s="210"/>
      <c r="L94" s="62"/>
      <c r="M94" s="236"/>
      <c r="N94" s="236"/>
      <c r="O94" s="237"/>
      <c r="P94" s="121"/>
      <c r="Q94" s="191"/>
      <c r="R94" s="6"/>
      <c r="U94" s="14">
        <v>22</v>
      </c>
      <c r="V94" s="238"/>
      <c r="AA94" s="61"/>
      <c r="AB94" s="240"/>
      <c r="AC94" s="240"/>
      <c r="AD94" s="240"/>
      <c r="AE94" s="240"/>
      <c r="AF94" s="49">
        <v>28</v>
      </c>
      <c r="AG94" s="111">
        <f>SUM(AG85,AG93)</f>
        <v>508</v>
      </c>
      <c r="AH94" s="108">
        <f>SUM(AH85,AH93)</f>
        <v>527</v>
      </c>
      <c r="AI94" s="70">
        <f>SUM(AH94,-AG94)</f>
        <v>19</v>
      </c>
      <c r="AJ94" s="80">
        <f>AI94/AG94</f>
        <v>3.7401574803149609E-2</v>
      </c>
      <c r="AK94" s="14">
        <v>22</v>
      </c>
      <c r="AL94" s="12"/>
      <c r="AN94" s="18">
        <v>22</v>
      </c>
      <c r="AO94" s="238"/>
      <c r="AT94" s="61"/>
      <c r="AU94" s="240"/>
      <c r="AV94" s="240"/>
      <c r="AW94" s="240"/>
      <c r="AX94" s="240"/>
      <c r="AY94" s="49">
        <v>28</v>
      </c>
      <c r="AZ94" s="111">
        <f>SUM(AZ85,AZ93)</f>
        <v>508</v>
      </c>
      <c r="BA94" s="108">
        <f>SUM(BA85,BA93)</f>
        <v>237</v>
      </c>
      <c r="BB94" s="70">
        <f>SUM(BA94,-AZ94)</f>
        <v>-271</v>
      </c>
      <c r="BC94" s="80">
        <f>BB94/AZ94</f>
        <v>-0.53346456692913391</v>
      </c>
      <c r="BD94" s="18">
        <v>22</v>
      </c>
      <c r="BE94" s="12"/>
      <c r="BG94" s="14">
        <v>22</v>
      </c>
      <c r="BH94" s="238"/>
      <c r="BM94" s="61"/>
      <c r="BN94" s="240"/>
      <c r="BO94" s="240"/>
      <c r="BP94" s="240"/>
      <c r="BQ94" s="240"/>
      <c r="BR94" s="49">
        <v>28</v>
      </c>
      <c r="BS94" s="111">
        <f>SUM(BS85,BS93)</f>
        <v>508</v>
      </c>
      <c r="BT94" s="108">
        <f>SUM(BT85,BT93)</f>
        <v>74</v>
      </c>
      <c r="BU94" s="70">
        <f>SUM(BT94,-BS94)</f>
        <v>-434</v>
      </c>
      <c r="BV94" s="80">
        <f>BU94/BS94</f>
        <v>-0.85433070866141736</v>
      </c>
      <c r="BW94" s="14">
        <v>22</v>
      </c>
      <c r="BX94" s="12"/>
      <c r="CA94" s="18">
        <v>22</v>
      </c>
      <c r="CB94" s="238"/>
      <c r="CG94" s="61"/>
      <c r="CH94" s="240"/>
      <c r="CI94" s="240"/>
      <c r="CJ94" s="240"/>
      <c r="CK94" s="240"/>
      <c r="CL94" s="49">
        <v>28</v>
      </c>
      <c r="CM94" s="111">
        <f>SUM(CM85,CM93)</f>
        <v>508</v>
      </c>
      <c r="CN94" s="108">
        <f>SUM(CN85,CN93)</f>
        <v>50</v>
      </c>
      <c r="CO94" s="70">
        <f>SUM(CN94,-CM94)</f>
        <v>-458</v>
      </c>
      <c r="CP94" s="80">
        <f>CO94/CM94</f>
        <v>-0.90157480314960625</v>
      </c>
      <c r="CQ94" s="18">
        <v>22</v>
      </c>
      <c r="CR94" s="12"/>
      <c r="CU94" s="14">
        <v>22</v>
      </c>
      <c r="CV94" s="238"/>
      <c r="DA94" s="61"/>
      <c r="DB94" s="240"/>
      <c r="DC94" s="240"/>
      <c r="DD94" s="240"/>
      <c r="DE94" s="240"/>
      <c r="DF94" s="49">
        <v>28</v>
      </c>
      <c r="DG94" s="111">
        <f>SUM(DG85,DG93)</f>
        <v>508</v>
      </c>
      <c r="DH94" s="108">
        <f>SUM(DH85,DH93)</f>
        <v>62</v>
      </c>
      <c r="DI94" s="70">
        <f>SUM(DH94,-DG94)</f>
        <v>-446</v>
      </c>
      <c r="DJ94" s="80">
        <f>DI94/DG94</f>
        <v>-0.87795275590551181</v>
      </c>
      <c r="DK94" s="14">
        <v>22</v>
      </c>
      <c r="DL94" s="12"/>
      <c r="DO94" s="18">
        <v>22</v>
      </c>
      <c r="DP94" s="238"/>
      <c r="DU94" s="61"/>
      <c r="DV94" s="240"/>
      <c r="DW94" s="240"/>
      <c r="DX94" s="240"/>
      <c r="DY94" s="240"/>
      <c r="DZ94" s="49">
        <v>28</v>
      </c>
      <c r="EA94" s="111">
        <f>SUM(EA85,EA93)</f>
        <v>508</v>
      </c>
      <c r="EB94" s="108">
        <f>SUM(EB85,EB93)</f>
        <v>167</v>
      </c>
      <c r="EC94" s="70">
        <f>SUM(EB94,-EA94)</f>
        <v>-341</v>
      </c>
      <c r="ED94" s="80">
        <f>EC94/EA94</f>
        <v>-0.67125984251968507</v>
      </c>
      <c r="EE94" s="18">
        <v>22</v>
      </c>
      <c r="EF94" s="12"/>
      <c r="EI94" s="22">
        <v>22</v>
      </c>
      <c r="EJ94" s="238"/>
      <c r="EO94" s="61"/>
      <c r="EP94" s="240"/>
      <c r="EQ94" s="240"/>
      <c r="ER94" s="240"/>
      <c r="ES94" s="240"/>
      <c r="ET94" s="49">
        <v>28</v>
      </c>
      <c r="EU94" s="111">
        <f>SUM(EU85,EU93)</f>
        <v>508</v>
      </c>
      <c r="EV94" s="108">
        <f>SUM(EV85,EV93)</f>
        <v>1114</v>
      </c>
      <c r="EW94" s="70">
        <f>SUM(EV94,-EU94)</f>
        <v>606</v>
      </c>
      <c r="EX94" s="80">
        <f>EW94/EU94</f>
        <v>1.1929133858267718</v>
      </c>
      <c r="EY94" s="22">
        <v>22</v>
      </c>
      <c r="EZ94" s="12"/>
    </row>
    <row r="95" spans="1:156" hidden="1" x14ac:dyDescent="0.25">
      <c r="A95" s="191"/>
      <c r="B95" s="238"/>
      <c r="C95" s="239"/>
      <c r="D95" s="236"/>
      <c r="E95" s="237"/>
      <c r="F95" s="210"/>
      <c r="G95" s="61"/>
      <c r="H95" s="236"/>
      <c r="I95" s="236"/>
      <c r="J95" s="237"/>
      <c r="K95" s="210"/>
      <c r="L95" s="62"/>
      <c r="M95" s="236"/>
      <c r="N95" s="236"/>
      <c r="O95" s="237"/>
      <c r="P95" s="121"/>
      <c r="Q95" s="191"/>
      <c r="R95" s="6"/>
      <c r="U95" s="14"/>
      <c r="V95" s="238"/>
      <c r="W95" s="201" t="e">
        <f>SUM(W79,W93)</f>
        <v>#REF!</v>
      </c>
      <c r="X95" s="191">
        <f>SUM(X79,X93)</f>
        <v>1864</v>
      </c>
      <c r="Y95" s="192" t="e">
        <f>SUM(X95,-W95)</f>
        <v>#REF!</v>
      </c>
      <c r="Z95" s="193" t="e">
        <f>Y95/W95</f>
        <v>#REF!</v>
      </c>
      <c r="AA95" s="61"/>
      <c r="AB95" s="191">
        <f>SUM(AB79,AB93)</f>
        <v>1935</v>
      </c>
      <c r="AC95" s="191">
        <f>SUM(AC79,AC93)</f>
        <v>1877</v>
      </c>
      <c r="AD95" s="192">
        <f>SUM(AC95,-AB95)</f>
        <v>-58</v>
      </c>
      <c r="AE95" s="193">
        <f>AD95/AB95</f>
        <v>-2.9974160206718347E-2</v>
      </c>
      <c r="AF95" s="49"/>
      <c r="AG95" s="14">
        <f>SUM(AG79,AG94)</f>
        <v>1895</v>
      </c>
      <c r="AH95" s="14">
        <f>SUM(AH79,AH94)</f>
        <v>1877</v>
      </c>
      <c r="AI95" s="198">
        <f>SUM(AH95,-AG95)</f>
        <v>-18</v>
      </c>
      <c r="AJ95" s="199">
        <f>AI95/AG95</f>
        <v>-9.4986807387862793E-3</v>
      </c>
      <c r="AK95" s="14"/>
      <c r="AL95" s="12"/>
      <c r="AN95" s="18"/>
      <c r="AO95" s="238"/>
      <c r="AP95" s="201" t="e">
        <f>SUM(AP79,AP93)</f>
        <v>#REF!</v>
      </c>
      <c r="AQ95" s="191">
        <f>SUM(AQ79,AQ93)</f>
        <v>1864</v>
      </c>
      <c r="AR95" s="192" t="e">
        <f>SUM(AQ95,-AP95)</f>
        <v>#REF!</v>
      </c>
      <c r="AS95" s="193" t="e">
        <f>AR95/AP95</f>
        <v>#REF!</v>
      </c>
      <c r="AT95" s="61"/>
      <c r="AU95" s="191">
        <f>SUM(AU79,AU93)</f>
        <v>885</v>
      </c>
      <c r="AV95" s="191">
        <f>SUM(AV79,AV93)</f>
        <v>817</v>
      </c>
      <c r="AW95" s="192">
        <f>SUM(AV95,-AU95)</f>
        <v>-68</v>
      </c>
      <c r="AX95" s="193">
        <f>AW95/AU95</f>
        <v>-7.6836158192090401E-2</v>
      </c>
      <c r="AY95" s="49"/>
      <c r="AZ95" s="14">
        <f>SUM(AZ79,AZ94)</f>
        <v>1895</v>
      </c>
      <c r="BA95" s="14">
        <f>SUM(BA79,BA94)</f>
        <v>817</v>
      </c>
      <c r="BB95" s="198">
        <f>SUM(BA95,-AZ95)</f>
        <v>-1078</v>
      </c>
      <c r="BC95" s="199">
        <f>BB95/AZ95</f>
        <v>-0.56886543535620049</v>
      </c>
      <c r="BD95" s="18"/>
      <c r="BE95" s="12"/>
      <c r="BG95" s="14"/>
      <c r="BH95" s="238"/>
      <c r="BI95" s="201" t="e">
        <f>SUM(BI79,BI93)</f>
        <v>#REF!</v>
      </c>
      <c r="BJ95" s="191">
        <f>SUM(BJ79,BJ93)</f>
        <v>1864</v>
      </c>
      <c r="BK95" s="192" t="e">
        <f>SUM(BJ95,-BI95)</f>
        <v>#REF!</v>
      </c>
      <c r="BL95" s="193" t="e">
        <f>BK95/BI95</f>
        <v>#REF!</v>
      </c>
      <c r="BM95" s="61"/>
      <c r="BN95" s="191">
        <f>SUM(BN79,BN93)</f>
        <v>492</v>
      </c>
      <c r="BO95" s="191">
        <f>SUM(BO79,BO93)</f>
        <v>520</v>
      </c>
      <c r="BP95" s="192">
        <f>SUM(BO95,-BN95)</f>
        <v>28</v>
      </c>
      <c r="BQ95" s="193">
        <f>BP95/BN95</f>
        <v>5.6910569105691054E-2</v>
      </c>
      <c r="BR95" s="49"/>
      <c r="BS95" s="14">
        <f>SUM(BS79,BS94)</f>
        <v>1895</v>
      </c>
      <c r="BT95" s="14">
        <f>SUM(BT79,BT94)</f>
        <v>520</v>
      </c>
      <c r="BU95" s="198">
        <f>SUM(BT95,-BS95)</f>
        <v>-1375</v>
      </c>
      <c r="BV95" s="199">
        <f>BU95/BS95</f>
        <v>-0.72559366754617416</v>
      </c>
      <c r="BW95" s="14"/>
      <c r="BX95" s="12"/>
      <c r="CA95" s="18"/>
      <c r="CB95" s="238"/>
      <c r="CC95" s="201" t="e">
        <f>SUM(CC79,CC93)</f>
        <v>#REF!</v>
      </c>
      <c r="CD95" s="191">
        <f>SUM(CD79,CD93)</f>
        <v>1864</v>
      </c>
      <c r="CE95" s="192" t="e">
        <f>SUM(CD95,-CC95)</f>
        <v>#REF!</v>
      </c>
      <c r="CF95" s="193" t="e">
        <f>CE95/CC95</f>
        <v>#REF!</v>
      </c>
      <c r="CG95" s="61"/>
      <c r="CH95" s="191">
        <f>SUM(CH79,CH93)</f>
        <v>525</v>
      </c>
      <c r="CI95" s="191">
        <f>SUM(CI79,CI93)</f>
        <v>533</v>
      </c>
      <c r="CJ95" s="192">
        <f>SUM(CI95,-CH95)</f>
        <v>8</v>
      </c>
      <c r="CK95" s="193">
        <f>CJ95/CH95</f>
        <v>1.5238095238095238E-2</v>
      </c>
      <c r="CL95" s="49"/>
      <c r="CM95" s="14">
        <f>SUM(CM79,CM94)</f>
        <v>1895</v>
      </c>
      <c r="CN95" s="14">
        <f>SUM(CN79,CN94)</f>
        <v>533</v>
      </c>
      <c r="CO95" s="198">
        <f>SUM(CN95,-CM95)</f>
        <v>-1362</v>
      </c>
      <c r="CP95" s="199">
        <f>CO95/CM95</f>
        <v>-0.71873350923482848</v>
      </c>
      <c r="CQ95" s="18"/>
      <c r="CR95" s="12"/>
      <c r="CU95" s="14"/>
      <c r="CV95" s="238"/>
      <c r="CW95" s="201" t="e">
        <f>SUM(CW79,CW93)</f>
        <v>#REF!</v>
      </c>
      <c r="CX95" s="191">
        <f>SUM(CX79,CX93)</f>
        <v>1864</v>
      </c>
      <c r="CY95" s="192" t="e">
        <f>SUM(CX95,-CW95)</f>
        <v>#REF!</v>
      </c>
      <c r="CZ95" s="193" t="e">
        <f>CY95/CW95</f>
        <v>#REF!</v>
      </c>
      <c r="DA95" s="61"/>
      <c r="DB95" s="191">
        <f>SUM(DB79,DB93)</f>
        <v>233</v>
      </c>
      <c r="DC95" s="191">
        <f>SUM(DC79,DC93)</f>
        <v>231</v>
      </c>
      <c r="DD95" s="192">
        <f>SUM(DC95,-DB95)</f>
        <v>-2</v>
      </c>
      <c r="DE95" s="193">
        <f>DD95/DB95</f>
        <v>-8.5836909871244635E-3</v>
      </c>
      <c r="DF95" s="49"/>
      <c r="DG95" s="14">
        <f>SUM(DG79,DG94)</f>
        <v>1895</v>
      </c>
      <c r="DH95" s="14">
        <f>SUM(DH79,DH94)</f>
        <v>231</v>
      </c>
      <c r="DI95" s="198">
        <f>SUM(DH95,-DG95)</f>
        <v>-1664</v>
      </c>
      <c r="DJ95" s="199">
        <f>DI95/DG95</f>
        <v>-0.87810026385224271</v>
      </c>
      <c r="DK95" s="14"/>
      <c r="DL95" s="12"/>
      <c r="DO95" s="18"/>
      <c r="DP95" s="238"/>
      <c r="DQ95" s="201" t="e">
        <f>SUM(DQ79,DQ93)</f>
        <v>#REF!</v>
      </c>
      <c r="DR95" s="191">
        <f>SUM(DR79,DR93)</f>
        <v>1864</v>
      </c>
      <c r="DS95" s="192" t="e">
        <f>SUM(DR95,-DQ95)</f>
        <v>#REF!</v>
      </c>
      <c r="DT95" s="193" t="e">
        <f>DS95/DQ95</f>
        <v>#REF!</v>
      </c>
      <c r="DU95" s="61"/>
      <c r="DV95" s="191">
        <f>SUM(DV79,DV93)</f>
        <v>427</v>
      </c>
      <c r="DW95" s="191">
        <f>SUM(DW79,DW93)</f>
        <v>422</v>
      </c>
      <c r="DX95" s="192">
        <f>SUM(DW95,-DV95)</f>
        <v>-5</v>
      </c>
      <c r="DY95" s="193">
        <f>DX95/DV95</f>
        <v>-1.1709601873536301E-2</v>
      </c>
      <c r="DZ95" s="49"/>
      <c r="EA95" s="14">
        <f>SUM(EA79,EA94)</f>
        <v>1895</v>
      </c>
      <c r="EB95" s="14">
        <f>SUM(EB79,EB94)</f>
        <v>422</v>
      </c>
      <c r="EC95" s="198">
        <f>SUM(EB95,-EA95)</f>
        <v>-1473</v>
      </c>
      <c r="ED95" s="199">
        <f>EC95/EA95</f>
        <v>-0.77730870712401057</v>
      </c>
      <c r="EE95" s="18"/>
      <c r="EF95" s="12"/>
      <c r="EI95" s="22"/>
      <c r="EJ95" s="238"/>
      <c r="EK95" s="201" t="e">
        <f>SUM(EK79,EK93)</f>
        <v>#REF!</v>
      </c>
      <c r="EL95" s="191">
        <f>SUM(EL79,EL93)</f>
        <v>1864</v>
      </c>
      <c r="EM95" s="192" t="e">
        <f>SUM(EL95,-EK95)</f>
        <v>#REF!</v>
      </c>
      <c r="EN95" s="193" t="e">
        <f>EM95/EK95</f>
        <v>#REF!</v>
      </c>
      <c r="EO95" s="61"/>
      <c r="EP95" s="191">
        <f>SUM(EP79,EP93)</f>
        <v>4497</v>
      </c>
      <c r="EQ95" s="191">
        <f>SUM(EQ79,EQ93)</f>
        <v>4526</v>
      </c>
      <c r="ER95" s="192">
        <f>SUM(EQ95,-EP95)</f>
        <v>29</v>
      </c>
      <c r="ES95" s="193">
        <f>ER95/EP95</f>
        <v>6.4487436068490101E-3</v>
      </c>
      <c r="ET95" s="49"/>
      <c r="EU95" s="14">
        <f>SUM(EU79,EU94)</f>
        <v>1895</v>
      </c>
      <c r="EV95" s="14">
        <f>SUM(EV79,EV94)</f>
        <v>4526</v>
      </c>
      <c r="EW95" s="198">
        <f>SUM(EV95,-EU95)</f>
        <v>2631</v>
      </c>
      <c r="EX95" s="199">
        <f>EW95/EU95</f>
        <v>1.3883905013192612</v>
      </c>
      <c r="EY95" s="22"/>
      <c r="EZ95" s="12"/>
    </row>
    <row r="96" spans="1:156" hidden="1" x14ac:dyDescent="0.25">
      <c r="A96" s="191">
        <v>21</v>
      </c>
      <c r="B96" s="135" t="s">
        <v>36</v>
      </c>
      <c r="C96" s="113">
        <f>SUM(C79,C90:C93)</f>
        <v>0</v>
      </c>
      <c r="D96" s="113">
        <f>SUM(D79,D93)</f>
        <v>5693</v>
      </c>
      <c r="E96" s="162">
        <f>SUM(D96,-C96)</f>
        <v>5693</v>
      </c>
      <c r="F96" s="241" t="e">
        <f>E96/C96</f>
        <v>#DIV/0!</v>
      </c>
      <c r="G96" s="61"/>
      <c r="H96" s="113">
        <f>SUM(H79,H93)</f>
        <v>5912</v>
      </c>
      <c r="I96" s="113">
        <f>SUM(I79,I93)</f>
        <v>5827</v>
      </c>
      <c r="J96" s="162">
        <f>SUM(I96,-H96)</f>
        <v>-85</v>
      </c>
      <c r="K96" s="241">
        <f>J96/H96</f>
        <v>-1.4377537212449255E-2</v>
      </c>
      <c r="L96" s="62"/>
      <c r="M96" s="113">
        <f>SUM(M79,M93)</f>
        <v>5693</v>
      </c>
      <c r="N96" s="113">
        <f>SUM(N79,N93)</f>
        <v>5827</v>
      </c>
      <c r="O96" s="162">
        <f>SUM(N96,-M96)</f>
        <v>134</v>
      </c>
      <c r="P96" s="242">
        <f>O96/M96</f>
        <v>2.3537677849991216E-2</v>
      </c>
      <c r="Q96" s="191">
        <v>21</v>
      </c>
      <c r="R96" s="6"/>
      <c r="U96" s="14"/>
      <c r="V96" s="135" t="s">
        <v>36</v>
      </c>
      <c r="W96" s="239"/>
      <c r="X96" s="236"/>
      <c r="Y96" s="237"/>
      <c r="Z96" s="210"/>
      <c r="AA96" s="61"/>
      <c r="AB96" s="236"/>
      <c r="AC96" s="236"/>
      <c r="AD96" s="237"/>
      <c r="AE96" s="210"/>
      <c r="AF96" s="49"/>
      <c r="AG96" s="236"/>
      <c r="AH96" s="236"/>
      <c r="AI96" s="237"/>
      <c r="AJ96" s="210"/>
      <c r="AK96" s="14"/>
      <c r="AL96" s="12"/>
      <c r="AN96" s="18"/>
      <c r="AO96" s="135" t="s">
        <v>36</v>
      </c>
      <c r="AP96" s="239"/>
      <c r="AQ96" s="236"/>
      <c r="AR96" s="237"/>
      <c r="AS96" s="210"/>
      <c r="AT96" s="61"/>
      <c r="AU96" s="236"/>
      <c r="AV96" s="236"/>
      <c r="AW96" s="237"/>
      <c r="AX96" s="210"/>
      <c r="AY96" s="49"/>
      <c r="AZ96" s="236"/>
      <c r="BA96" s="236"/>
      <c r="BB96" s="237"/>
      <c r="BC96" s="210"/>
      <c r="BD96" s="18"/>
      <c r="BE96" s="12"/>
      <c r="BG96" s="14"/>
      <c r="BH96" s="135" t="s">
        <v>36</v>
      </c>
      <c r="BI96" s="239"/>
      <c r="BJ96" s="236"/>
      <c r="BK96" s="237"/>
      <c r="BL96" s="210"/>
      <c r="BM96" s="61"/>
      <c r="BN96" s="236"/>
      <c r="BO96" s="236"/>
      <c r="BP96" s="237"/>
      <c r="BQ96" s="210"/>
      <c r="BR96" s="49"/>
      <c r="BS96" s="236"/>
      <c r="BT96" s="236"/>
      <c r="BU96" s="237"/>
      <c r="BV96" s="210"/>
      <c r="BW96" s="14"/>
      <c r="BX96" s="12"/>
      <c r="CA96" s="18"/>
      <c r="CB96" s="135" t="s">
        <v>36</v>
      </c>
      <c r="CC96" s="239"/>
      <c r="CD96" s="236"/>
      <c r="CE96" s="237"/>
      <c r="CF96" s="210"/>
      <c r="CG96" s="61"/>
      <c r="CH96" s="236"/>
      <c r="CI96" s="236"/>
      <c r="CJ96" s="237"/>
      <c r="CK96" s="210"/>
      <c r="CL96" s="49"/>
      <c r="CM96" s="236"/>
      <c r="CN96" s="236"/>
      <c r="CO96" s="237"/>
      <c r="CP96" s="210"/>
      <c r="CQ96" s="18"/>
      <c r="CR96" s="12"/>
      <c r="CU96" s="14"/>
      <c r="CV96" s="135" t="s">
        <v>36</v>
      </c>
      <c r="CW96" s="239"/>
      <c r="CX96" s="236"/>
      <c r="CY96" s="237"/>
      <c r="CZ96" s="210"/>
      <c r="DA96" s="61"/>
      <c r="DB96" s="236"/>
      <c r="DC96" s="236"/>
      <c r="DD96" s="237"/>
      <c r="DE96" s="210"/>
      <c r="DF96" s="49"/>
      <c r="DG96" s="236"/>
      <c r="DH96" s="236"/>
      <c r="DI96" s="237"/>
      <c r="DJ96" s="210"/>
      <c r="DK96" s="14"/>
      <c r="DL96" s="12"/>
      <c r="DO96" s="18"/>
      <c r="DP96" s="135" t="s">
        <v>36</v>
      </c>
      <c r="DQ96" s="239"/>
      <c r="DR96" s="236"/>
      <c r="DS96" s="237"/>
      <c r="DT96" s="210"/>
      <c r="DU96" s="61"/>
      <c r="DV96" s="236"/>
      <c r="DW96" s="236"/>
      <c r="DX96" s="237"/>
      <c r="DY96" s="210"/>
      <c r="DZ96" s="49"/>
      <c r="EA96" s="236"/>
      <c r="EB96" s="236"/>
      <c r="EC96" s="237"/>
      <c r="ED96" s="210"/>
      <c r="EE96" s="18"/>
      <c r="EF96" s="12"/>
      <c r="EI96" s="22"/>
      <c r="EJ96" s="135" t="s">
        <v>36</v>
      </c>
      <c r="EK96" s="239"/>
      <c r="EL96" s="236"/>
      <c r="EM96" s="237"/>
      <c r="EN96" s="210"/>
      <c r="EO96" s="61"/>
      <c r="EP96" s="236"/>
      <c r="EQ96" s="236"/>
      <c r="ER96" s="237"/>
      <c r="ES96" s="210"/>
      <c r="ET96" s="49"/>
      <c r="EU96" s="236"/>
      <c r="EV96" s="236"/>
      <c r="EW96" s="237"/>
      <c r="EX96" s="210"/>
      <c r="EY96" s="22"/>
      <c r="EZ96" s="12"/>
    </row>
    <row r="97" spans="1:156" x14ac:dyDescent="0.25">
      <c r="A97" s="191">
        <v>23</v>
      </c>
      <c r="B97" s="190" t="s">
        <v>68</v>
      </c>
      <c r="C97" s="191">
        <f>SUM(C78,C70)</f>
        <v>0</v>
      </c>
      <c r="D97" s="191">
        <f>SUM(D79,D93)</f>
        <v>5693</v>
      </c>
      <c r="E97" s="192">
        <f>SUM(D97,-C97)</f>
        <v>5693</v>
      </c>
      <c r="F97" s="193" t="e">
        <f>E97/C97</f>
        <v>#DIV/0!</v>
      </c>
      <c r="G97" s="61"/>
      <c r="H97" s="195">
        <f>SUM(H79,H93)</f>
        <v>5912</v>
      </c>
      <c r="I97" s="195">
        <f>SUM(I79,I93)</f>
        <v>5827</v>
      </c>
      <c r="J97" s="196">
        <f>SUM(I97,-H97)</f>
        <v>-85</v>
      </c>
      <c r="K97" s="197">
        <f>J97/H97</f>
        <v>-1.4377537212449255E-2</v>
      </c>
      <c r="L97" s="62"/>
      <c r="M97" s="14">
        <f>SUM(M79,M93)</f>
        <v>5693</v>
      </c>
      <c r="N97" s="14">
        <f>SUM(N79,N93)</f>
        <v>5827</v>
      </c>
      <c r="O97" s="198">
        <f>SUM(N97,-M97)</f>
        <v>134</v>
      </c>
      <c r="P97" s="199">
        <f>O97/M97</f>
        <v>2.3537677849991216E-2</v>
      </c>
      <c r="Q97" s="191">
        <v>23</v>
      </c>
      <c r="R97" s="6"/>
      <c r="U97" s="14">
        <v>23</v>
      </c>
      <c r="V97" s="200" t="s">
        <v>68</v>
      </c>
      <c r="W97" s="113" t="e">
        <f>SUM(W79,W91:W96)</f>
        <v>#REF!</v>
      </c>
      <c r="X97" s="113">
        <f>SUM(X79,X93)</f>
        <v>1864</v>
      </c>
      <c r="Y97" s="162" t="e">
        <f>SUM(X97,-W97)</f>
        <v>#REF!</v>
      </c>
      <c r="Z97" s="241" t="e">
        <f>Y97/W97</f>
        <v>#REF!</v>
      </c>
      <c r="AA97" s="61"/>
      <c r="AB97" s="243">
        <f>SUM(AB79,AB93)</f>
        <v>1935</v>
      </c>
      <c r="AC97" s="243">
        <f>SUM(AC79,AC93)</f>
        <v>1877</v>
      </c>
      <c r="AD97" s="476">
        <f>SUM(AC97,-AB97)</f>
        <v>-58</v>
      </c>
      <c r="AE97" s="478">
        <f>AD97/AB97</f>
        <v>-2.9974160206718347E-2</v>
      </c>
      <c r="AF97" s="49"/>
      <c r="AG97" s="236"/>
      <c r="AH97" s="236"/>
      <c r="AI97" s="237"/>
      <c r="AJ97" s="210"/>
      <c r="AK97" s="14">
        <v>23</v>
      </c>
      <c r="AL97" s="12"/>
      <c r="AN97" s="18">
        <v>23</v>
      </c>
      <c r="AO97" s="200" t="s">
        <v>68</v>
      </c>
      <c r="AP97" s="113" t="e">
        <f>SUM(AP79,AP91:AP96)</f>
        <v>#REF!</v>
      </c>
      <c r="AQ97" s="113">
        <f>SUM(AQ79,AQ93)</f>
        <v>1864</v>
      </c>
      <c r="AR97" s="162" t="e">
        <f>SUM(AQ97,-AP97)</f>
        <v>#REF!</v>
      </c>
      <c r="AS97" s="241" t="e">
        <f>AR97/AP97</f>
        <v>#REF!</v>
      </c>
      <c r="AT97" s="61"/>
      <c r="AU97" s="243">
        <f>SUM(AU79,AU93)</f>
        <v>885</v>
      </c>
      <c r="AV97" s="243">
        <f>SUM(AV79,AV93)</f>
        <v>817</v>
      </c>
      <c r="AW97" s="476">
        <f>SUM(AV97,-AU97)</f>
        <v>-68</v>
      </c>
      <c r="AX97" s="478">
        <f>AW97/AU97</f>
        <v>-7.6836158192090401E-2</v>
      </c>
      <c r="AY97" s="49"/>
      <c r="AZ97" s="236"/>
      <c r="BA97" s="236"/>
      <c r="BB97" s="237"/>
      <c r="BC97" s="210"/>
      <c r="BD97" s="18">
        <v>23</v>
      </c>
      <c r="BE97" s="12"/>
      <c r="BG97" s="14">
        <v>23</v>
      </c>
      <c r="BH97" s="200" t="s">
        <v>68</v>
      </c>
      <c r="BI97" s="113" t="e">
        <f>SUM(BI79,BI91:BI96)</f>
        <v>#REF!</v>
      </c>
      <c r="BJ97" s="113">
        <f>SUM(BJ79,BJ93)</f>
        <v>1864</v>
      </c>
      <c r="BK97" s="162" t="e">
        <f>SUM(BJ97,-BI97)</f>
        <v>#REF!</v>
      </c>
      <c r="BL97" s="241" t="e">
        <f>BK97/BI97</f>
        <v>#REF!</v>
      </c>
      <c r="BM97" s="61"/>
      <c r="BN97" s="243">
        <f>SUM(BN79,BN93)</f>
        <v>492</v>
      </c>
      <c r="BO97" s="243">
        <f>SUM(BO79,BO93)</f>
        <v>520</v>
      </c>
      <c r="BP97" s="476">
        <f>SUM(BO97,-BN97)</f>
        <v>28</v>
      </c>
      <c r="BQ97" s="478">
        <f>BP97/BN97</f>
        <v>5.6910569105691054E-2</v>
      </c>
      <c r="BR97" s="49"/>
      <c r="BS97" s="236"/>
      <c r="BT97" s="236"/>
      <c r="BU97" s="237"/>
      <c r="BV97" s="210"/>
      <c r="BW97" s="14">
        <v>23</v>
      </c>
      <c r="BX97" s="12"/>
      <c r="CA97" s="18">
        <v>23</v>
      </c>
      <c r="CB97" s="200" t="s">
        <v>68</v>
      </c>
      <c r="CC97" s="113" t="e">
        <f>SUM(CC79,CC91:CC96)</f>
        <v>#REF!</v>
      </c>
      <c r="CD97" s="113">
        <f>SUM(CD79,CD93)</f>
        <v>1864</v>
      </c>
      <c r="CE97" s="162" t="e">
        <f>SUM(CD97,-CC97)</f>
        <v>#REF!</v>
      </c>
      <c r="CF97" s="241" t="e">
        <f>CE97/CC97</f>
        <v>#REF!</v>
      </c>
      <c r="CG97" s="61"/>
      <c r="CH97" s="243">
        <f>SUM(CH79,CH93)</f>
        <v>525</v>
      </c>
      <c r="CI97" s="243">
        <f>SUM(CI79,CI93)</f>
        <v>533</v>
      </c>
      <c r="CJ97" s="476">
        <f>SUM(CI97,-CH97)</f>
        <v>8</v>
      </c>
      <c r="CK97" s="478">
        <f>CJ97/CH97</f>
        <v>1.5238095238095238E-2</v>
      </c>
      <c r="CL97" s="49"/>
      <c r="CM97" s="236"/>
      <c r="CN97" s="236"/>
      <c r="CO97" s="237"/>
      <c r="CP97" s="210"/>
      <c r="CQ97" s="18">
        <v>23</v>
      </c>
      <c r="CR97" s="12"/>
      <c r="CU97" s="14">
        <v>23</v>
      </c>
      <c r="CV97" s="200" t="s">
        <v>68</v>
      </c>
      <c r="CW97" s="113" t="e">
        <f>SUM(CW79,CW91:CW96)</f>
        <v>#REF!</v>
      </c>
      <c r="CX97" s="113">
        <f>SUM(CX79,CX93)</f>
        <v>1864</v>
      </c>
      <c r="CY97" s="162" t="e">
        <f>SUM(CX97,-CW97)</f>
        <v>#REF!</v>
      </c>
      <c r="CZ97" s="241" t="e">
        <f>CY97/CW97</f>
        <v>#REF!</v>
      </c>
      <c r="DA97" s="61"/>
      <c r="DB97" s="243">
        <f>SUM(DB79,DB93)</f>
        <v>233</v>
      </c>
      <c r="DC97" s="243">
        <f>SUM(DC79,DC93)</f>
        <v>231</v>
      </c>
      <c r="DD97" s="476">
        <f>SUM(DC97,-DB97)</f>
        <v>-2</v>
      </c>
      <c r="DE97" s="478">
        <f>DD97/DB97</f>
        <v>-8.5836909871244635E-3</v>
      </c>
      <c r="DF97" s="49"/>
      <c r="DG97" s="236"/>
      <c r="DH97" s="236"/>
      <c r="DI97" s="237"/>
      <c r="DJ97" s="210"/>
      <c r="DK97" s="14">
        <v>23</v>
      </c>
      <c r="DL97" s="12"/>
      <c r="DO97" s="18">
        <v>23</v>
      </c>
      <c r="DP97" s="200" t="s">
        <v>68</v>
      </c>
      <c r="DQ97" s="113" t="e">
        <f>SUM(DQ79,DQ91:DQ96)</f>
        <v>#REF!</v>
      </c>
      <c r="DR97" s="113">
        <f>SUM(DR79,DR93)</f>
        <v>1864</v>
      </c>
      <c r="DS97" s="162" t="e">
        <f>SUM(DR97,-DQ97)</f>
        <v>#REF!</v>
      </c>
      <c r="DT97" s="241" t="e">
        <f>DS97/DQ97</f>
        <v>#REF!</v>
      </c>
      <c r="DU97" s="61"/>
      <c r="DV97" s="243">
        <f>SUM(DV79,DV93)</f>
        <v>427</v>
      </c>
      <c r="DW97" s="243">
        <f>SUM(DW79,DW93)</f>
        <v>422</v>
      </c>
      <c r="DX97" s="476">
        <f>SUM(DW97,-DV97)</f>
        <v>-5</v>
      </c>
      <c r="DY97" s="478">
        <f>DX97/DV97</f>
        <v>-1.1709601873536301E-2</v>
      </c>
      <c r="DZ97" s="49"/>
      <c r="EA97" s="236"/>
      <c r="EB97" s="236"/>
      <c r="EC97" s="237"/>
      <c r="ED97" s="210"/>
      <c r="EE97" s="18">
        <v>23</v>
      </c>
      <c r="EF97" s="12"/>
      <c r="EI97" s="22">
        <v>23</v>
      </c>
      <c r="EJ97" s="205" t="s">
        <v>68</v>
      </c>
      <c r="EK97" s="113" t="e">
        <f>SUM(EK79,EK91:EK96)</f>
        <v>#REF!</v>
      </c>
      <c r="EL97" s="113">
        <f>SUM(EL79,EL93)</f>
        <v>1864</v>
      </c>
      <c r="EM97" s="162" t="e">
        <f>SUM(EL97,-EK97)</f>
        <v>#REF!</v>
      </c>
      <c r="EN97" s="241" t="e">
        <f>EM97/EK97</f>
        <v>#REF!</v>
      </c>
      <c r="EO97" s="61"/>
      <c r="EP97" s="206">
        <f>SUM(EP79,EP93)</f>
        <v>4497</v>
      </c>
      <c r="EQ97" s="206">
        <f>SUM(EQ79,EQ93)</f>
        <v>4526</v>
      </c>
      <c r="ER97" s="207">
        <f>SUM(EQ97,-EP97)</f>
        <v>29</v>
      </c>
      <c r="ES97" s="208">
        <f>ER97/EP97</f>
        <v>6.4487436068490101E-3</v>
      </c>
      <c r="ET97" s="49"/>
      <c r="EU97" s="236"/>
      <c r="EV97" s="236"/>
      <c r="EW97" s="237"/>
      <c r="EX97" s="210"/>
      <c r="EY97" s="22">
        <v>23</v>
      </c>
      <c r="EZ97" s="12"/>
    </row>
    <row r="98" spans="1:156" ht="5.0999999999999996" hidden="1" customHeight="1" x14ac:dyDescent="0.25">
      <c r="A98" s="191"/>
      <c r="B98" s="95"/>
      <c r="C98" s="96"/>
      <c r="D98" s="98"/>
      <c r="E98" s="98"/>
      <c r="F98" s="99"/>
      <c r="G98" s="61"/>
      <c r="H98" s="98"/>
      <c r="I98" s="98"/>
      <c r="J98" s="98"/>
      <c r="K98" s="99"/>
      <c r="L98" s="62"/>
      <c r="M98" s="98"/>
      <c r="N98" s="98"/>
      <c r="O98" s="98"/>
      <c r="P98" s="87"/>
      <c r="Q98" s="457"/>
      <c r="R98" s="6"/>
      <c r="U98" s="14"/>
      <c r="V98" s="95"/>
      <c r="AA98" s="61"/>
      <c r="AB98" s="240"/>
      <c r="AC98" s="240"/>
      <c r="AD98" s="240"/>
      <c r="AE98" s="240"/>
      <c r="AF98" s="49">
        <v>21</v>
      </c>
      <c r="AG98" s="113">
        <f>SUM(AG79,AG94)</f>
        <v>1895</v>
      </c>
      <c r="AH98" s="113">
        <f>SUM(AH79,AH94)</f>
        <v>1877</v>
      </c>
      <c r="AI98" s="162">
        <f>SUM(AH98,-AG98)</f>
        <v>-18</v>
      </c>
      <c r="AJ98" s="241">
        <f>AI98/AG98</f>
        <v>-9.4986807387862793E-3</v>
      </c>
      <c r="AK98" s="14"/>
      <c r="AL98" s="12"/>
      <c r="AN98" s="18"/>
      <c r="AO98" s="95"/>
      <c r="AT98" s="61"/>
      <c r="AU98" s="240"/>
      <c r="AV98" s="240"/>
      <c r="AW98" s="240"/>
      <c r="AX98" s="240"/>
      <c r="AY98" s="49">
        <v>21</v>
      </c>
      <c r="AZ98" s="113">
        <f>SUM(AZ79,AZ94)</f>
        <v>1895</v>
      </c>
      <c r="BA98" s="113">
        <f>SUM(BA79,BA94)</f>
        <v>817</v>
      </c>
      <c r="BB98" s="162">
        <f>SUM(BA98,-AZ98)</f>
        <v>-1078</v>
      </c>
      <c r="BC98" s="241">
        <f>BB98/AZ98</f>
        <v>-0.56886543535620049</v>
      </c>
      <c r="BD98" s="18"/>
      <c r="BE98" s="12"/>
      <c r="BG98" s="14"/>
      <c r="BH98" s="95"/>
      <c r="BM98" s="61"/>
      <c r="BN98" s="240"/>
      <c r="BO98" s="240"/>
      <c r="BP98" s="240"/>
      <c r="BQ98" s="240"/>
      <c r="BR98" s="49">
        <v>21</v>
      </c>
      <c r="BS98" s="113">
        <f>SUM(BS79,BS94)</f>
        <v>1895</v>
      </c>
      <c r="BT98" s="113">
        <f>SUM(BT79,BT94)</f>
        <v>520</v>
      </c>
      <c r="BU98" s="162">
        <f>SUM(BT98,-BS98)</f>
        <v>-1375</v>
      </c>
      <c r="BV98" s="241">
        <f>BU98/BS98</f>
        <v>-0.72559366754617416</v>
      </c>
      <c r="BW98" s="14"/>
      <c r="BX98" s="12"/>
      <c r="CA98" s="18"/>
      <c r="CB98" s="95"/>
      <c r="CG98" s="61"/>
      <c r="CH98" s="240"/>
      <c r="CI98" s="240"/>
      <c r="CJ98" s="240"/>
      <c r="CK98" s="240"/>
      <c r="CL98" s="49">
        <v>21</v>
      </c>
      <c r="CM98" s="113">
        <f>SUM(CM79,CM94)</f>
        <v>1895</v>
      </c>
      <c r="CN98" s="113">
        <f>SUM(CN79,CN94)</f>
        <v>533</v>
      </c>
      <c r="CO98" s="162">
        <f>SUM(CN98,-CM98)</f>
        <v>-1362</v>
      </c>
      <c r="CP98" s="241">
        <f>CO98/CM98</f>
        <v>-0.71873350923482848</v>
      </c>
      <c r="CQ98" s="18"/>
      <c r="CR98" s="12"/>
      <c r="CU98" s="14"/>
      <c r="CV98" s="95"/>
      <c r="DA98" s="61"/>
      <c r="DB98" s="240"/>
      <c r="DC98" s="240"/>
      <c r="DD98" s="240"/>
      <c r="DE98" s="240"/>
      <c r="DF98" s="49">
        <v>21</v>
      </c>
      <c r="DG98" s="113">
        <f>SUM(DG79,DG94)</f>
        <v>1895</v>
      </c>
      <c r="DH98" s="113">
        <f>SUM(DH79,DH94)</f>
        <v>231</v>
      </c>
      <c r="DI98" s="162">
        <f>SUM(DH98,-DG98)</f>
        <v>-1664</v>
      </c>
      <c r="DJ98" s="241">
        <f>DI98/DG98</f>
        <v>-0.87810026385224271</v>
      </c>
      <c r="DK98" s="14"/>
      <c r="DL98" s="12"/>
      <c r="DO98" s="18"/>
      <c r="DP98" s="95"/>
      <c r="DU98" s="61"/>
      <c r="DV98" s="240"/>
      <c r="DW98" s="240"/>
      <c r="DX98" s="240"/>
      <c r="DY98" s="240"/>
      <c r="DZ98" s="49">
        <v>21</v>
      </c>
      <c r="EA98" s="113">
        <f>SUM(EA79,EA94)</f>
        <v>1895</v>
      </c>
      <c r="EB98" s="113">
        <f>SUM(EB79,EB94)</f>
        <v>422</v>
      </c>
      <c r="EC98" s="162">
        <f>SUM(EB98,-EA98)</f>
        <v>-1473</v>
      </c>
      <c r="ED98" s="241">
        <f>EC98/EA98</f>
        <v>-0.77730870712401057</v>
      </c>
      <c r="EE98" s="18"/>
      <c r="EF98" s="12"/>
      <c r="EI98" s="22"/>
      <c r="EJ98" s="95"/>
      <c r="EO98" s="61"/>
      <c r="EP98" s="240"/>
      <c r="EQ98" s="240"/>
      <c r="ER98" s="240"/>
      <c r="ES98" s="240"/>
      <c r="ET98" s="49">
        <v>21</v>
      </c>
      <c r="EU98" s="113">
        <f>SUM(EU79,EU94)</f>
        <v>1895</v>
      </c>
      <c r="EV98" s="113">
        <f>SUM(EV79,EV94)</f>
        <v>4526</v>
      </c>
      <c r="EW98" s="162">
        <f>SUM(EV98,-EU98)</f>
        <v>2631</v>
      </c>
      <c r="EX98" s="241">
        <f>EW98/EU98</f>
        <v>1.3883905013192612</v>
      </c>
      <c r="EY98" s="22"/>
      <c r="EZ98" s="12"/>
    </row>
    <row r="99" spans="1:156" hidden="1" x14ac:dyDescent="0.25">
      <c r="A99" s="191">
        <v>22</v>
      </c>
      <c r="B99" s="144" t="s">
        <v>35</v>
      </c>
      <c r="C99" s="8">
        <f>C34</f>
        <v>0</v>
      </c>
      <c r="D99" s="8">
        <f>D34</f>
        <v>77235</v>
      </c>
      <c r="E99" s="59">
        <f>SUM(D99,-C99)</f>
        <v>77235</v>
      </c>
      <c r="F99" s="63" t="e">
        <f>E99/C99</f>
        <v>#DIV/0!</v>
      </c>
      <c r="G99" s="61"/>
      <c r="H99" s="96">
        <f>H34</f>
        <v>76220</v>
      </c>
      <c r="I99" s="96" t="e">
        <f>#REF!</f>
        <v>#REF!</v>
      </c>
      <c r="J99" s="209" t="e">
        <f>SUM(I99,-H99)</f>
        <v>#REF!</v>
      </c>
      <c r="K99" s="210" t="e">
        <f>J99/H99</f>
        <v>#REF!</v>
      </c>
      <c r="L99" s="62"/>
      <c r="M99" s="8">
        <f>M34</f>
        <v>77235</v>
      </c>
      <c r="N99" s="8">
        <f>N34</f>
        <v>74852</v>
      </c>
      <c r="O99" s="59">
        <f>SUM(N99,-M99)</f>
        <v>-2383</v>
      </c>
      <c r="P99" s="121">
        <f>O99/M99</f>
        <v>-3.0853887486243285E-2</v>
      </c>
      <c r="Q99" s="457"/>
      <c r="R99" s="6"/>
      <c r="U99" s="14">
        <v>23</v>
      </c>
      <c r="V99" s="144" t="s">
        <v>35</v>
      </c>
      <c r="W99" s="191" t="e">
        <f>SUM(W79,W93)</f>
        <v>#REF!</v>
      </c>
      <c r="X99" s="191">
        <f>SUM(X79,X93)</f>
        <v>1864</v>
      </c>
      <c r="Y99" s="192" t="e">
        <f>SUM(X99,-W99)</f>
        <v>#REF!</v>
      </c>
      <c r="Z99" s="193" t="e">
        <f>Y99/W99</f>
        <v>#REF!</v>
      </c>
      <c r="AA99" s="61"/>
      <c r="AB99" s="191">
        <f>SUM(AB79,AB93)</f>
        <v>1935</v>
      </c>
      <c r="AC99" s="191">
        <f>SUM(AC79,AC93)</f>
        <v>1877</v>
      </c>
      <c r="AD99" s="192">
        <f>SUM(AC99,-AB99)</f>
        <v>-58</v>
      </c>
      <c r="AE99" s="193">
        <f>AD99/AB99</f>
        <v>-2.9974160206718347E-2</v>
      </c>
      <c r="AF99" s="49"/>
      <c r="AG99" s="191">
        <f>SUM(AG79,AG94)</f>
        <v>1895</v>
      </c>
      <c r="AH99" s="191">
        <f>SUM(AH79,AH94)</f>
        <v>1877</v>
      </c>
      <c r="AI99" s="192">
        <f>SUM(AH99,-AG99)</f>
        <v>-18</v>
      </c>
      <c r="AJ99" s="193">
        <f>AI99/AG99</f>
        <v>-9.4986807387862793E-3</v>
      </c>
      <c r="AK99" s="14">
        <v>23</v>
      </c>
      <c r="AL99" s="12"/>
      <c r="AN99" s="18">
        <v>23</v>
      </c>
      <c r="AO99" s="144" t="s">
        <v>35</v>
      </c>
      <c r="AP99" s="191" t="e">
        <f>SUM(AP79,AP93)</f>
        <v>#REF!</v>
      </c>
      <c r="AQ99" s="191">
        <f>SUM(AQ79,AQ93)</f>
        <v>1864</v>
      </c>
      <c r="AR99" s="192" t="e">
        <f>SUM(AQ99,-AP99)</f>
        <v>#REF!</v>
      </c>
      <c r="AS99" s="193" t="e">
        <f>AR99/AP99</f>
        <v>#REF!</v>
      </c>
      <c r="AT99" s="61"/>
      <c r="AU99" s="191">
        <f>SUM(AU79,AU93)</f>
        <v>885</v>
      </c>
      <c r="AV99" s="191">
        <f>SUM(AV79,AV93)</f>
        <v>817</v>
      </c>
      <c r="AW99" s="192">
        <f>SUM(AV99,-AU99)</f>
        <v>-68</v>
      </c>
      <c r="AX99" s="193">
        <f>AW99/AU99</f>
        <v>-7.6836158192090401E-2</v>
      </c>
      <c r="AY99" s="49"/>
      <c r="AZ99" s="191">
        <f>SUM(AZ79,AZ94)</f>
        <v>1895</v>
      </c>
      <c r="BA99" s="191">
        <f>SUM(BA79,BA94)</f>
        <v>817</v>
      </c>
      <c r="BB99" s="192">
        <f>SUM(BA99,-AZ99)</f>
        <v>-1078</v>
      </c>
      <c r="BC99" s="193">
        <f>BB99/AZ99</f>
        <v>-0.56886543535620049</v>
      </c>
      <c r="BD99" s="18">
        <v>23</v>
      </c>
      <c r="BE99" s="12"/>
      <c r="BG99" s="14">
        <v>23</v>
      </c>
      <c r="BH99" s="144" t="s">
        <v>35</v>
      </c>
      <c r="BI99" s="191" t="e">
        <f>SUM(BI79,BI93)</f>
        <v>#REF!</v>
      </c>
      <c r="BJ99" s="191">
        <f>SUM(BJ79,BJ93)</f>
        <v>1864</v>
      </c>
      <c r="BK99" s="192" t="e">
        <f>SUM(BJ99,-BI99)</f>
        <v>#REF!</v>
      </c>
      <c r="BL99" s="193" t="e">
        <f>BK99/BI99</f>
        <v>#REF!</v>
      </c>
      <c r="BM99" s="61"/>
      <c r="BN99" s="191">
        <f>SUM(BN79,BN93)</f>
        <v>492</v>
      </c>
      <c r="BO99" s="191">
        <f>SUM(BO79,BO93)</f>
        <v>520</v>
      </c>
      <c r="BP99" s="192">
        <f>SUM(BO99,-BN99)</f>
        <v>28</v>
      </c>
      <c r="BQ99" s="193">
        <f>BP99/BN99</f>
        <v>5.6910569105691054E-2</v>
      </c>
      <c r="BR99" s="49"/>
      <c r="BS99" s="191">
        <f>SUM(BS79,BS94)</f>
        <v>1895</v>
      </c>
      <c r="BT99" s="191">
        <f>SUM(BT79,BT94)</f>
        <v>520</v>
      </c>
      <c r="BU99" s="192">
        <f>SUM(BT99,-BS99)</f>
        <v>-1375</v>
      </c>
      <c r="BV99" s="193">
        <f>BU99/BS99</f>
        <v>-0.72559366754617416</v>
      </c>
      <c r="BW99" s="14">
        <v>23</v>
      </c>
      <c r="BX99" s="12"/>
      <c r="CA99" s="18">
        <v>23</v>
      </c>
      <c r="CB99" s="144" t="s">
        <v>35</v>
      </c>
      <c r="CC99" s="191" t="e">
        <f>SUM(CC79,CC93)</f>
        <v>#REF!</v>
      </c>
      <c r="CD99" s="191">
        <f>SUM(CD79,CD93)</f>
        <v>1864</v>
      </c>
      <c r="CE99" s="192" t="e">
        <f>SUM(CD99,-CC99)</f>
        <v>#REF!</v>
      </c>
      <c r="CF99" s="193" t="e">
        <f>CE99/CC99</f>
        <v>#REF!</v>
      </c>
      <c r="CG99" s="61"/>
      <c r="CH99" s="191">
        <f>SUM(CH79,CH93)</f>
        <v>525</v>
      </c>
      <c r="CI99" s="191">
        <f>SUM(CI79,CI93)</f>
        <v>533</v>
      </c>
      <c r="CJ99" s="192">
        <f>SUM(CI99,-CH99)</f>
        <v>8</v>
      </c>
      <c r="CK99" s="193">
        <f>CJ99/CH99</f>
        <v>1.5238095238095238E-2</v>
      </c>
      <c r="CL99" s="49"/>
      <c r="CM99" s="191">
        <f>SUM(CM79,CM94)</f>
        <v>1895</v>
      </c>
      <c r="CN99" s="191">
        <f>SUM(CN79,CN94)</f>
        <v>533</v>
      </c>
      <c r="CO99" s="192">
        <f>SUM(CN99,-CM99)</f>
        <v>-1362</v>
      </c>
      <c r="CP99" s="193">
        <f>CO99/CM99</f>
        <v>-0.71873350923482848</v>
      </c>
      <c r="CQ99" s="18">
        <v>23</v>
      </c>
      <c r="CR99" s="12"/>
      <c r="CU99" s="14">
        <v>23</v>
      </c>
      <c r="CV99" s="144" t="s">
        <v>35</v>
      </c>
      <c r="CW99" s="191" t="e">
        <f>SUM(CW79,CW93)</f>
        <v>#REF!</v>
      </c>
      <c r="CX99" s="191">
        <f>SUM(CX79,CX93)</f>
        <v>1864</v>
      </c>
      <c r="CY99" s="192" t="e">
        <f>SUM(CX99,-CW99)</f>
        <v>#REF!</v>
      </c>
      <c r="CZ99" s="193" t="e">
        <f>CY99/CW99</f>
        <v>#REF!</v>
      </c>
      <c r="DA99" s="61"/>
      <c r="DB99" s="191">
        <f>SUM(DB79,DB93)</f>
        <v>233</v>
      </c>
      <c r="DC99" s="191">
        <f>SUM(DC79,DC93)</f>
        <v>231</v>
      </c>
      <c r="DD99" s="192">
        <f>SUM(DC99,-DB99)</f>
        <v>-2</v>
      </c>
      <c r="DE99" s="193">
        <f>DD99/DB99</f>
        <v>-8.5836909871244635E-3</v>
      </c>
      <c r="DF99" s="49"/>
      <c r="DG99" s="191">
        <f>SUM(DG79,DG94)</f>
        <v>1895</v>
      </c>
      <c r="DH99" s="191">
        <f>SUM(DH79,DH94)</f>
        <v>231</v>
      </c>
      <c r="DI99" s="192">
        <f>SUM(DH99,-DG99)</f>
        <v>-1664</v>
      </c>
      <c r="DJ99" s="193">
        <f>DI99/DG99</f>
        <v>-0.87810026385224271</v>
      </c>
      <c r="DK99" s="14">
        <v>23</v>
      </c>
      <c r="DL99" s="12"/>
      <c r="DO99" s="18">
        <v>23</v>
      </c>
      <c r="DP99" s="144" t="s">
        <v>35</v>
      </c>
      <c r="DQ99" s="191" t="e">
        <f>SUM(DQ79,DQ93)</f>
        <v>#REF!</v>
      </c>
      <c r="DR99" s="191">
        <f>SUM(DR79,DR93)</f>
        <v>1864</v>
      </c>
      <c r="DS99" s="192" t="e">
        <f>SUM(DR99,-DQ99)</f>
        <v>#REF!</v>
      </c>
      <c r="DT99" s="193" t="e">
        <f>DS99/DQ99</f>
        <v>#REF!</v>
      </c>
      <c r="DU99" s="61"/>
      <c r="DV99" s="191">
        <f>SUM(DV79,DV93)</f>
        <v>427</v>
      </c>
      <c r="DW99" s="191">
        <f>SUM(DW79,DW93)</f>
        <v>422</v>
      </c>
      <c r="DX99" s="192">
        <f>SUM(DW99,-DV99)</f>
        <v>-5</v>
      </c>
      <c r="DY99" s="193">
        <f>DX99/DV99</f>
        <v>-1.1709601873536301E-2</v>
      </c>
      <c r="DZ99" s="49"/>
      <c r="EA99" s="191">
        <f>SUM(EA79,EA94)</f>
        <v>1895</v>
      </c>
      <c r="EB99" s="191">
        <f>SUM(EB79,EB94)</f>
        <v>422</v>
      </c>
      <c r="EC99" s="192">
        <f>SUM(EB99,-EA99)</f>
        <v>-1473</v>
      </c>
      <c r="ED99" s="193">
        <f>EC99/EA99</f>
        <v>-0.77730870712401057</v>
      </c>
      <c r="EE99" s="18">
        <v>23</v>
      </c>
      <c r="EF99" s="12"/>
      <c r="EI99" s="22">
        <v>23</v>
      </c>
      <c r="EJ99" s="144" t="s">
        <v>35</v>
      </c>
      <c r="EK99" s="191" t="e">
        <f>SUM(EK79,EK93)</f>
        <v>#REF!</v>
      </c>
      <c r="EL99" s="191">
        <f>SUM(EL79,EL93)</f>
        <v>1864</v>
      </c>
      <c r="EM99" s="192" t="e">
        <f>SUM(EL99,-EK99)</f>
        <v>#REF!</v>
      </c>
      <c r="EN99" s="193" t="e">
        <f>EM99/EK99</f>
        <v>#REF!</v>
      </c>
      <c r="EO99" s="61"/>
      <c r="EP99" s="191">
        <f>SUM(EP79,EP93)</f>
        <v>4497</v>
      </c>
      <c r="EQ99" s="191">
        <f>SUM(EQ79,EQ93)</f>
        <v>4526</v>
      </c>
      <c r="ER99" s="192">
        <f>SUM(EQ99,-EP99)</f>
        <v>29</v>
      </c>
      <c r="ES99" s="193">
        <f>ER99/EP99</f>
        <v>6.4487436068490101E-3</v>
      </c>
      <c r="ET99" s="49"/>
      <c r="EU99" s="191">
        <f>SUM(EU79,EU94)</f>
        <v>1895</v>
      </c>
      <c r="EV99" s="191">
        <f>SUM(EV79,EV94)</f>
        <v>4526</v>
      </c>
      <c r="EW99" s="192">
        <f>SUM(EV99,-EU99)</f>
        <v>2631</v>
      </c>
      <c r="EX99" s="193">
        <f>EW99/EU99</f>
        <v>1.3883905013192612</v>
      </c>
      <c r="EY99" s="22">
        <v>23</v>
      </c>
      <c r="EZ99" s="12"/>
    </row>
    <row r="100" spans="1:156" hidden="1" x14ac:dyDescent="0.25">
      <c r="A100" s="191"/>
      <c r="B100" s="139"/>
      <c r="C100" s="141"/>
      <c r="D100" s="142"/>
      <c r="E100" s="142"/>
      <c r="F100" s="143"/>
      <c r="G100" s="61"/>
      <c r="H100" s="98"/>
      <c r="I100" s="98"/>
      <c r="J100" s="98"/>
      <c r="K100" s="99"/>
      <c r="L100" s="62"/>
      <c r="M100" s="142"/>
      <c r="N100" s="142"/>
      <c r="O100" s="142"/>
      <c r="P100" s="87"/>
      <c r="Q100" s="457"/>
      <c r="R100" s="6"/>
      <c r="U100" s="14"/>
      <c r="V100" s="139"/>
      <c r="W100" s="47"/>
      <c r="X100" s="42"/>
      <c r="Y100" s="42"/>
      <c r="Z100" s="48"/>
      <c r="AA100" s="61"/>
      <c r="AB100" s="42"/>
      <c r="AC100" s="42"/>
      <c r="AD100" s="42"/>
      <c r="AE100" s="48"/>
      <c r="AF100" s="49"/>
      <c r="AG100" s="47"/>
      <c r="AH100" s="42"/>
      <c r="AI100" s="42"/>
      <c r="AJ100" s="48"/>
      <c r="AK100" s="14"/>
      <c r="AL100" s="12"/>
      <c r="AN100" s="18"/>
      <c r="AO100" s="139"/>
      <c r="AP100" s="47"/>
      <c r="AQ100" s="42"/>
      <c r="AR100" s="42"/>
      <c r="AS100" s="48"/>
      <c r="AT100" s="61"/>
      <c r="AU100" s="42"/>
      <c r="AV100" s="42"/>
      <c r="AW100" s="42"/>
      <c r="AX100" s="48"/>
      <c r="AY100" s="49"/>
      <c r="AZ100" s="47"/>
      <c r="BA100" s="42"/>
      <c r="BB100" s="42"/>
      <c r="BC100" s="48"/>
      <c r="BD100" s="18"/>
      <c r="BE100" s="12"/>
      <c r="BG100" s="14"/>
      <c r="BH100" s="139"/>
      <c r="BI100" s="47"/>
      <c r="BJ100" s="42"/>
      <c r="BK100" s="42"/>
      <c r="BL100" s="48"/>
      <c r="BM100" s="61"/>
      <c r="BN100" s="42"/>
      <c r="BO100" s="42"/>
      <c r="BP100" s="42"/>
      <c r="BQ100" s="48"/>
      <c r="BR100" s="49"/>
      <c r="BS100" s="47"/>
      <c r="BT100" s="42"/>
      <c r="BU100" s="42"/>
      <c r="BV100" s="48"/>
      <c r="BW100" s="14"/>
      <c r="BX100" s="12"/>
      <c r="CA100" s="18"/>
      <c r="CB100" s="139"/>
      <c r="CC100" s="47"/>
      <c r="CD100" s="42"/>
      <c r="CE100" s="42"/>
      <c r="CF100" s="48"/>
      <c r="CG100" s="61"/>
      <c r="CH100" s="42"/>
      <c r="CI100" s="42"/>
      <c r="CJ100" s="42"/>
      <c r="CK100" s="48"/>
      <c r="CL100" s="49"/>
      <c r="CM100" s="47"/>
      <c r="CN100" s="42"/>
      <c r="CO100" s="42"/>
      <c r="CP100" s="48"/>
      <c r="CQ100" s="18"/>
      <c r="CR100" s="12"/>
      <c r="CU100" s="14"/>
      <c r="CV100" s="139"/>
      <c r="CW100" s="47"/>
      <c r="CX100" s="42"/>
      <c r="CY100" s="42"/>
      <c r="CZ100" s="48"/>
      <c r="DA100" s="61"/>
      <c r="DB100" s="42"/>
      <c r="DC100" s="42"/>
      <c r="DD100" s="42"/>
      <c r="DE100" s="48"/>
      <c r="DF100" s="49"/>
      <c r="DG100" s="47"/>
      <c r="DH100" s="42"/>
      <c r="DI100" s="42"/>
      <c r="DJ100" s="48"/>
      <c r="DK100" s="14"/>
      <c r="DL100" s="12"/>
      <c r="DO100" s="18"/>
      <c r="DP100" s="139"/>
      <c r="DQ100" s="47"/>
      <c r="DR100" s="42"/>
      <c r="DS100" s="42"/>
      <c r="DT100" s="48"/>
      <c r="DU100" s="61"/>
      <c r="DV100" s="42"/>
      <c r="DW100" s="42"/>
      <c r="DX100" s="42"/>
      <c r="DY100" s="48"/>
      <c r="DZ100" s="49"/>
      <c r="EA100" s="47"/>
      <c r="EB100" s="42"/>
      <c r="EC100" s="42"/>
      <c r="ED100" s="48"/>
      <c r="EE100" s="18"/>
      <c r="EF100" s="12"/>
      <c r="EI100" s="22"/>
      <c r="EJ100" s="139"/>
      <c r="EK100" s="47"/>
      <c r="EL100" s="42"/>
      <c r="EM100" s="42"/>
      <c r="EN100" s="48"/>
      <c r="EO100" s="61"/>
      <c r="EP100" s="42"/>
      <c r="EQ100" s="42"/>
      <c r="ER100" s="42"/>
      <c r="ES100" s="48"/>
      <c r="ET100" s="49"/>
      <c r="EU100" s="47"/>
      <c r="EV100" s="42"/>
      <c r="EW100" s="42"/>
      <c r="EX100" s="48"/>
      <c r="EY100" s="22"/>
      <c r="EZ100" s="12"/>
    </row>
    <row r="101" spans="1:156" x14ac:dyDescent="0.25">
      <c r="A101" s="202" t="s">
        <v>69</v>
      </c>
      <c r="B101" s="211" t="s">
        <v>131</v>
      </c>
      <c r="C101" s="176"/>
      <c r="D101" s="88"/>
      <c r="E101" s="88"/>
      <c r="F101" s="87"/>
      <c r="G101" s="61"/>
      <c r="H101" s="219">
        <f>H97</f>
        <v>5912</v>
      </c>
      <c r="I101" s="219">
        <f>SUM(I70,I85)</f>
        <v>2982</v>
      </c>
      <c r="J101" s="213">
        <f>SUM(I101,-H101)</f>
        <v>-2930</v>
      </c>
      <c r="K101" s="214">
        <f>J101/H101</f>
        <v>-0.49560216508795668</v>
      </c>
      <c r="L101" s="62"/>
      <c r="M101" s="215">
        <f>M97</f>
        <v>5693</v>
      </c>
      <c r="N101" s="215">
        <f>SUM(N70,N85)</f>
        <v>2982</v>
      </c>
      <c r="O101" s="216">
        <f>SUM(N101,-M101)</f>
        <v>-2711</v>
      </c>
      <c r="P101" s="217">
        <f>O101/M101</f>
        <v>-0.47619884068153873</v>
      </c>
      <c r="Q101" s="457" t="s">
        <v>69</v>
      </c>
      <c r="R101" s="218">
        <v>-0.49559999999999998</v>
      </c>
      <c r="U101" s="14" t="s">
        <v>70</v>
      </c>
      <c r="V101" s="211" t="s">
        <v>132</v>
      </c>
      <c r="W101" s="8" t="e">
        <f>W34</f>
        <v>#REF!</v>
      </c>
      <c r="X101" s="8">
        <f>X34</f>
        <v>19716</v>
      </c>
      <c r="Y101" s="59" t="e">
        <f>SUM(X101,-W101)</f>
        <v>#REF!</v>
      </c>
      <c r="Z101" s="63" t="e">
        <f>Y101/W101</f>
        <v>#REF!</v>
      </c>
      <c r="AA101" s="61"/>
      <c r="AB101" s="212">
        <f>AB97</f>
        <v>1935</v>
      </c>
      <c r="AC101" s="212">
        <f>SUM(AC70,AC85)</f>
        <v>974</v>
      </c>
      <c r="AD101" s="479">
        <f>SUM(AC101,-AB101)</f>
        <v>-961</v>
      </c>
      <c r="AE101" s="480">
        <f>AD101/AB101</f>
        <v>-0.49664082687338501</v>
      </c>
      <c r="AF101" s="49">
        <v>22</v>
      </c>
      <c r="AG101" s="8">
        <f>AG34</f>
        <v>19738</v>
      </c>
      <c r="AH101" s="8">
        <f>AH34</f>
        <v>18966</v>
      </c>
      <c r="AI101" s="59">
        <f>SUM(AH101,-AG101)</f>
        <v>-772</v>
      </c>
      <c r="AJ101" s="63">
        <f>AI101/AG101</f>
        <v>-3.9112372074171647E-2</v>
      </c>
      <c r="AK101" s="14" t="s">
        <v>70</v>
      </c>
      <c r="AL101" s="218">
        <v>-0.49659999999999999</v>
      </c>
      <c r="AN101" s="18" t="s">
        <v>70</v>
      </c>
      <c r="AO101" s="211" t="s">
        <v>132</v>
      </c>
      <c r="AP101" s="8" t="e">
        <f>AP34</f>
        <v>#REF!</v>
      </c>
      <c r="AQ101" s="8">
        <f>AQ34</f>
        <v>19716</v>
      </c>
      <c r="AR101" s="59" t="e">
        <f>SUM(AQ101,-AP101)</f>
        <v>#REF!</v>
      </c>
      <c r="AS101" s="63" t="e">
        <f>AR101/AP101</f>
        <v>#REF!</v>
      </c>
      <c r="AT101" s="61"/>
      <c r="AU101" s="212">
        <f>AU97</f>
        <v>885</v>
      </c>
      <c r="AV101" s="212">
        <f>SUM(AV70,AV85)</f>
        <v>464</v>
      </c>
      <c r="AW101" s="479">
        <f>SUM(AV101,-AU101)</f>
        <v>-421</v>
      </c>
      <c r="AX101" s="480">
        <f>AW101/AU101</f>
        <v>-0.47570621468926555</v>
      </c>
      <c r="AY101" s="49">
        <v>22</v>
      </c>
      <c r="AZ101" s="8">
        <f>AZ34</f>
        <v>19738</v>
      </c>
      <c r="BA101" s="8">
        <f>BA34</f>
        <v>11463</v>
      </c>
      <c r="BB101" s="59">
        <f>SUM(BA101,-AZ101)</f>
        <v>-8275</v>
      </c>
      <c r="BC101" s="63">
        <f>BB101/AZ101</f>
        <v>-0.41924207113182693</v>
      </c>
      <c r="BD101" s="18" t="s">
        <v>70</v>
      </c>
      <c r="BE101" s="218">
        <v>-0.47570000000000001</v>
      </c>
      <c r="BG101" s="14" t="s">
        <v>70</v>
      </c>
      <c r="BH101" s="211" t="s">
        <v>132</v>
      </c>
      <c r="BI101" s="8" t="e">
        <f>BI34</f>
        <v>#REF!</v>
      </c>
      <c r="BJ101" s="8">
        <f>BJ34</f>
        <v>19716</v>
      </c>
      <c r="BK101" s="59" t="e">
        <f>SUM(BJ101,-BI101)</f>
        <v>#REF!</v>
      </c>
      <c r="BL101" s="63" t="e">
        <f>BK101/BI101</f>
        <v>#REF!</v>
      </c>
      <c r="BM101" s="61"/>
      <c r="BN101" s="212">
        <f>BN97</f>
        <v>492</v>
      </c>
      <c r="BO101" s="212">
        <f>SUM(BO70,BO85)</f>
        <v>280</v>
      </c>
      <c r="BP101" s="479">
        <f>SUM(BO101,-BN101)</f>
        <v>-212</v>
      </c>
      <c r="BQ101" s="480">
        <f>BP101/BN101</f>
        <v>-0.43089430894308944</v>
      </c>
      <c r="BR101" s="49">
        <v>22</v>
      </c>
      <c r="BS101" s="8">
        <f>BS34</f>
        <v>19738</v>
      </c>
      <c r="BT101" s="8">
        <f>BT34</f>
        <v>7976</v>
      </c>
      <c r="BU101" s="59">
        <f>SUM(BT101,-BS101)</f>
        <v>-11762</v>
      </c>
      <c r="BV101" s="63">
        <f>BU101/BS101</f>
        <v>-0.5959063734927551</v>
      </c>
      <c r="BW101" s="14" t="s">
        <v>70</v>
      </c>
      <c r="BX101" s="218">
        <v>-0.43090000000000001</v>
      </c>
      <c r="CA101" s="18" t="s">
        <v>70</v>
      </c>
      <c r="CB101" s="211" t="s">
        <v>132</v>
      </c>
      <c r="CC101" s="8" t="e">
        <f>CC34</f>
        <v>#REF!</v>
      </c>
      <c r="CD101" s="8">
        <f>CD34</f>
        <v>19716</v>
      </c>
      <c r="CE101" s="59" t="e">
        <f>SUM(CD101,-CC101)</f>
        <v>#REF!</v>
      </c>
      <c r="CF101" s="63" t="e">
        <f>CE101/CC101</f>
        <v>#REF!</v>
      </c>
      <c r="CG101" s="61"/>
      <c r="CH101" s="212">
        <f>CH97</f>
        <v>525</v>
      </c>
      <c r="CI101" s="212">
        <f>SUM(CI70,CI85)</f>
        <v>233</v>
      </c>
      <c r="CJ101" s="479">
        <f>SUM(CI101,-CH101)</f>
        <v>-292</v>
      </c>
      <c r="CK101" s="480">
        <f>CJ101/CH101</f>
        <v>-0.55619047619047624</v>
      </c>
      <c r="CL101" s="49">
        <v>22</v>
      </c>
      <c r="CM101" s="8">
        <f>CM34</f>
        <v>19738</v>
      </c>
      <c r="CN101" s="8">
        <f>CN34</f>
        <v>9463</v>
      </c>
      <c r="CO101" s="59">
        <f>SUM(CN101,-CM101)</f>
        <v>-10275</v>
      </c>
      <c r="CP101" s="63">
        <f>CO101/CM101</f>
        <v>-0.52056945992501769</v>
      </c>
      <c r="CQ101" s="18" t="s">
        <v>70</v>
      </c>
      <c r="CR101" s="218">
        <v>-0.55620000000000003</v>
      </c>
      <c r="CU101" s="14" t="s">
        <v>70</v>
      </c>
      <c r="CV101" s="211" t="s">
        <v>132</v>
      </c>
      <c r="CW101" s="8" t="e">
        <f>CW34</f>
        <v>#REF!</v>
      </c>
      <c r="CX101" s="8">
        <f>CX34</f>
        <v>19716</v>
      </c>
      <c r="CY101" s="59" t="e">
        <f>SUM(CX101,-CW101)</f>
        <v>#REF!</v>
      </c>
      <c r="CZ101" s="63" t="e">
        <f>CY101/CW101</f>
        <v>#REF!</v>
      </c>
      <c r="DA101" s="61"/>
      <c r="DB101" s="212">
        <f>DB97</f>
        <v>233</v>
      </c>
      <c r="DC101" s="212">
        <f>SUM(DC70,DC85)</f>
        <v>109</v>
      </c>
      <c r="DD101" s="479">
        <f>SUM(DC101,-DB101)</f>
        <v>-124</v>
      </c>
      <c r="DE101" s="480">
        <f>DD101/DB101</f>
        <v>-0.53218884120171672</v>
      </c>
      <c r="DF101" s="49">
        <v>22</v>
      </c>
      <c r="DG101" s="8">
        <f>DG34</f>
        <v>19738</v>
      </c>
      <c r="DH101" s="8">
        <f>DH34</f>
        <v>5372</v>
      </c>
      <c r="DI101" s="59">
        <f>SUM(DH101,-DG101)</f>
        <v>-14366</v>
      </c>
      <c r="DJ101" s="63">
        <f>DI101/DG101</f>
        <v>-0.72783463370148949</v>
      </c>
      <c r="DK101" s="14" t="s">
        <v>70</v>
      </c>
      <c r="DL101" s="218">
        <v>-0.53220000000000001</v>
      </c>
      <c r="DO101" s="18" t="s">
        <v>70</v>
      </c>
      <c r="DP101" s="211" t="s">
        <v>132</v>
      </c>
      <c r="DQ101" s="8" t="e">
        <f>DQ34</f>
        <v>#REF!</v>
      </c>
      <c r="DR101" s="8">
        <f>DR34</f>
        <v>19716</v>
      </c>
      <c r="DS101" s="59" t="e">
        <f>SUM(DR101,-DQ101)</f>
        <v>#REF!</v>
      </c>
      <c r="DT101" s="63" t="e">
        <f>DS101/DQ101</f>
        <v>#REF!</v>
      </c>
      <c r="DU101" s="61"/>
      <c r="DV101" s="245">
        <v>426</v>
      </c>
      <c r="DW101" s="212">
        <f>SUM(DW70,DW85)</f>
        <v>176</v>
      </c>
      <c r="DX101" s="479">
        <f>SUM(DW101,-DV101)</f>
        <v>-250</v>
      </c>
      <c r="DY101" s="480">
        <f>DX101/DV101</f>
        <v>-0.58685446009389675</v>
      </c>
      <c r="DZ101" s="49">
        <v>22</v>
      </c>
      <c r="EA101" s="8">
        <f>EA34</f>
        <v>19738</v>
      </c>
      <c r="EB101" s="8">
        <f>EB34</f>
        <v>7462</v>
      </c>
      <c r="EC101" s="59">
        <f>SUM(EB101,-EA101)</f>
        <v>-12276</v>
      </c>
      <c r="ED101" s="63">
        <f>EC101/EA101</f>
        <v>-0.62194751241260515</v>
      </c>
      <c r="EE101" s="18" t="s">
        <v>70</v>
      </c>
      <c r="EF101" s="218">
        <v>-0.58689999999999998</v>
      </c>
      <c r="EI101" s="22" t="s">
        <v>70</v>
      </c>
      <c r="EJ101" s="211" t="s">
        <v>131</v>
      </c>
      <c r="EK101" s="8" t="e">
        <f>EK34</f>
        <v>#REF!</v>
      </c>
      <c r="EL101" s="8">
        <f>EL34</f>
        <v>19716</v>
      </c>
      <c r="EM101" s="59" t="e">
        <f>SUM(EL101,-EK101)</f>
        <v>#REF!</v>
      </c>
      <c r="EN101" s="63" t="e">
        <f>EM101/EK101</f>
        <v>#REF!</v>
      </c>
      <c r="EO101" s="61"/>
      <c r="EP101" s="481">
        <v>4371</v>
      </c>
      <c r="EQ101" s="219">
        <f>SUM(EQ70,EQ85)</f>
        <v>2254</v>
      </c>
      <c r="ER101" s="482">
        <f>SUM(EQ101,-EP101)</f>
        <v>-2117</v>
      </c>
      <c r="ES101" s="483">
        <f>ER101/EP101</f>
        <v>-0.48432852894074585</v>
      </c>
      <c r="ET101" s="49">
        <v>22</v>
      </c>
      <c r="EU101" s="8">
        <f>EU34</f>
        <v>19738</v>
      </c>
      <c r="EV101" s="8">
        <f>EV34</f>
        <v>61131</v>
      </c>
      <c r="EW101" s="59">
        <f>SUM(EV101,-EU101)</f>
        <v>41393</v>
      </c>
      <c r="EX101" s="63">
        <f>EW101/EU101</f>
        <v>2.0971223021582732</v>
      </c>
      <c r="EY101" s="22" t="s">
        <v>70</v>
      </c>
      <c r="EZ101" s="218">
        <v>-0.48430000000000001</v>
      </c>
    </row>
    <row r="102" spans="1:156" ht="3.95" customHeight="1" x14ac:dyDescent="0.25">
      <c r="A102" s="202"/>
      <c r="B102" s="224"/>
      <c r="C102" s="176"/>
      <c r="D102" s="88"/>
      <c r="E102" s="88"/>
      <c r="F102" s="87"/>
      <c r="G102" s="61"/>
      <c r="H102" s="225"/>
      <c r="I102" s="225"/>
      <c r="J102" s="246"/>
      <c r="K102" s="247"/>
      <c r="L102" s="62"/>
      <c r="M102" s="215"/>
      <c r="N102" s="215"/>
      <c r="O102" s="216"/>
      <c r="P102" s="217"/>
      <c r="Q102" s="457"/>
      <c r="R102" s="228"/>
      <c r="U102" s="14"/>
      <c r="V102" s="224"/>
      <c r="W102" s="8"/>
      <c r="X102" s="8"/>
      <c r="Y102" s="59"/>
      <c r="Z102" s="63"/>
      <c r="AA102" s="61"/>
      <c r="AB102" s="96"/>
      <c r="AC102" s="225"/>
      <c r="AD102" s="209"/>
      <c r="AE102" s="210"/>
      <c r="AF102" s="49"/>
      <c r="AG102" s="8"/>
      <c r="AH102" s="8"/>
      <c r="AI102" s="59"/>
      <c r="AJ102" s="63"/>
      <c r="AK102" s="14"/>
      <c r="AL102" s="228"/>
      <c r="AN102" s="18"/>
      <c r="AO102" s="224"/>
      <c r="AP102" s="8"/>
      <c r="AQ102" s="8"/>
      <c r="AR102" s="59"/>
      <c r="AS102" s="63"/>
      <c r="AT102" s="61"/>
      <c r="AU102" s="96"/>
      <c r="AV102" s="225"/>
      <c r="AW102" s="209"/>
      <c r="AX102" s="210"/>
      <c r="AY102" s="49"/>
      <c r="AZ102" s="8"/>
      <c r="BA102" s="8"/>
      <c r="BB102" s="59"/>
      <c r="BC102" s="63"/>
      <c r="BD102" s="18"/>
      <c r="BE102" s="228"/>
      <c r="BG102" s="14"/>
      <c r="BH102" s="224"/>
      <c r="BI102" s="8"/>
      <c r="BJ102" s="8"/>
      <c r="BK102" s="59"/>
      <c r="BL102" s="63"/>
      <c r="BM102" s="61"/>
      <c r="BN102" s="96"/>
      <c r="BO102" s="225"/>
      <c r="BP102" s="209"/>
      <c r="BQ102" s="210"/>
      <c r="BR102" s="49"/>
      <c r="BS102" s="8"/>
      <c r="BT102" s="8"/>
      <c r="BU102" s="59"/>
      <c r="BV102" s="63"/>
      <c r="BW102" s="14"/>
      <c r="BX102" s="228"/>
      <c r="CA102" s="18"/>
      <c r="CB102" s="224"/>
      <c r="CC102" s="8"/>
      <c r="CD102" s="8"/>
      <c r="CE102" s="59"/>
      <c r="CF102" s="63"/>
      <c r="CG102" s="61"/>
      <c r="CH102" s="96"/>
      <c r="CI102" s="225"/>
      <c r="CJ102" s="209"/>
      <c r="CK102" s="210"/>
      <c r="CL102" s="49"/>
      <c r="CM102" s="8"/>
      <c r="CN102" s="8"/>
      <c r="CO102" s="59"/>
      <c r="CP102" s="63"/>
      <c r="CQ102" s="18"/>
      <c r="CR102" s="228"/>
      <c r="CU102" s="14"/>
      <c r="CV102" s="224"/>
      <c r="CW102" s="8"/>
      <c r="CX102" s="8"/>
      <c r="CY102" s="59"/>
      <c r="CZ102" s="63"/>
      <c r="DA102" s="61"/>
      <c r="DB102" s="96"/>
      <c r="DC102" s="225"/>
      <c r="DD102" s="209"/>
      <c r="DE102" s="210"/>
      <c r="DF102" s="49"/>
      <c r="DG102" s="8"/>
      <c r="DH102" s="8"/>
      <c r="DI102" s="59"/>
      <c r="DJ102" s="63"/>
      <c r="DK102" s="14"/>
      <c r="DL102" s="228"/>
      <c r="DO102" s="18"/>
      <c r="DP102" s="224"/>
      <c r="DQ102" s="8"/>
      <c r="DR102" s="8"/>
      <c r="DS102" s="59"/>
      <c r="DT102" s="63"/>
      <c r="DU102" s="61"/>
      <c r="DV102" s="96"/>
      <c r="DW102" s="225"/>
      <c r="DX102" s="209"/>
      <c r="DY102" s="210"/>
      <c r="DZ102" s="49"/>
      <c r="EA102" s="8"/>
      <c r="EB102" s="8"/>
      <c r="EC102" s="59"/>
      <c r="ED102" s="63"/>
      <c r="EE102" s="18"/>
      <c r="EF102" s="228"/>
      <c r="EI102" s="22"/>
      <c r="EJ102" s="224"/>
      <c r="EK102" s="8"/>
      <c r="EL102" s="8"/>
      <c r="EM102" s="59"/>
      <c r="EN102" s="63"/>
      <c r="EO102" s="61"/>
      <c r="EP102" s="96"/>
      <c r="EQ102" s="225"/>
      <c r="ER102" s="209"/>
      <c r="ES102" s="210"/>
      <c r="ET102" s="49"/>
      <c r="EU102" s="8"/>
      <c r="EV102" s="8"/>
      <c r="EW102" s="59"/>
      <c r="EX102" s="63"/>
      <c r="EY102" s="22"/>
      <c r="EZ102" s="228"/>
    </row>
    <row r="103" spans="1:156" ht="15.75" x14ac:dyDescent="0.25">
      <c r="A103" s="191">
        <v>24</v>
      </c>
      <c r="B103" s="147" t="s">
        <v>37</v>
      </c>
      <c r="C103" s="147">
        <f>SUM(C64,C97)</f>
        <v>0</v>
      </c>
      <c r="D103" s="147">
        <f>SUM(D96,D99)</f>
        <v>82928</v>
      </c>
      <c r="E103" s="149">
        <f>SUM(D103,-C103)</f>
        <v>82928</v>
      </c>
      <c r="F103" s="150" t="e">
        <f>E103/C103</f>
        <v>#DIV/0!</v>
      </c>
      <c r="G103" s="61"/>
      <c r="H103" s="248">
        <f>SUM(H16,H30,H79,H93)</f>
        <v>82132</v>
      </c>
      <c r="I103" s="248">
        <f>SUM(I16,I30,I79,I93)</f>
        <v>80679</v>
      </c>
      <c r="J103" s="248">
        <f>SUM(I103,-H103)</f>
        <v>-1453</v>
      </c>
      <c r="K103" s="249">
        <f>J103/H103</f>
        <v>-1.7691033945356257E-2</v>
      </c>
      <c r="L103" s="62"/>
      <c r="M103" s="250">
        <f>SUM(M16,M30,M79,M93)</f>
        <v>82928</v>
      </c>
      <c r="N103" s="250">
        <f>SUM(N64,N97)</f>
        <v>80679</v>
      </c>
      <c r="O103" s="70">
        <f>SUM(N103,-M103)</f>
        <v>-2249</v>
      </c>
      <c r="P103" s="71">
        <f>O103/M103</f>
        <v>-2.7119911248311788E-2</v>
      </c>
      <c r="Q103" s="191">
        <v>24</v>
      </c>
      <c r="R103" s="6"/>
      <c r="S103">
        <f>SUM(I7,I21,I70,I85)</f>
        <v>71230</v>
      </c>
      <c r="T103">
        <f>SUM(I103,-S103)</f>
        <v>9449</v>
      </c>
      <c r="U103" s="14">
        <v>24</v>
      </c>
      <c r="V103" s="147" t="s">
        <v>37</v>
      </c>
      <c r="W103" s="141"/>
      <c r="X103" s="142"/>
      <c r="Y103" s="142"/>
      <c r="Z103" s="143"/>
      <c r="AA103" s="61"/>
      <c r="AB103" s="248">
        <f>SUM(AB16,AB30,AB79,AB93)</f>
        <v>21241</v>
      </c>
      <c r="AC103" s="248">
        <f>SUM(AC16,AC30,AC79,AC93)</f>
        <v>20843</v>
      </c>
      <c r="AD103" s="248">
        <f>SUM(AC103,-AB103)</f>
        <v>-398</v>
      </c>
      <c r="AE103" s="249">
        <f>AD103/AB103</f>
        <v>-1.8737347582505531E-2</v>
      </c>
      <c r="AF103" s="49"/>
      <c r="AG103" s="140"/>
      <c r="AH103" s="142"/>
      <c r="AI103" s="142"/>
      <c r="AJ103" s="143"/>
      <c r="AK103" s="14">
        <v>24</v>
      </c>
      <c r="AL103" s="12"/>
      <c r="AN103" s="18">
        <v>24</v>
      </c>
      <c r="AO103" s="147" t="s">
        <v>37</v>
      </c>
      <c r="AP103" s="141"/>
      <c r="AQ103" s="142"/>
      <c r="AR103" s="142"/>
      <c r="AS103" s="143"/>
      <c r="AT103" s="61"/>
      <c r="AU103" s="248">
        <f>SUM(AU16,AU30,AU79,AU93)</f>
        <v>12437</v>
      </c>
      <c r="AV103" s="248">
        <f>SUM(AV16,AV30,AV79,AV93)</f>
        <v>12280</v>
      </c>
      <c r="AW103" s="248">
        <f>SUM(AV103,-AU103)</f>
        <v>-157</v>
      </c>
      <c r="AX103" s="249">
        <f>AW103/AU103</f>
        <v>-1.2623623060223526E-2</v>
      </c>
      <c r="AY103" s="49"/>
      <c r="AZ103" s="140"/>
      <c r="BA103" s="142"/>
      <c r="BB103" s="142"/>
      <c r="BC103" s="143"/>
      <c r="BD103" s="18">
        <v>24</v>
      </c>
      <c r="BE103" s="12"/>
      <c r="BG103" s="14">
        <v>24</v>
      </c>
      <c r="BH103" s="147" t="s">
        <v>37</v>
      </c>
      <c r="BI103" s="141"/>
      <c r="BJ103" s="142"/>
      <c r="BK103" s="142"/>
      <c r="BL103" s="143"/>
      <c r="BM103" s="61"/>
      <c r="BN103" s="248">
        <f>SUM(BN16,BN30,BN79,BN93)</f>
        <v>8627</v>
      </c>
      <c r="BO103" s="248">
        <f>SUM(BO16,BO30,BO79,BO93)</f>
        <v>8496</v>
      </c>
      <c r="BP103" s="248">
        <f>SUM(BO103,-BN103)</f>
        <v>-131</v>
      </c>
      <c r="BQ103" s="249">
        <f>BP103/BN103</f>
        <v>-1.518488466442564E-2</v>
      </c>
      <c r="BR103" s="49"/>
      <c r="BS103" s="140"/>
      <c r="BT103" s="142"/>
      <c r="BU103" s="142"/>
      <c r="BV103" s="143"/>
      <c r="BW103" s="14">
        <v>24</v>
      </c>
      <c r="BX103" s="12"/>
      <c r="CA103" s="18">
        <v>24</v>
      </c>
      <c r="CB103" s="147" t="s">
        <v>37</v>
      </c>
      <c r="CC103" s="141"/>
      <c r="CD103" s="142"/>
      <c r="CE103" s="142"/>
      <c r="CF103" s="143"/>
      <c r="CG103" s="61"/>
      <c r="CH103" s="248">
        <f>SUM(CH16,CH30,CH79,CH93)</f>
        <v>10438</v>
      </c>
      <c r="CI103" s="248">
        <f>SUM(CI16,CI30,CI79,CI93)</f>
        <v>9996</v>
      </c>
      <c r="CJ103" s="248">
        <f>SUM(CI103,-CH103)</f>
        <v>-442</v>
      </c>
      <c r="CK103" s="249">
        <f>CJ103/CH103</f>
        <v>-4.2345276872964167E-2</v>
      </c>
      <c r="CL103" s="49"/>
      <c r="CM103" s="140"/>
      <c r="CN103" s="142"/>
      <c r="CO103" s="142"/>
      <c r="CP103" s="143"/>
      <c r="CQ103" s="18">
        <v>24</v>
      </c>
      <c r="CR103" s="12"/>
      <c r="CU103" s="14">
        <v>24</v>
      </c>
      <c r="CV103" s="147" t="s">
        <v>37</v>
      </c>
      <c r="CW103" s="141"/>
      <c r="CX103" s="142"/>
      <c r="CY103" s="142"/>
      <c r="CZ103" s="143"/>
      <c r="DA103" s="61"/>
      <c r="DB103" s="248">
        <f>SUM(DB16,DB30,DB79,DB93)</f>
        <v>5934</v>
      </c>
      <c r="DC103" s="248">
        <f>SUM(DC16,DC30,DC79,DC93)</f>
        <v>5603</v>
      </c>
      <c r="DD103" s="248">
        <f>SUM(DC103,-DB103)</f>
        <v>-331</v>
      </c>
      <c r="DE103" s="249">
        <f>DD103/DB103</f>
        <v>-5.5780249410178631E-2</v>
      </c>
      <c r="DF103" s="49"/>
      <c r="DG103" s="140"/>
      <c r="DH103" s="142"/>
      <c r="DI103" s="142"/>
      <c r="DJ103" s="143"/>
      <c r="DK103" s="14">
        <v>24</v>
      </c>
      <c r="DL103" s="12"/>
      <c r="DO103" s="18">
        <v>24</v>
      </c>
      <c r="DP103" s="147" t="s">
        <v>37</v>
      </c>
      <c r="DQ103" s="141"/>
      <c r="DR103" s="142"/>
      <c r="DS103" s="142"/>
      <c r="DT103" s="143"/>
      <c r="DU103" s="61"/>
      <c r="DV103" s="248">
        <f>SUM(DV16,DV30,DV79,DV93)</f>
        <v>7666</v>
      </c>
      <c r="DW103" s="248">
        <f>SUM(DW16,DW30,DW79,DW93)</f>
        <v>7884</v>
      </c>
      <c r="DX103" s="248">
        <f>SUM(DW103,-DV103)</f>
        <v>218</v>
      </c>
      <c r="DY103" s="249">
        <f>DX103/DV103</f>
        <v>2.8437255413514217E-2</v>
      </c>
      <c r="DZ103" s="49"/>
      <c r="EA103" s="140"/>
      <c r="EB103" s="142"/>
      <c r="EC103" s="142"/>
      <c r="ED103" s="143"/>
      <c r="EE103" s="18">
        <v>24</v>
      </c>
      <c r="EF103" s="12"/>
      <c r="EI103" s="22">
        <v>24</v>
      </c>
      <c r="EJ103" s="147" t="s">
        <v>37</v>
      </c>
      <c r="EK103" s="141"/>
      <c r="EL103" s="142"/>
      <c r="EM103" s="142"/>
      <c r="EN103" s="143"/>
      <c r="EO103" s="61"/>
      <c r="EP103" s="248">
        <f>SUM(EP16,EP30,EP79,EP93)</f>
        <v>66343</v>
      </c>
      <c r="EQ103" s="248">
        <f>SUM(EQ16,EQ30,EQ79,EQ93)</f>
        <v>65657</v>
      </c>
      <c r="ER103" s="248">
        <f>SUM(EQ103,-EP103)</f>
        <v>-686</v>
      </c>
      <c r="ES103" s="249">
        <f>ER103/EP103</f>
        <v>-1.0340201679152285E-2</v>
      </c>
      <c r="ET103" s="49"/>
      <c r="EU103" s="140"/>
      <c r="EV103" s="142"/>
      <c r="EW103" s="142"/>
      <c r="EX103" s="143"/>
      <c r="EY103" s="22">
        <v>24</v>
      </c>
      <c r="EZ103" s="12"/>
    </row>
    <row r="104" spans="1:156" hidden="1" x14ac:dyDescent="0.25">
      <c r="A104" s="191"/>
      <c r="B104" s="142"/>
      <c r="C104" s="251"/>
      <c r="D104" s="252"/>
      <c r="E104" s="253"/>
      <c r="F104" s="143"/>
      <c r="G104" s="61"/>
      <c r="H104" s="252"/>
      <c r="I104" s="252"/>
      <c r="J104" s="253"/>
      <c r="K104" s="143"/>
      <c r="L104" s="62"/>
      <c r="M104" s="129"/>
      <c r="N104" s="129"/>
      <c r="O104" s="233"/>
      <c r="P104" s="87"/>
      <c r="Q104" s="191"/>
      <c r="R104" s="6"/>
      <c r="U104" s="14"/>
      <c r="V104" s="95"/>
      <c r="W104" s="120"/>
      <c r="X104" s="98"/>
      <c r="Y104" s="98"/>
      <c r="Z104" s="99"/>
      <c r="AA104" s="61"/>
      <c r="AB104" s="98"/>
      <c r="AC104" s="98"/>
      <c r="AD104" s="98"/>
      <c r="AE104" s="99"/>
      <c r="AF104" s="49"/>
      <c r="AG104" s="96"/>
      <c r="AH104" s="98"/>
      <c r="AI104" s="98"/>
      <c r="AJ104" s="99"/>
      <c r="AK104" s="14"/>
      <c r="AL104" s="12"/>
      <c r="AN104" s="18"/>
      <c r="AO104" s="95"/>
      <c r="AP104" s="120"/>
      <c r="AQ104" s="98"/>
      <c r="AR104" s="98"/>
      <c r="AS104" s="99"/>
      <c r="AT104" s="61"/>
      <c r="AU104" s="98"/>
      <c r="AV104" s="98"/>
      <c r="AW104" s="98"/>
      <c r="AX104" s="99"/>
      <c r="AY104" s="49"/>
      <c r="AZ104" s="96"/>
      <c r="BA104" s="98"/>
      <c r="BB104" s="98"/>
      <c r="BC104" s="99"/>
      <c r="BD104" s="18"/>
      <c r="BE104" s="12"/>
      <c r="BG104" s="14"/>
      <c r="BH104" s="95"/>
      <c r="BI104" s="120"/>
      <c r="BJ104" s="98"/>
      <c r="BK104" s="98"/>
      <c r="BL104" s="99"/>
      <c r="BM104" s="61"/>
      <c r="BN104" s="98"/>
      <c r="BO104" s="98"/>
      <c r="BP104" s="98"/>
      <c r="BQ104" s="99"/>
      <c r="BR104" s="49"/>
      <c r="BS104" s="96"/>
      <c r="BT104" s="98"/>
      <c r="BU104" s="98"/>
      <c r="BV104" s="99"/>
      <c r="BW104" s="14"/>
      <c r="BX104" s="12"/>
      <c r="CA104" s="18"/>
      <c r="CB104" s="95"/>
      <c r="CC104" s="120"/>
      <c r="CD104" s="98"/>
      <c r="CE104" s="98"/>
      <c r="CF104" s="99"/>
      <c r="CG104" s="61"/>
      <c r="CH104" s="98"/>
      <c r="CI104" s="98"/>
      <c r="CJ104" s="98"/>
      <c r="CK104" s="99"/>
      <c r="CL104" s="49"/>
      <c r="CM104" s="96"/>
      <c r="CN104" s="98"/>
      <c r="CO104" s="98"/>
      <c r="CP104" s="99"/>
      <c r="CQ104" s="18"/>
      <c r="CR104" s="12"/>
      <c r="CU104" s="14"/>
      <c r="CV104" s="95"/>
      <c r="CW104" s="120"/>
      <c r="CX104" s="98"/>
      <c r="CY104" s="98"/>
      <c r="CZ104" s="99"/>
      <c r="DA104" s="61"/>
      <c r="DB104" s="98"/>
      <c r="DC104" s="98"/>
      <c r="DD104" s="98"/>
      <c r="DE104" s="99"/>
      <c r="DF104" s="49"/>
      <c r="DG104" s="96"/>
      <c r="DH104" s="98"/>
      <c r="DI104" s="98"/>
      <c r="DJ104" s="99"/>
      <c r="DK104" s="14"/>
      <c r="DL104" s="12"/>
      <c r="DO104" s="18"/>
      <c r="DP104" s="95"/>
      <c r="DQ104" s="120"/>
      <c r="DR104" s="98"/>
      <c r="DS104" s="98"/>
      <c r="DT104" s="99"/>
      <c r="DU104" s="61"/>
      <c r="DV104" s="98"/>
      <c r="DW104" s="98"/>
      <c r="DX104" s="98"/>
      <c r="DY104" s="99"/>
      <c r="DZ104" s="49"/>
      <c r="EA104" s="96"/>
      <c r="EB104" s="98"/>
      <c r="EC104" s="98"/>
      <c r="ED104" s="99"/>
      <c r="EE104" s="18"/>
      <c r="EF104" s="12"/>
      <c r="EI104" s="22"/>
      <c r="EJ104" s="95"/>
      <c r="EK104" s="120"/>
      <c r="EL104" s="98"/>
      <c r="EM104" s="98"/>
      <c r="EN104" s="99"/>
      <c r="EO104" s="61"/>
      <c r="EP104" s="98"/>
      <c r="EQ104" s="98"/>
      <c r="ER104" s="98"/>
      <c r="ES104" s="99"/>
      <c r="ET104" s="49"/>
      <c r="EU104" s="96"/>
      <c r="EV104" s="98"/>
      <c r="EW104" s="98"/>
      <c r="EX104" s="99"/>
      <c r="EY104" s="22"/>
      <c r="EZ104" s="12"/>
    </row>
    <row r="105" spans="1:156" hidden="1" x14ac:dyDescent="0.25">
      <c r="A105" s="191"/>
      <c r="B105" s="142"/>
      <c r="C105" s="251"/>
      <c r="D105" s="252"/>
      <c r="E105" s="253"/>
      <c r="F105" s="143"/>
      <c r="G105" s="61"/>
      <c r="H105" s="252"/>
      <c r="I105" s="252"/>
      <c r="J105" s="253"/>
      <c r="K105" s="143"/>
      <c r="L105" s="62"/>
      <c r="M105" s="129"/>
      <c r="N105" s="129"/>
      <c r="O105" s="233"/>
      <c r="P105" s="87"/>
      <c r="Q105" s="191"/>
      <c r="R105" s="6"/>
      <c r="U105" s="14" t="s">
        <v>54</v>
      </c>
      <c r="V105" s="254" t="s">
        <v>71</v>
      </c>
      <c r="W105" s="8"/>
      <c r="X105" s="8"/>
      <c r="Y105" s="88"/>
      <c r="Z105" s="87"/>
      <c r="AA105" s="61"/>
      <c r="AB105" s="8"/>
      <c r="AC105" s="8"/>
      <c r="AD105" s="129"/>
      <c r="AE105" s="121"/>
      <c r="AF105" s="49"/>
      <c r="AG105" s="221">
        <v>1895</v>
      </c>
      <c r="AH105" s="221">
        <f>SUM(AH70,AH85)</f>
        <v>974</v>
      </c>
      <c r="AI105" s="222">
        <f>SUM(AH105,-AG105)</f>
        <v>-921</v>
      </c>
      <c r="AJ105" s="223">
        <f>AI105/AG105</f>
        <v>-0.48601583113456465</v>
      </c>
      <c r="AK105" s="14" t="s">
        <v>54</v>
      </c>
      <c r="AL105" s="255">
        <v>-0.47389999999999999</v>
      </c>
      <c r="AN105" s="18" t="s">
        <v>54</v>
      </c>
      <c r="AO105" s="254" t="s">
        <v>71</v>
      </c>
      <c r="AP105" s="8"/>
      <c r="AQ105" s="8"/>
      <c r="AR105" s="88"/>
      <c r="AS105" s="87"/>
      <c r="AT105" s="61"/>
      <c r="AU105" s="8"/>
      <c r="AV105" s="8"/>
      <c r="AW105" s="129"/>
      <c r="AX105" s="121"/>
      <c r="AY105" s="49"/>
      <c r="AZ105" s="221">
        <v>1895</v>
      </c>
      <c r="BA105" s="221">
        <f>SUM(BA70,BA85)</f>
        <v>464</v>
      </c>
      <c r="BB105" s="222">
        <f>SUM(BA105,-AZ105)</f>
        <v>-1431</v>
      </c>
      <c r="BC105" s="223">
        <f>BB105/AZ105</f>
        <v>-0.7551451187335092</v>
      </c>
      <c r="BD105" s="18" t="s">
        <v>54</v>
      </c>
      <c r="BE105" s="255">
        <v>-0.47389999999999999</v>
      </c>
      <c r="BG105" s="14" t="s">
        <v>54</v>
      </c>
      <c r="BH105" s="254" t="s">
        <v>71</v>
      </c>
      <c r="BI105" s="8"/>
      <c r="BJ105" s="8"/>
      <c r="BK105" s="88"/>
      <c r="BL105" s="87"/>
      <c r="BM105" s="61"/>
      <c r="BN105" s="8"/>
      <c r="BO105" s="8"/>
      <c r="BP105" s="129"/>
      <c r="BQ105" s="121"/>
      <c r="BR105" s="49"/>
      <c r="BS105" s="221">
        <v>1895</v>
      </c>
      <c r="BT105" s="221">
        <f>SUM(BT70,BT85)</f>
        <v>280</v>
      </c>
      <c r="BU105" s="222">
        <f>SUM(BT105,-BS105)</f>
        <v>-1615</v>
      </c>
      <c r="BV105" s="223">
        <f>BU105/BS105</f>
        <v>-0.85224274406332456</v>
      </c>
      <c r="BW105" s="14" t="s">
        <v>54</v>
      </c>
      <c r="BX105" s="255">
        <v>-0.47389999999999999</v>
      </c>
      <c r="CA105" s="18" t="s">
        <v>54</v>
      </c>
      <c r="CB105" s="254" t="s">
        <v>71</v>
      </c>
      <c r="CC105" s="8"/>
      <c r="CD105" s="8"/>
      <c r="CE105" s="88"/>
      <c r="CF105" s="87"/>
      <c r="CG105" s="61"/>
      <c r="CH105" s="8"/>
      <c r="CI105" s="8"/>
      <c r="CJ105" s="129"/>
      <c r="CK105" s="121"/>
      <c r="CL105" s="49"/>
      <c r="CM105" s="221">
        <v>1895</v>
      </c>
      <c r="CN105" s="221">
        <f>SUM(CN70,CN85)</f>
        <v>233</v>
      </c>
      <c r="CO105" s="222">
        <f>SUM(CN105,-CM105)</f>
        <v>-1662</v>
      </c>
      <c r="CP105" s="223">
        <f>CO105/CM105</f>
        <v>-0.87704485488126649</v>
      </c>
      <c r="CQ105" s="18" t="s">
        <v>54</v>
      </c>
      <c r="CR105" s="255">
        <v>-0.47389999999999999</v>
      </c>
      <c r="CU105" s="14" t="s">
        <v>54</v>
      </c>
      <c r="CV105" s="254" t="s">
        <v>71</v>
      </c>
      <c r="CW105" s="8"/>
      <c r="CX105" s="8"/>
      <c r="CY105" s="88"/>
      <c r="CZ105" s="87"/>
      <c r="DA105" s="61"/>
      <c r="DB105" s="8"/>
      <c r="DC105" s="8"/>
      <c r="DD105" s="129"/>
      <c r="DE105" s="121"/>
      <c r="DF105" s="49"/>
      <c r="DG105" s="221">
        <v>1895</v>
      </c>
      <c r="DH105" s="221">
        <f>SUM(DH70,DH85)</f>
        <v>109</v>
      </c>
      <c r="DI105" s="222">
        <f>SUM(DH105,-DG105)</f>
        <v>-1786</v>
      </c>
      <c r="DJ105" s="223">
        <f>DI105/DG105</f>
        <v>-0.94248021108179425</v>
      </c>
      <c r="DK105" s="14" t="s">
        <v>54</v>
      </c>
      <c r="DL105" s="255">
        <v>-0.47389999999999999</v>
      </c>
      <c r="DO105" s="18" t="s">
        <v>54</v>
      </c>
      <c r="DP105" s="254" t="s">
        <v>71</v>
      </c>
      <c r="DQ105" s="8"/>
      <c r="DR105" s="8"/>
      <c r="DS105" s="88"/>
      <c r="DT105" s="87"/>
      <c r="DU105" s="61"/>
      <c r="DV105" s="8"/>
      <c r="DW105" s="8"/>
      <c r="DX105" s="129"/>
      <c r="DY105" s="121"/>
      <c r="DZ105" s="49"/>
      <c r="EA105" s="221">
        <v>1895</v>
      </c>
      <c r="EB105" s="221">
        <f>SUM(EB70,EB85)</f>
        <v>176</v>
      </c>
      <c r="EC105" s="222">
        <f>SUM(EB105,-EA105)</f>
        <v>-1719</v>
      </c>
      <c r="ED105" s="223">
        <f>EC105/EA105</f>
        <v>-0.90712401055408975</v>
      </c>
      <c r="EE105" s="18" t="s">
        <v>54</v>
      </c>
      <c r="EF105" s="255">
        <v>-0.47389999999999999</v>
      </c>
      <c r="EI105" s="22" t="s">
        <v>54</v>
      </c>
      <c r="EJ105" s="254" t="s">
        <v>71</v>
      </c>
      <c r="EK105" s="8"/>
      <c r="EL105" s="8"/>
      <c r="EM105" s="88"/>
      <c r="EN105" s="87"/>
      <c r="EO105" s="61"/>
      <c r="EP105" s="8"/>
      <c r="EQ105" s="8"/>
      <c r="ER105" s="129"/>
      <c r="ES105" s="121"/>
      <c r="ET105" s="49"/>
      <c r="EU105" s="221">
        <v>1895</v>
      </c>
      <c r="EV105" s="221">
        <f>SUM(EV70,EV85)</f>
        <v>2254</v>
      </c>
      <c r="EW105" s="222">
        <f>SUM(EV105,-EU105)</f>
        <v>359</v>
      </c>
      <c r="EX105" s="223">
        <f>EW105/EU105</f>
        <v>0.18944591029023747</v>
      </c>
      <c r="EY105" s="22" t="s">
        <v>54</v>
      </c>
      <c r="EZ105" s="255">
        <v>-0.47389999999999999</v>
      </c>
    </row>
    <row r="106" spans="1:156" x14ac:dyDescent="0.25">
      <c r="A106" s="191">
        <v>25</v>
      </c>
      <c r="B106" s="256" t="s">
        <v>72</v>
      </c>
      <c r="C106" s="8">
        <f>SUM(C14,C29,C78,C92)</f>
        <v>0</v>
      </c>
      <c r="D106" s="8">
        <f>SUM(D14,D29,D78,D92)</f>
        <v>9127</v>
      </c>
      <c r="E106" s="257">
        <f>SUM(D106,-C106)</f>
        <v>9127</v>
      </c>
      <c r="F106" s="258" t="e">
        <f>E106/C106</f>
        <v>#DIV/0!</v>
      </c>
      <c r="G106" s="61"/>
      <c r="H106" s="176">
        <f>SUM(H14,H29,H78,H92)</f>
        <v>9910</v>
      </c>
      <c r="I106" s="176">
        <f>SUM(I14,I29,I78,I92)</f>
        <v>9449</v>
      </c>
      <c r="J106" s="257">
        <f t="shared" ref="J106:J114" si="4">SUM(I106,-H106)</f>
        <v>-461</v>
      </c>
      <c r="K106" s="258">
        <f t="shared" ref="K106:K112" si="5">J106/H106</f>
        <v>-4.651866801210898E-2</v>
      </c>
      <c r="L106" s="62"/>
      <c r="M106" s="176">
        <f>SUM(M14,M29,M78,M92)</f>
        <v>9127</v>
      </c>
      <c r="N106" s="176">
        <f>SUM(N14,N29,N78,N92)</f>
        <v>9449</v>
      </c>
      <c r="O106" s="70">
        <f>SUM(N106,-M106)</f>
        <v>322</v>
      </c>
      <c r="P106" s="71">
        <f>O106/M106</f>
        <v>3.5279938643584967E-2</v>
      </c>
      <c r="Q106" s="191">
        <v>25</v>
      </c>
      <c r="R106" s="259">
        <v>0.57340000000000002</v>
      </c>
      <c r="T106" s="260"/>
      <c r="U106" s="14">
        <v>25</v>
      </c>
      <c r="V106" s="256" t="s">
        <v>73</v>
      </c>
      <c r="W106" s="8" t="e">
        <f>SUM(W14,W29,W78,W92)</f>
        <v>#REF!</v>
      </c>
      <c r="X106" s="8">
        <f>SUM(X14,X29,X78,X92)</f>
        <v>2199</v>
      </c>
      <c r="Y106" s="257" t="e">
        <f>SUM(X106,-W106)</f>
        <v>#REF!</v>
      </c>
      <c r="Z106" s="258" t="e">
        <f>Y106/W106</f>
        <v>#REF!</v>
      </c>
      <c r="AA106" s="61"/>
      <c r="AB106" s="176">
        <f>SUM(AB14,AB29,AB78,AB92)</f>
        <v>2410</v>
      </c>
      <c r="AC106" s="176">
        <f>SUM(AC14,AC29,AC78,AC92)</f>
        <v>2372</v>
      </c>
      <c r="AD106" s="257">
        <f t="shared" ref="AD106:AD114" si="6">SUM(AC106,-AB106)</f>
        <v>-38</v>
      </c>
      <c r="AE106" s="258">
        <f t="shared" ref="AE106:AE114" si="7">AD106/AB106</f>
        <v>-1.5767634854771784E-2</v>
      </c>
      <c r="AF106" s="49">
        <v>29</v>
      </c>
      <c r="AG106" s="250">
        <f>SUM(AG15,AG30,AG79,AG94)</f>
        <v>21633</v>
      </c>
      <c r="AH106" s="250">
        <f>SUM(AH15,AH30,AH79,AH94)</f>
        <v>20843</v>
      </c>
      <c r="AI106" s="70">
        <f>SUM(AH106,-AG106)</f>
        <v>-790</v>
      </c>
      <c r="AJ106" s="80">
        <f>AI106/AG106</f>
        <v>-3.6518282253963849E-2</v>
      </c>
      <c r="AK106" s="14">
        <v>25</v>
      </c>
      <c r="AL106" s="259">
        <v>0.6</v>
      </c>
      <c r="AN106" s="18">
        <v>25</v>
      </c>
      <c r="AO106" s="256" t="s">
        <v>73</v>
      </c>
      <c r="AP106" s="8" t="e">
        <f>SUM(AP14,AP29,AP78,AP92)</f>
        <v>#REF!</v>
      </c>
      <c r="AQ106" s="8">
        <f>SUM(AQ14,AQ29,AQ78,AQ92)</f>
        <v>2199</v>
      </c>
      <c r="AR106" s="257" t="e">
        <f>SUM(AQ106,-AP106)</f>
        <v>#REF!</v>
      </c>
      <c r="AS106" s="258" t="e">
        <f>AR106/AP106</f>
        <v>#REF!</v>
      </c>
      <c r="AT106" s="61"/>
      <c r="AU106" s="176">
        <f>SUM(AU14,AU29,AU78,AU92)</f>
        <v>1314</v>
      </c>
      <c r="AV106" s="176">
        <f>SUM(AV14,AV29,AV78,AV92)</f>
        <v>1246</v>
      </c>
      <c r="AW106" s="257">
        <f t="shared" ref="AW106:AW114" si="8">SUM(AV106,-AU106)</f>
        <v>-68</v>
      </c>
      <c r="AX106" s="258">
        <f t="shared" ref="AX106:AX114" si="9">AW106/AU106</f>
        <v>-5.1750380517503802E-2</v>
      </c>
      <c r="AY106" s="49">
        <v>29</v>
      </c>
      <c r="AZ106" s="250">
        <f>SUM(AZ15,AZ30,AZ79,AZ94)</f>
        <v>21633</v>
      </c>
      <c r="BA106" s="250">
        <f>SUM(BA15,BA30,BA79,BA94)</f>
        <v>12280</v>
      </c>
      <c r="BB106" s="70">
        <f>SUM(BA106,-AZ106)</f>
        <v>-9353</v>
      </c>
      <c r="BC106" s="80">
        <f>BB106/AZ106</f>
        <v>-0.43234872648268846</v>
      </c>
      <c r="BD106" s="18">
        <v>25</v>
      </c>
      <c r="BE106" s="259">
        <v>0.58140000000000003</v>
      </c>
      <c r="BG106" s="14">
        <v>25</v>
      </c>
      <c r="BH106" s="256" t="s">
        <v>72</v>
      </c>
      <c r="BI106" s="8" t="e">
        <f>SUM(BI14,BI29,BI78,BI92)</f>
        <v>#REF!</v>
      </c>
      <c r="BJ106" s="8">
        <f>SUM(BJ14,BJ29,BJ78,BJ92)</f>
        <v>2199</v>
      </c>
      <c r="BK106" s="257" t="e">
        <f>SUM(BJ106,-BI106)</f>
        <v>#REF!</v>
      </c>
      <c r="BL106" s="258" t="e">
        <f>BK106/BI106</f>
        <v>#REF!</v>
      </c>
      <c r="BM106" s="61"/>
      <c r="BN106" s="176">
        <f>SUM(BN14,BN29,BN78,BN92)</f>
        <v>1080</v>
      </c>
      <c r="BO106" s="176">
        <f>SUM(BO14,BO29,BO78,BO92)</f>
        <v>943</v>
      </c>
      <c r="BP106" s="257">
        <f>SUM(BO106,-BN106)</f>
        <v>-137</v>
      </c>
      <c r="BQ106" s="258">
        <f t="shared" ref="BQ106:BQ114" si="10">BP106/BN106</f>
        <v>-0.12685185185185185</v>
      </c>
      <c r="BR106" s="49">
        <v>29</v>
      </c>
      <c r="BS106" s="250">
        <f>SUM(BS15,BS30,BS79,BS94)</f>
        <v>21633</v>
      </c>
      <c r="BT106" s="250">
        <f>SUM(BT15,BT30,BT79,BT94)</f>
        <v>8496</v>
      </c>
      <c r="BU106" s="70">
        <f>SUM(BT106,-BS106)</f>
        <v>-13137</v>
      </c>
      <c r="BV106" s="80">
        <f>BU106/BS106</f>
        <v>-0.60726667591180139</v>
      </c>
      <c r="BW106" s="14">
        <v>25</v>
      </c>
      <c r="BX106" s="259">
        <v>0.58240000000000003</v>
      </c>
      <c r="CA106" s="18">
        <v>25</v>
      </c>
      <c r="CB106" s="256" t="s">
        <v>73</v>
      </c>
      <c r="CC106" s="8" t="e">
        <f>SUM(CC14,CC29,CC78,CC92)</f>
        <v>#REF!</v>
      </c>
      <c r="CD106" s="8">
        <f>SUM(CD14,CD29,CD78,CD92)</f>
        <v>2199</v>
      </c>
      <c r="CE106" s="257" t="e">
        <f>SUM(CD106,-CC106)</f>
        <v>#REF!</v>
      </c>
      <c r="CF106" s="258" t="e">
        <f>CE106/CC106</f>
        <v>#REF!</v>
      </c>
      <c r="CG106" s="61"/>
      <c r="CH106" s="176">
        <f>SUM(CH14,CH29,CH78,CH92)</f>
        <v>1243</v>
      </c>
      <c r="CI106" s="176">
        <f>SUM(CI14,CI29,CI78,CI92)</f>
        <v>1119</v>
      </c>
      <c r="CJ106" s="257">
        <f>SUM(CI106,-CH106)</f>
        <v>-124</v>
      </c>
      <c r="CK106" s="258">
        <f t="shared" ref="CK106:CK114" si="11">CJ106/CH106</f>
        <v>-9.9758648431214805E-2</v>
      </c>
      <c r="CL106" s="49">
        <v>29</v>
      </c>
      <c r="CM106" s="250">
        <f>SUM(CM15,CM30,CM79,CM94)</f>
        <v>21633</v>
      </c>
      <c r="CN106" s="250">
        <f>SUM(CN15,CN30,CN79,CN94)</f>
        <v>9996</v>
      </c>
      <c r="CO106" s="70">
        <f>SUM(CN106,-CM106)</f>
        <v>-11637</v>
      </c>
      <c r="CP106" s="80">
        <f>CO106/CM106</f>
        <v>-0.53792816530300924</v>
      </c>
      <c r="CQ106" s="18">
        <v>25</v>
      </c>
      <c r="CR106" s="259">
        <v>0.56020000000000003</v>
      </c>
      <c r="CU106" s="14">
        <v>25</v>
      </c>
      <c r="CV106" s="256" t="s">
        <v>73</v>
      </c>
      <c r="CW106" s="8" t="e">
        <f>SUM(CW14,CW29,CW78,CW92)</f>
        <v>#REF!</v>
      </c>
      <c r="CX106" s="8">
        <f>SUM(CX14,CX29,CX78,CX92)</f>
        <v>2199</v>
      </c>
      <c r="CY106" s="257" t="e">
        <f>SUM(CX106,-CW106)</f>
        <v>#REF!</v>
      </c>
      <c r="CZ106" s="258" t="e">
        <f>CY106/CW106</f>
        <v>#REF!</v>
      </c>
      <c r="DA106" s="61"/>
      <c r="DB106" s="176">
        <f>SUM(DB14,DB29,DB78,DB92)</f>
        <v>633</v>
      </c>
      <c r="DC106" s="176">
        <f>SUM(DC14,DC29,DC78,DC92)</f>
        <v>786</v>
      </c>
      <c r="DD106" s="257">
        <f>SUM(DC106,-DB106)</f>
        <v>153</v>
      </c>
      <c r="DE106" s="258">
        <f t="shared" ref="DE106:DE114" si="12">DD106/DB106</f>
        <v>0.24170616113744076</v>
      </c>
      <c r="DF106" s="49">
        <v>29</v>
      </c>
      <c r="DG106" s="250">
        <f>SUM(DG15,DG30,DG79,DG94)</f>
        <v>21633</v>
      </c>
      <c r="DH106" s="250">
        <f>SUM(DH15,DH30,DH79,DH94)</f>
        <v>5603</v>
      </c>
      <c r="DI106" s="70">
        <f>SUM(DH106,-DG106)</f>
        <v>-16030</v>
      </c>
      <c r="DJ106" s="80">
        <f>DI106/DG106</f>
        <v>-0.7409975500392918</v>
      </c>
      <c r="DK106" s="14">
        <v>25</v>
      </c>
      <c r="DL106" s="259">
        <v>0.48970000000000002</v>
      </c>
      <c r="DO106" s="18">
        <v>25</v>
      </c>
      <c r="DP106" s="256" t="s">
        <v>73</v>
      </c>
      <c r="DQ106" s="8" t="e">
        <f>SUM(DQ14,DQ29,DQ78,DQ92)</f>
        <v>#REF!</v>
      </c>
      <c r="DR106" s="8">
        <f>SUM(DR14,DR29,DR78,DR92)</f>
        <v>2199</v>
      </c>
      <c r="DS106" s="257" t="e">
        <f>SUM(DR106,-DQ106)</f>
        <v>#REF!</v>
      </c>
      <c r="DT106" s="258" t="e">
        <f>DS106/DQ106</f>
        <v>#REF!</v>
      </c>
      <c r="DU106" s="61"/>
      <c r="DV106" s="176">
        <f>SUM(DV14,DV29,DV78,DV92)</f>
        <v>931</v>
      </c>
      <c r="DW106" s="176">
        <f>SUM(DW14,DW29,DW78,DW92)</f>
        <v>955</v>
      </c>
      <c r="DX106" s="257">
        <f>SUM(DW106,-DV106)</f>
        <v>24</v>
      </c>
      <c r="DY106" s="258">
        <f t="shared" ref="DY106:DY114" si="13">DX106/DV106</f>
        <v>2.577873254564984E-2</v>
      </c>
      <c r="DZ106" s="49">
        <v>29</v>
      </c>
      <c r="EA106" s="250">
        <f>SUM(EA15,EA30,EA79,EA94)</f>
        <v>21633</v>
      </c>
      <c r="EB106" s="250">
        <f>SUM(EB15,EB30,EB79,EB94)</f>
        <v>7884</v>
      </c>
      <c r="EC106" s="70">
        <f>SUM(EB106,-EA106)</f>
        <v>-13749</v>
      </c>
      <c r="ED106" s="80">
        <f>EC106/EA106</f>
        <v>-0.63555678824018857</v>
      </c>
      <c r="EE106" s="18">
        <v>25</v>
      </c>
      <c r="EF106" s="259">
        <v>0.59819999999999995</v>
      </c>
      <c r="EI106" s="22">
        <v>25</v>
      </c>
      <c r="EJ106" s="256" t="s">
        <v>73</v>
      </c>
      <c r="EK106" s="8" t="e">
        <f>SUM(EK14,EK29,EK78,EK92)</f>
        <v>#REF!</v>
      </c>
      <c r="EL106" s="8">
        <f>SUM(EL14,EL29,EL78,EL92)</f>
        <v>2199</v>
      </c>
      <c r="EM106" s="257" t="e">
        <f>SUM(EL106,-EK106)</f>
        <v>#REF!</v>
      </c>
      <c r="EN106" s="258" t="e">
        <f>EM106/EK106</f>
        <v>#REF!</v>
      </c>
      <c r="EO106" s="61"/>
      <c r="EP106" s="176">
        <f>SUM(EP14,EP29,EP78,EP92)</f>
        <v>7611</v>
      </c>
      <c r="EQ106" s="176">
        <f>SUM(EQ14,EQ29,EQ78,EQ92)</f>
        <v>7527</v>
      </c>
      <c r="ER106" s="257">
        <f>SUM(EQ106,-EP106)</f>
        <v>-84</v>
      </c>
      <c r="ES106" s="258">
        <f t="shared" ref="ES106:ES114" si="14">ER106/EP106</f>
        <v>-1.1036657469452109E-2</v>
      </c>
      <c r="ET106" s="49">
        <v>29</v>
      </c>
      <c r="EU106" s="250">
        <f>SUM(EU15,EU30,EU79,EU94)</f>
        <v>21633</v>
      </c>
      <c r="EV106" s="250">
        <f>SUM(EV15,EV30,EV79,EV94)</f>
        <v>65657</v>
      </c>
      <c r="EW106" s="70">
        <f>SUM(EV106,-EU106)</f>
        <v>44024</v>
      </c>
      <c r="EX106" s="80">
        <f>EW106/EU106</f>
        <v>2.0350390606943094</v>
      </c>
      <c r="EY106" s="22">
        <v>25</v>
      </c>
      <c r="EZ106" s="259">
        <v>0.5786</v>
      </c>
    </row>
    <row r="107" spans="1:156" x14ac:dyDescent="0.25">
      <c r="A107" s="191" t="s">
        <v>74</v>
      </c>
      <c r="B107" s="256" t="s">
        <v>75</v>
      </c>
      <c r="C107" s="8"/>
      <c r="D107" s="8"/>
      <c r="E107" s="257"/>
      <c r="F107" s="258"/>
      <c r="G107" s="61"/>
      <c r="H107" s="176">
        <f>SUM(H78,H92)</f>
        <v>3041</v>
      </c>
      <c r="I107" s="176">
        <f>SUM(I78,I92)</f>
        <v>2845</v>
      </c>
      <c r="J107" s="257">
        <f t="shared" si="4"/>
        <v>-196</v>
      </c>
      <c r="K107" s="258">
        <f t="shared" si="5"/>
        <v>-6.4452482735942118E-2</v>
      </c>
      <c r="L107" s="62"/>
      <c r="M107" s="176"/>
      <c r="N107" s="176"/>
      <c r="O107" s="70"/>
      <c r="P107" s="71"/>
      <c r="Q107" s="191" t="s">
        <v>74</v>
      </c>
      <c r="R107" s="259">
        <v>0.74580000000000002</v>
      </c>
      <c r="T107" s="260"/>
      <c r="U107" s="14" t="s">
        <v>74</v>
      </c>
      <c r="V107" s="256" t="s">
        <v>76</v>
      </c>
      <c r="W107" s="8"/>
      <c r="X107" s="8"/>
      <c r="Y107" s="257"/>
      <c r="Z107" s="258"/>
      <c r="AA107" s="61"/>
      <c r="AB107" s="176">
        <f>SUM(AB78,AB92)</f>
        <v>939</v>
      </c>
      <c r="AC107" s="176">
        <f>SUM(AC78,AC92)</f>
        <v>903</v>
      </c>
      <c r="AD107" s="257">
        <f t="shared" si="6"/>
        <v>-36</v>
      </c>
      <c r="AE107" s="258">
        <f t="shared" si="7"/>
        <v>-3.8338658146964855E-2</v>
      </c>
      <c r="AF107" s="49"/>
      <c r="AG107" s="250"/>
      <c r="AH107" s="250"/>
      <c r="AI107" s="70"/>
      <c r="AJ107" s="80"/>
      <c r="AK107" s="14" t="s">
        <v>74</v>
      </c>
      <c r="AL107" s="259">
        <v>0.7359</v>
      </c>
      <c r="AN107" s="18" t="s">
        <v>74</v>
      </c>
      <c r="AO107" s="256" t="s">
        <v>76</v>
      </c>
      <c r="AP107" s="8"/>
      <c r="AQ107" s="8"/>
      <c r="AR107" s="257"/>
      <c r="AS107" s="258"/>
      <c r="AT107" s="61"/>
      <c r="AU107" s="176">
        <f>SUM(AU78,AU92)</f>
        <v>425</v>
      </c>
      <c r="AV107" s="176">
        <f>SUM(AV78,AV92)</f>
        <v>353</v>
      </c>
      <c r="AW107" s="257">
        <f t="shared" si="8"/>
        <v>-72</v>
      </c>
      <c r="AX107" s="258">
        <f t="shared" si="9"/>
        <v>-0.16941176470588235</v>
      </c>
      <c r="AY107" s="49"/>
      <c r="AZ107" s="250"/>
      <c r="BA107" s="250"/>
      <c r="BB107" s="70"/>
      <c r="BC107" s="80"/>
      <c r="BD107" s="18" t="s">
        <v>74</v>
      </c>
      <c r="BE107" s="259">
        <v>0.72940000000000005</v>
      </c>
      <c r="BG107" s="14" t="s">
        <v>74</v>
      </c>
      <c r="BH107" s="256" t="s">
        <v>76</v>
      </c>
      <c r="BI107" s="8"/>
      <c r="BJ107" s="8"/>
      <c r="BK107" s="257"/>
      <c r="BL107" s="258"/>
      <c r="BM107" s="61"/>
      <c r="BN107" s="176">
        <f>SUM(BN78,BN92)</f>
        <v>247</v>
      </c>
      <c r="BO107" s="176">
        <f>SUM(BO78,BO92)</f>
        <v>240</v>
      </c>
      <c r="BP107" s="257">
        <f>SUM(BO107,-BN107)</f>
        <v>-7</v>
      </c>
      <c r="BQ107" s="258">
        <f t="shared" si="10"/>
        <v>-2.8340080971659919E-2</v>
      </c>
      <c r="BR107" s="49"/>
      <c r="BS107" s="250"/>
      <c r="BT107" s="250"/>
      <c r="BU107" s="70"/>
      <c r="BV107" s="80"/>
      <c r="BW107" s="14" t="s">
        <v>74</v>
      </c>
      <c r="BX107" s="259">
        <v>0.7651</v>
      </c>
      <c r="CA107" s="18" t="s">
        <v>74</v>
      </c>
      <c r="CB107" s="256" t="s">
        <v>76</v>
      </c>
      <c r="CC107" s="8"/>
      <c r="CD107" s="8"/>
      <c r="CE107" s="257"/>
      <c r="CF107" s="258"/>
      <c r="CG107" s="61"/>
      <c r="CH107" s="176">
        <f>SUM(CH78,CH92)</f>
        <v>313</v>
      </c>
      <c r="CI107" s="176">
        <f>SUM(CI78,CI92)</f>
        <v>300</v>
      </c>
      <c r="CJ107" s="257">
        <f>SUM(CI107,-CH107)</f>
        <v>-13</v>
      </c>
      <c r="CK107" s="258">
        <f t="shared" si="11"/>
        <v>-4.1533546325878593E-2</v>
      </c>
      <c r="CL107" s="49"/>
      <c r="CM107" s="250"/>
      <c r="CN107" s="250"/>
      <c r="CO107" s="70"/>
      <c r="CP107" s="80"/>
      <c r="CQ107" s="18" t="s">
        <v>74</v>
      </c>
      <c r="CR107" s="259">
        <v>1</v>
      </c>
      <c r="CU107" s="14" t="s">
        <v>74</v>
      </c>
      <c r="CV107" s="256" t="s">
        <v>77</v>
      </c>
      <c r="CW107" s="8"/>
      <c r="CX107" s="8"/>
      <c r="CY107" s="257"/>
      <c r="CZ107" s="258"/>
      <c r="DA107" s="61"/>
      <c r="DB107" s="176">
        <f>SUM(DB78,DB92)</f>
        <v>122</v>
      </c>
      <c r="DC107" s="176">
        <f>SUM(DC78,DC92)</f>
        <v>122</v>
      </c>
      <c r="DD107" s="257">
        <f>SUM(DC107,-DB107)</f>
        <v>0</v>
      </c>
      <c r="DE107" s="258">
        <f t="shared" si="12"/>
        <v>0</v>
      </c>
      <c r="DF107" s="49"/>
      <c r="DG107" s="250"/>
      <c r="DH107" s="250"/>
      <c r="DI107" s="70"/>
      <c r="DJ107" s="80"/>
      <c r="DK107" s="14" t="s">
        <v>74</v>
      </c>
      <c r="DL107" s="259">
        <v>0.68030000000000002</v>
      </c>
      <c r="DO107" s="18" t="s">
        <v>74</v>
      </c>
      <c r="DP107" s="256" t="s">
        <v>76</v>
      </c>
      <c r="DQ107" s="8"/>
      <c r="DR107" s="8"/>
      <c r="DS107" s="257"/>
      <c r="DT107" s="258"/>
      <c r="DU107" s="61"/>
      <c r="DV107" s="176">
        <f>SUM(DV78,DV92)</f>
        <v>246</v>
      </c>
      <c r="DW107" s="176">
        <f>SUM(DW78,DW92)</f>
        <v>246</v>
      </c>
      <c r="DX107" s="257">
        <f>SUM(DW107,-DV107)</f>
        <v>0</v>
      </c>
      <c r="DY107" s="258">
        <f t="shared" si="13"/>
        <v>0</v>
      </c>
      <c r="DZ107" s="49"/>
      <c r="EA107" s="250"/>
      <c r="EB107" s="250"/>
      <c r="EC107" s="70"/>
      <c r="ED107" s="80"/>
      <c r="EE107" s="18" t="s">
        <v>74</v>
      </c>
      <c r="EF107" s="259">
        <v>0.71540000000000004</v>
      </c>
      <c r="EI107" s="22" t="s">
        <v>74</v>
      </c>
      <c r="EJ107" s="256" t="s">
        <v>76</v>
      </c>
      <c r="EK107" s="8"/>
      <c r="EL107" s="8"/>
      <c r="EM107" s="257"/>
      <c r="EN107" s="258"/>
      <c r="EO107" s="61"/>
      <c r="EP107" s="176">
        <f>SUM(EP78,EP92)</f>
        <v>2292</v>
      </c>
      <c r="EQ107" s="176">
        <f>SUM(EQ78,EQ92)</f>
        <v>2272</v>
      </c>
      <c r="ER107" s="257">
        <f>SUM(EQ107,-EP107)</f>
        <v>-20</v>
      </c>
      <c r="ES107" s="258">
        <f t="shared" si="14"/>
        <v>-8.7260034904013961E-3</v>
      </c>
      <c r="ET107" s="49"/>
      <c r="EU107" s="250"/>
      <c r="EV107" s="250"/>
      <c r="EW107" s="70"/>
      <c r="EX107" s="80"/>
      <c r="EY107" s="22" t="s">
        <v>74</v>
      </c>
      <c r="EZ107" s="259">
        <v>0.76149999999999995</v>
      </c>
    </row>
    <row r="108" spans="1:156" x14ac:dyDescent="0.25">
      <c r="A108" s="191" t="s">
        <v>78</v>
      </c>
      <c r="B108" s="256" t="s">
        <v>79</v>
      </c>
      <c r="C108" s="8"/>
      <c r="D108" s="8"/>
      <c r="E108" s="257"/>
      <c r="F108" s="258"/>
      <c r="G108" s="61"/>
      <c r="H108" s="176">
        <f>SUM(H14,H29)</f>
        <v>6869</v>
      </c>
      <c r="I108" s="176">
        <f>SUM(I14,I29)</f>
        <v>6604</v>
      </c>
      <c r="J108" s="257">
        <f t="shared" si="4"/>
        <v>-265</v>
      </c>
      <c r="K108" s="258">
        <f t="shared" si="5"/>
        <v>-3.8579123598777111E-2</v>
      </c>
      <c r="L108" s="62"/>
      <c r="M108" s="176"/>
      <c r="N108" s="176"/>
      <c r="O108" s="70"/>
      <c r="P108" s="71"/>
      <c r="Q108" s="191" t="s">
        <v>78</v>
      </c>
      <c r="R108" s="261">
        <v>0.49709999999999999</v>
      </c>
      <c r="T108" s="260"/>
      <c r="U108" s="14" t="s">
        <v>78</v>
      </c>
      <c r="V108" s="256" t="s">
        <v>80</v>
      </c>
      <c r="W108" s="8"/>
      <c r="X108" s="8"/>
      <c r="Y108" s="257"/>
      <c r="Z108" s="258"/>
      <c r="AA108" s="61"/>
      <c r="AB108" s="176">
        <f>SUM(AB14,AB29)</f>
        <v>1471</v>
      </c>
      <c r="AC108" s="176">
        <f>SUM(AC14,AC29)</f>
        <v>1469</v>
      </c>
      <c r="AD108" s="257">
        <f t="shared" si="6"/>
        <v>-2</v>
      </c>
      <c r="AE108" s="258">
        <f t="shared" si="7"/>
        <v>-1.3596193065941536E-3</v>
      </c>
      <c r="AF108" s="49"/>
      <c r="AG108" s="250"/>
      <c r="AH108" s="250"/>
      <c r="AI108" s="70"/>
      <c r="AJ108" s="80"/>
      <c r="AK108" s="14" t="s">
        <v>78</v>
      </c>
      <c r="AL108" s="261">
        <v>0.51329999999999998</v>
      </c>
      <c r="AN108" s="18" t="s">
        <v>78</v>
      </c>
      <c r="AO108" s="256" t="s">
        <v>79</v>
      </c>
      <c r="AP108" s="8"/>
      <c r="AQ108" s="8"/>
      <c r="AR108" s="257"/>
      <c r="AS108" s="258"/>
      <c r="AT108" s="61"/>
      <c r="AU108" s="176">
        <f>SUM(AU14,AU29)</f>
        <v>889</v>
      </c>
      <c r="AV108" s="176">
        <f>SUM(AV14,AV29)</f>
        <v>893</v>
      </c>
      <c r="AW108" s="257">
        <f t="shared" si="8"/>
        <v>4</v>
      </c>
      <c r="AX108" s="258">
        <f t="shared" si="9"/>
        <v>4.4994375703037125E-3</v>
      </c>
      <c r="AY108" s="49"/>
      <c r="AZ108" s="250"/>
      <c r="BA108" s="250"/>
      <c r="BB108" s="70"/>
      <c r="BC108" s="80"/>
      <c r="BD108" s="18" t="s">
        <v>78</v>
      </c>
      <c r="BE108" s="261">
        <v>0.51060000000000005</v>
      </c>
      <c r="BG108" s="14" t="s">
        <v>78</v>
      </c>
      <c r="BH108" s="256" t="s">
        <v>79</v>
      </c>
      <c r="BI108" s="8"/>
      <c r="BJ108" s="8"/>
      <c r="BK108" s="257"/>
      <c r="BL108" s="258"/>
      <c r="BM108" s="61"/>
      <c r="BN108" s="176">
        <f>SUM(BN14,BN29)</f>
        <v>833</v>
      </c>
      <c r="BO108" s="176">
        <f>SUM(BO14,BO29)</f>
        <v>703</v>
      </c>
      <c r="BP108" s="257">
        <f>SUM(BO108,-BN108)</f>
        <v>-130</v>
      </c>
      <c r="BQ108" s="258">
        <f t="shared" si="10"/>
        <v>-0.15606242496998798</v>
      </c>
      <c r="BR108" s="49"/>
      <c r="BS108" s="250"/>
      <c r="BT108" s="250"/>
      <c r="BU108" s="70"/>
      <c r="BV108" s="80"/>
      <c r="BW108" s="14" t="s">
        <v>78</v>
      </c>
      <c r="BX108" s="261">
        <v>0.5282</v>
      </c>
      <c r="CA108" s="18" t="s">
        <v>78</v>
      </c>
      <c r="CB108" s="256" t="s">
        <v>79</v>
      </c>
      <c r="CC108" s="8"/>
      <c r="CD108" s="8"/>
      <c r="CE108" s="257"/>
      <c r="CF108" s="258"/>
      <c r="CG108" s="61"/>
      <c r="CH108" s="176">
        <f>SUM(CH14,CH29)</f>
        <v>930</v>
      </c>
      <c r="CI108" s="176">
        <f>SUM(CI14,CI29)</f>
        <v>819</v>
      </c>
      <c r="CJ108" s="257">
        <f>SUM(CI108,-CH108)</f>
        <v>-111</v>
      </c>
      <c r="CK108" s="258">
        <f t="shared" si="11"/>
        <v>-0.11935483870967742</v>
      </c>
      <c r="CL108" s="49"/>
      <c r="CM108" s="250"/>
      <c r="CN108" s="250"/>
      <c r="CO108" s="70"/>
      <c r="CP108" s="80"/>
      <c r="CQ108" s="18" t="s">
        <v>78</v>
      </c>
      <c r="CR108" s="261">
        <v>0.45479999999999998</v>
      </c>
      <c r="CU108" s="14" t="s">
        <v>78</v>
      </c>
      <c r="CV108" s="256" t="s">
        <v>80</v>
      </c>
      <c r="CW108" s="8"/>
      <c r="CX108" s="8"/>
      <c r="CY108" s="257"/>
      <c r="CZ108" s="258"/>
      <c r="DA108" s="61"/>
      <c r="DB108" s="176">
        <f>SUM(DB14,DB29)</f>
        <v>511</v>
      </c>
      <c r="DC108" s="176">
        <f>SUM(DC14,DC29)</f>
        <v>664</v>
      </c>
      <c r="DD108" s="257">
        <f>SUM(DC108,-DB108)</f>
        <v>153</v>
      </c>
      <c r="DE108" s="258">
        <f t="shared" si="12"/>
        <v>0.299412915851272</v>
      </c>
      <c r="DF108" s="49"/>
      <c r="DG108" s="250"/>
      <c r="DH108" s="250"/>
      <c r="DI108" s="70"/>
      <c r="DJ108" s="80"/>
      <c r="DK108" s="14" t="s">
        <v>78</v>
      </c>
      <c r="DL108" s="261">
        <v>0.44419999999999998</v>
      </c>
      <c r="DO108" s="18" t="s">
        <v>78</v>
      </c>
      <c r="DP108" s="256" t="s">
        <v>79</v>
      </c>
      <c r="DQ108" s="8"/>
      <c r="DR108" s="8"/>
      <c r="DS108" s="257"/>
      <c r="DT108" s="258"/>
      <c r="DU108" s="61"/>
      <c r="DV108" s="176">
        <f>SUM(DV14,DV29)</f>
        <v>685</v>
      </c>
      <c r="DW108" s="176">
        <f>SUM(DW14,DW29)</f>
        <v>709</v>
      </c>
      <c r="DX108" s="257">
        <f>SUM(DW108,-DV108)</f>
        <v>24</v>
      </c>
      <c r="DY108" s="258">
        <f t="shared" si="13"/>
        <v>3.5036496350364967E-2</v>
      </c>
      <c r="DZ108" s="49"/>
      <c r="EA108" s="250"/>
      <c r="EB108" s="250"/>
      <c r="EC108" s="70"/>
      <c r="ED108" s="80"/>
      <c r="EE108" s="18" t="s">
        <v>78</v>
      </c>
      <c r="EF108" s="261">
        <v>0.55620000000000003</v>
      </c>
      <c r="EI108" s="22" t="s">
        <v>78</v>
      </c>
      <c r="EJ108" s="256" t="s">
        <v>79</v>
      </c>
      <c r="EK108" s="8"/>
      <c r="EL108" s="8"/>
      <c r="EM108" s="257"/>
      <c r="EN108" s="258"/>
      <c r="EO108" s="61"/>
      <c r="EP108" s="176">
        <f>SUM(EP14,EP29)</f>
        <v>5319</v>
      </c>
      <c r="EQ108" s="176">
        <f>SUM(EQ14,EQ29)</f>
        <v>5255</v>
      </c>
      <c r="ER108" s="257">
        <f>SUM(EQ108,-EP108)</f>
        <v>-64</v>
      </c>
      <c r="ES108" s="258">
        <f t="shared" si="14"/>
        <v>-1.2032336905433353E-2</v>
      </c>
      <c r="ET108" s="49"/>
      <c r="EU108" s="250"/>
      <c r="EV108" s="250"/>
      <c r="EW108" s="70"/>
      <c r="EX108" s="80"/>
      <c r="EY108" s="22" t="s">
        <v>78</v>
      </c>
      <c r="EZ108" s="261">
        <v>0.50290000000000001</v>
      </c>
    </row>
    <row r="109" spans="1:156" x14ac:dyDescent="0.25">
      <c r="A109" s="191">
        <v>26</v>
      </c>
      <c r="B109" s="262" t="s">
        <v>81</v>
      </c>
      <c r="C109" s="263"/>
      <c r="D109" s="264">
        <v>61547</v>
      </c>
      <c r="E109" s="265"/>
      <c r="F109" s="266">
        <f>D109/D103</f>
        <v>0.74217393401504916</v>
      </c>
      <c r="G109" s="61"/>
      <c r="H109" s="263">
        <v>61258</v>
      </c>
      <c r="I109" s="263">
        <v>60337</v>
      </c>
      <c r="J109" s="149">
        <f t="shared" si="4"/>
        <v>-921</v>
      </c>
      <c r="K109" s="267">
        <f t="shared" si="5"/>
        <v>-1.5034770968689803E-2</v>
      </c>
      <c r="L109" s="62"/>
      <c r="M109" s="129"/>
      <c r="N109" s="83"/>
      <c r="O109" s="233"/>
      <c r="P109" s="268"/>
      <c r="Q109" s="191">
        <v>26</v>
      </c>
      <c r="R109" s="6"/>
      <c r="U109" s="14">
        <v>26</v>
      </c>
      <c r="V109" s="262" t="s">
        <v>81</v>
      </c>
      <c r="W109" s="263"/>
      <c r="X109" s="263">
        <v>15971</v>
      </c>
      <c r="Y109" s="149"/>
      <c r="Z109" s="150" t="e">
        <f>+X109/#REF!</f>
        <v>#REF!</v>
      </c>
      <c r="AA109" s="61"/>
      <c r="AB109" s="263">
        <v>15673</v>
      </c>
      <c r="AC109" s="263">
        <v>15406</v>
      </c>
      <c r="AD109" s="269">
        <f t="shared" si="6"/>
        <v>-267</v>
      </c>
      <c r="AE109" s="270">
        <f t="shared" si="7"/>
        <v>-1.7035666432718689E-2</v>
      </c>
      <c r="AF109" s="49"/>
      <c r="AG109" s="176">
        <f>SUM(AG14,AG29,AG78,AG93)</f>
        <v>2244</v>
      </c>
      <c r="AH109" s="176">
        <f>SUM(AH14,AH29,AH78,AH93)</f>
        <v>2372</v>
      </c>
      <c r="AI109" s="257">
        <f>SUM(AH109,-AG109)</f>
        <v>128</v>
      </c>
      <c r="AJ109" s="258">
        <f>AI109/AG109</f>
        <v>5.7040998217468802E-2</v>
      </c>
      <c r="AK109" s="14">
        <v>26</v>
      </c>
      <c r="AL109" s="12"/>
      <c r="AN109" s="18">
        <v>26</v>
      </c>
      <c r="AO109" s="262" t="s">
        <v>81</v>
      </c>
      <c r="AP109" s="263"/>
      <c r="AQ109" s="263">
        <v>15971</v>
      </c>
      <c r="AR109" s="149"/>
      <c r="AS109" s="150" t="e">
        <f>+AQ109/#REF!</f>
        <v>#REF!</v>
      </c>
      <c r="AT109" s="61"/>
      <c r="AU109" s="263">
        <v>8848</v>
      </c>
      <c r="AV109" s="263">
        <v>8789</v>
      </c>
      <c r="AW109" s="149">
        <f t="shared" si="8"/>
        <v>-59</v>
      </c>
      <c r="AX109" s="267">
        <f t="shared" si="9"/>
        <v>-6.6681735985533452E-3</v>
      </c>
      <c r="AY109" s="49"/>
      <c r="AZ109" s="176">
        <f>SUM(AZ14,AZ29,AZ78,AZ93)</f>
        <v>2244</v>
      </c>
      <c r="BA109" s="176">
        <f>SUM(BA14,BA29,BA78,BA93)</f>
        <v>1246</v>
      </c>
      <c r="BB109" s="257">
        <f>SUM(BA109,-AZ109)</f>
        <v>-998</v>
      </c>
      <c r="BC109" s="258">
        <f>BB109/AZ109</f>
        <v>-0.44474153297682711</v>
      </c>
      <c r="BD109" s="18">
        <v>26</v>
      </c>
      <c r="BE109" s="12"/>
      <c r="BG109" s="14">
        <v>26</v>
      </c>
      <c r="BH109" s="262" t="s">
        <v>81</v>
      </c>
      <c r="BI109" s="263"/>
      <c r="BJ109" s="263">
        <v>15971</v>
      </c>
      <c r="BK109" s="149"/>
      <c r="BL109" s="150" t="e">
        <f>+BJ109/#REF!</f>
        <v>#REF!</v>
      </c>
      <c r="BM109" s="61"/>
      <c r="BN109" s="263">
        <v>6354</v>
      </c>
      <c r="BO109" s="263">
        <v>6295</v>
      </c>
      <c r="BP109" s="149">
        <f t="shared" ref="BP109:BP114" si="15">SUM(BO109,-BN109)</f>
        <v>-59</v>
      </c>
      <c r="BQ109" s="267">
        <f t="shared" si="10"/>
        <v>-9.2854894554611263E-3</v>
      </c>
      <c r="BR109" s="49"/>
      <c r="BS109" s="176">
        <f>SUM(BS14,BS29,BS78,BS93)</f>
        <v>2244</v>
      </c>
      <c r="BT109" s="176">
        <f>SUM(BT14,BT29,BT78,BT93)</f>
        <v>943</v>
      </c>
      <c r="BU109" s="257">
        <f>SUM(BT109,-BS109)</f>
        <v>-1301</v>
      </c>
      <c r="BV109" s="258">
        <f>BU109/BS109</f>
        <v>-0.57976827094474148</v>
      </c>
      <c r="BW109" s="14">
        <v>26</v>
      </c>
      <c r="BX109" s="12"/>
      <c r="CA109" s="18">
        <v>26</v>
      </c>
      <c r="CB109" s="262" t="s">
        <v>81</v>
      </c>
      <c r="CC109" s="263"/>
      <c r="CD109" s="263">
        <v>15971</v>
      </c>
      <c r="CE109" s="149"/>
      <c r="CF109" s="150" t="e">
        <f>+CD109/#REF!</f>
        <v>#REF!</v>
      </c>
      <c r="CG109" s="61"/>
      <c r="CH109" s="263">
        <v>8205</v>
      </c>
      <c r="CI109" s="263">
        <v>7847</v>
      </c>
      <c r="CJ109" s="149">
        <f t="shared" ref="CJ109:CJ114" si="16">SUM(CI109,-CH109)</f>
        <v>-358</v>
      </c>
      <c r="CK109" s="267">
        <f t="shared" si="11"/>
        <v>-4.3631931748933574E-2</v>
      </c>
      <c r="CL109" s="49"/>
      <c r="CM109" s="176">
        <f>SUM(CM14,CM29,CM78,CM93)</f>
        <v>2244</v>
      </c>
      <c r="CN109" s="176">
        <f>SUM(CN14,CN29,CN78,CN93)</f>
        <v>1119</v>
      </c>
      <c r="CO109" s="257">
        <f>SUM(CN109,-CM109)</f>
        <v>-1125</v>
      </c>
      <c r="CP109" s="258">
        <f>CO109/CM109</f>
        <v>-0.50133689839572193</v>
      </c>
      <c r="CQ109" s="18">
        <v>26</v>
      </c>
      <c r="CR109" s="12"/>
      <c r="CU109" s="14">
        <v>26</v>
      </c>
      <c r="CV109" s="262" t="s">
        <v>81</v>
      </c>
      <c r="CW109" s="263"/>
      <c r="CX109" s="263">
        <v>15971</v>
      </c>
      <c r="CY109" s="149"/>
      <c r="CZ109" s="150" t="e">
        <f>+CX109/#REF!</f>
        <v>#REF!</v>
      </c>
      <c r="DA109" s="61"/>
      <c r="DB109" s="263">
        <v>4550</v>
      </c>
      <c r="DC109" s="263">
        <v>4275</v>
      </c>
      <c r="DD109" s="149">
        <f t="shared" ref="DD109:DD114" si="17">SUM(DC109,-DB109)</f>
        <v>-275</v>
      </c>
      <c r="DE109" s="267">
        <f t="shared" si="12"/>
        <v>-6.043956043956044E-2</v>
      </c>
      <c r="DF109" s="49"/>
      <c r="DG109" s="176">
        <f>SUM(DG14,DG29,DG78,DG93)</f>
        <v>2244</v>
      </c>
      <c r="DH109" s="176">
        <f>SUM(DH14,DH29,DH78,DH93)</f>
        <v>786</v>
      </c>
      <c r="DI109" s="257">
        <f>SUM(DH109,-DG109)</f>
        <v>-1458</v>
      </c>
      <c r="DJ109" s="258">
        <f>DI109/DG109</f>
        <v>-0.64973262032085566</v>
      </c>
      <c r="DK109" s="14">
        <v>26</v>
      </c>
      <c r="DL109" s="12"/>
      <c r="DO109" s="18">
        <v>26</v>
      </c>
      <c r="DP109" s="262" t="s">
        <v>81</v>
      </c>
      <c r="DQ109" s="263"/>
      <c r="DR109" s="263">
        <v>15971</v>
      </c>
      <c r="DS109" s="149"/>
      <c r="DT109" s="150" t="e">
        <f>+DR109/#REF!</f>
        <v>#REF!</v>
      </c>
      <c r="DU109" s="61"/>
      <c r="DV109" s="263">
        <v>5793</v>
      </c>
      <c r="DW109" s="263">
        <v>6004</v>
      </c>
      <c r="DX109" s="149">
        <f t="shared" ref="DX109:DX114" si="18">SUM(DW109,-DV109)</f>
        <v>211</v>
      </c>
      <c r="DY109" s="267">
        <f t="shared" si="13"/>
        <v>3.6423269463145176E-2</v>
      </c>
      <c r="DZ109" s="49"/>
      <c r="EA109" s="176">
        <f>SUM(EA14,EA29,EA78,EA93)</f>
        <v>2244</v>
      </c>
      <c r="EB109" s="176">
        <f>SUM(EB14,EB29,EB78,EB93)</f>
        <v>955</v>
      </c>
      <c r="EC109" s="257">
        <f>SUM(EB109,-EA109)</f>
        <v>-1289</v>
      </c>
      <c r="ED109" s="258">
        <f>EC109/EA109</f>
        <v>-0.57442067736185387</v>
      </c>
      <c r="EE109" s="18">
        <v>26</v>
      </c>
      <c r="EF109" s="12"/>
      <c r="EI109" s="22">
        <v>26</v>
      </c>
      <c r="EJ109" s="262" t="s">
        <v>81</v>
      </c>
      <c r="EK109" s="263"/>
      <c r="EL109" s="263">
        <v>15971</v>
      </c>
      <c r="EM109" s="149"/>
      <c r="EN109" s="150" t="e">
        <f>+EL109/#REF!</f>
        <v>#REF!</v>
      </c>
      <c r="EO109" s="61"/>
      <c r="EP109" s="271">
        <f>SUM(AB109,AU109,BN109,CH109,DB109,DV109)</f>
        <v>49423</v>
      </c>
      <c r="EQ109" s="271">
        <f>SUM(AB109,AU109,BO109,CI109,DC109,DW109)</f>
        <v>48942</v>
      </c>
      <c r="ER109" s="149">
        <f t="shared" ref="ER109:ER114" si="19">SUM(EQ109,-EP109)</f>
        <v>-481</v>
      </c>
      <c r="ES109" s="267">
        <f t="shared" si="14"/>
        <v>-9.7323108674099105E-3</v>
      </c>
      <c r="ET109" s="49"/>
      <c r="EU109" s="176">
        <f>SUM(EU14,EU29,EU78,EU93)</f>
        <v>2244</v>
      </c>
      <c r="EV109" s="176">
        <f>SUM(EV14,EV29,EV78,EV93)</f>
        <v>7527</v>
      </c>
      <c r="EW109" s="257">
        <f>SUM(EV109,-EU109)</f>
        <v>5283</v>
      </c>
      <c r="EX109" s="258">
        <f>EW109/EU109</f>
        <v>2.3542780748663104</v>
      </c>
      <c r="EY109" s="22">
        <v>26</v>
      </c>
      <c r="EZ109" s="12"/>
    </row>
    <row r="110" spans="1:156" x14ac:dyDescent="0.25">
      <c r="A110" s="191">
        <v>27</v>
      </c>
      <c r="B110" s="262" t="s">
        <v>82</v>
      </c>
      <c r="C110" s="263"/>
      <c r="D110" s="264">
        <v>21178</v>
      </c>
      <c r="E110" s="265"/>
      <c r="F110" s="266">
        <f>D110/D103</f>
        <v>0.25537815936716185</v>
      </c>
      <c r="G110" s="61"/>
      <c r="H110" s="263">
        <v>20874</v>
      </c>
      <c r="I110" s="263">
        <v>20342</v>
      </c>
      <c r="J110" s="149">
        <f t="shared" si="4"/>
        <v>-532</v>
      </c>
      <c r="K110" s="267">
        <f t="shared" si="5"/>
        <v>-2.5486250838363516E-2</v>
      </c>
      <c r="L110" s="62"/>
      <c r="M110" s="129"/>
      <c r="N110" s="83"/>
      <c r="O110" s="233"/>
      <c r="P110" s="268"/>
      <c r="Q110" s="191">
        <v>27</v>
      </c>
      <c r="R110" s="6"/>
      <c r="U110" s="14">
        <v>27</v>
      </c>
      <c r="V110" s="262" t="s">
        <v>82</v>
      </c>
      <c r="W110" s="263"/>
      <c r="X110" s="263">
        <v>5609</v>
      </c>
      <c r="Y110" s="149"/>
      <c r="Z110" s="150" t="e">
        <f>+X110/#REF!</f>
        <v>#REF!</v>
      </c>
      <c r="AA110" s="61"/>
      <c r="AB110" s="263">
        <v>5568</v>
      </c>
      <c r="AC110" s="263">
        <v>5437</v>
      </c>
      <c r="AD110" s="269">
        <f t="shared" si="6"/>
        <v>-131</v>
      </c>
      <c r="AE110" s="270">
        <f t="shared" si="7"/>
        <v>-2.3527298850574713E-2</v>
      </c>
      <c r="AF110" s="49"/>
      <c r="AG110" s="250"/>
      <c r="AH110" s="129"/>
      <c r="AI110" s="176"/>
      <c r="AJ110" s="272">
        <f>AH110/AH106</f>
        <v>0</v>
      </c>
      <c r="AK110" s="14">
        <v>27</v>
      </c>
      <c r="AL110" s="12"/>
      <c r="AN110" s="18">
        <v>27</v>
      </c>
      <c r="AO110" s="262" t="s">
        <v>82</v>
      </c>
      <c r="AP110" s="263"/>
      <c r="AQ110" s="263">
        <v>5609</v>
      </c>
      <c r="AR110" s="149"/>
      <c r="AS110" s="150" t="e">
        <f>+AQ110/#REF!</f>
        <v>#REF!</v>
      </c>
      <c r="AT110" s="61"/>
      <c r="AU110" s="263">
        <v>3589</v>
      </c>
      <c r="AV110" s="263">
        <v>3491</v>
      </c>
      <c r="AW110" s="149">
        <f t="shared" si="8"/>
        <v>-98</v>
      </c>
      <c r="AX110" s="267">
        <f t="shared" si="9"/>
        <v>-2.7305656171635554E-2</v>
      </c>
      <c r="AY110" s="49"/>
      <c r="AZ110" s="250"/>
      <c r="BA110" s="129"/>
      <c r="BB110" s="176"/>
      <c r="BC110" s="272">
        <f>BA110/BA106</f>
        <v>0</v>
      </c>
      <c r="BD110" s="18">
        <v>27</v>
      </c>
      <c r="BE110" s="12"/>
      <c r="BG110" s="14">
        <v>27</v>
      </c>
      <c r="BH110" s="262" t="s">
        <v>82</v>
      </c>
      <c r="BI110" s="263"/>
      <c r="BJ110" s="263">
        <v>5609</v>
      </c>
      <c r="BK110" s="149"/>
      <c r="BL110" s="150" t="e">
        <f>+BJ110/#REF!</f>
        <v>#REF!</v>
      </c>
      <c r="BM110" s="61"/>
      <c r="BN110" s="263">
        <v>2273</v>
      </c>
      <c r="BO110" s="263">
        <v>2201</v>
      </c>
      <c r="BP110" s="149">
        <f t="shared" si="15"/>
        <v>-72</v>
      </c>
      <c r="BQ110" s="267">
        <f t="shared" si="10"/>
        <v>-3.1676198856137261E-2</v>
      </c>
      <c r="BR110" s="49"/>
      <c r="BS110" s="250"/>
      <c r="BT110" s="129"/>
      <c r="BU110" s="176"/>
      <c r="BV110" s="272">
        <f>BT110/BT106</f>
        <v>0</v>
      </c>
      <c r="BW110" s="14">
        <v>27</v>
      </c>
      <c r="BX110" s="12"/>
      <c r="CA110" s="18">
        <v>27</v>
      </c>
      <c r="CB110" s="262" t="s">
        <v>82</v>
      </c>
      <c r="CC110" s="263"/>
      <c r="CD110" s="263">
        <v>5609</v>
      </c>
      <c r="CE110" s="149"/>
      <c r="CF110" s="150" t="e">
        <f>+CD110/#REF!</f>
        <v>#REF!</v>
      </c>
      <c r="CG110" s="61"/>
      <c r="CH110" s="263">
        <v>2233</v>
      </c>
      <c r="CI110" s="263">
        <v>2149</v>
      </c>
      <c r="CJ110" s="149">
        <f t="shared" si="16"/>
        <v>-84</v>
      </c>
      <c r="CK110" s="267">
        <f t="shared" si="11"/>
        <v>-3.7617554858934171E-2</v>
      </c>
      <c r="CL110" s="49"/>
      <c r="CM110" s="250"/>
      <c r="CN110" s="129"/>
      <c r="CO110" s="176"/>
      <c r="CP110" s="272">
        <f>CN110/CN106</f>
        <v>0</v>
      </c>
      <c r="CQ110" s="18">
        <v>27</v>
      </c>
      <c r="CR110" s="12"/>
      <c r="CU110" s="14">
        <v>27</v>
      </c>
      <c r="CV110" s="262" t="s">
        <v>82</v>
      </c>
      <c r="CW110" s="263"/>
      <c r="CX110" s="263">
        <v>5609</v>
      </c>
      <c r="CY110" s="149"/>
      <c r="CZ110" s="150" t="e">
        <f>+CX110/#REF!</f>
        <v>#REF!</v>
      </c>
      <c r="DA110" s="61"/>
      <c r="DB110" s="263">
        <v>1384</v>
      </c>
      <c r="DC110" s="263">
        <v>1328</v>
      </c>
      <c r="DD110" s="149">
        <f t="shared" si="17"/>
        <v>-56</v>
      </c>
      <c r="DE110" s="267">
        <f t="shared" si="12"/>
        <v>-4.046242774566474E-2</v>
      </c>
      <c r="DF110" s="49"/>
      <c r="DG110" s="250"/>
      <c r="DH110" s="129"/>
      <c r="DI110" s="176"/>
      <c r="DJ110" s="272">
        <f>DH110/DH106</f>
        <v>0</v>
      </c>
      <c r="DK110" s="14">
        <v>27</v>
      </c>
      <c r="DL110" s="12"/>
      <c r="DO110" s="18">
        <v>27</v>
      </c>
      <c r="DP110" s="262" t="s">
        <v>82</v>
      </c>
      <c r="DQ110" s="263"/>
      <c r="DR110" s="263">
        <v>5609</v>
      </c>
      <c r="DS110" s="149"/>
      <c r="DT110" s="150" t="e">
        <f>+DR110/#REF!</f>
        <v>#REF!</v>
      </c>
      <c r="DU110" s="61"/>
      <c r="DV110" s="263">
        <v>1873</v>
      </c>
      <c r="DW110" s="273">
        <v>1881</v>
      </c>
      <c r="DX110" s="149">
        <f t="shared" si="18"/>
        <v>8</v>
      </c>
      <c r="DY110" s="267">
        <f t="shared" si="13"/>
        <v>4.2712226374799784E-3</v>
      </c>
      <c r="DZ110" s="49"/>
      <c r="EA110" s="250"/>
      <c r="EB110" s="129"/>
      <c r="EC110" s="176"/>
      <c r="ED110" s="272">
        <f>EB110/EB106</f>
        <v>0</v>
      </c>
      <c r="EE110" s="18">
        <v>27</v>
      </c>
      <c r="EF110" s="12"/>
      <c r="EI110" s="22">
        <v>27</v>
      </c>
      <c r="EJ110" s="262" t="s">
        <v>82</v>
      </c>
      <c r="EK110" s="263"/>
      <c r="EL110" s="263">
        <v>5609</v>
      </c>
      <c r="EM110" s="149"/>
      <c r="EN110" s="150" t="e">
        <f>+EL110/#REF!</f>
        <v>#REF!</v>
      </c>
      <c r="EO110" s="61"/>
      <c r="EP110" s="271">
        <f>SUM(AB110,AU110,BN110,CH110,DB110,DV110)</f>
        <v>16920</v>
      </c>
      <c r="EQ110" s="271">
        <f>SUM(AB110,AU110,BO110,CI110,DC110,DW110)</f>
        <v>16716</v>
      </c>
      <c r="ER110" s="149">
        <f t="shared" si="19"/>
        <v>-204</v>
      </c>
      <c r="ES110" s="267">
        <f t="shared" si="14"/>
        <v>-1.2056737588652482E-2</v>
      </c>
      <c r="ET110" s="49"/>
      <c r="EU110" s="250"/>
      <c r="EV110" s="129"/>
      <c r="EW110" s="176"/>
      <c r="EX110" s="272">
        <f>EV110/EV106</f>
        <v>0</v>
      </c>
      <c r="EY110" s="22">
        <v>27</v>
      </c>
      <c r="EZ110" s="12"/>
    </row>
    <row r="111" spans="1:156" x14ac:dyDescent="0.25">
      <c r="A111" s="191">
        <v>28</v>
      </c>
      <c r="B111" s="274" t="s">
        <v>38</v>
      </c>
      <c r="C111" s="275">
        <f>C226</f>
        <v>0</v>
      </c>
      <c r="D111" s="275">
        <f>D226</f>
        <v>9204</v>
      </c>
      <c r="E111" s="276">
        <f>SUM(D111,-C111)</f>
        <v>9204</v>
      </c>
      <c r="F111" s="277" t="e">
        <f>E111/C111</f>
        <v>#DIV/0!</v>
      </c>
      <c r="G111" s="61"/>
      <c r="H111" s="278">
        <f>H226</f>
        <v>8859</v>
      </c>
      <c r="I111" s="278">
        <f>I226</f>
        <v>8687</v>
      </c>
      <c r="J111" s="276">
        <f t="shared" si="4"/>
        <v>-172</v>
      </c>
      <c r="K111" s="279">
        <f t="shared" si="5"/>
        <v>-1.9415283892087142E-2</v>
      </c>
      <c r="L111" s="62"/>
      <c r="M111" s="69">
        <v>9285</v>
      </c>
      <c r="N111" s="69">
        <f>N226</f>
        <v>8687</v>
      </c>
      <c r="O111" s="70">
        <f>SUM(N111,-M111)</f>
        <v>-598</v>
      </c>
      <c r="P111" s="71">
        <f>O111/M111</f>
        <v>-6.4404954227248248E-2</v>
      </c>
      <c r="Q111" s="191">
        <v>28</v>
      </c>
      <c r="R111" s="6"/>
      <c r="U111" s="14">
        <v>28</v>
      </c>
      <c r="V111" s="274" t="s">
        <v>38</v>
      </c>
      <c r="W111" s="278" t="e">
        <f t="shared" ref="W111:X114" si="20">W230</f>
        <v>#REF!</v>
      </c>
      <c r="X111" s="278">
        <f t="shared" si="20"/>
        <v>2471</v>
      </c>
      <c r="Y111" s="276" t="e">
        <f>SUM(X111,-W111)</f>
        <v>#REF!</v>
      </c>
      <c r="Z111" s="277" t="e">
        <f>Y111/W111</f>
        <v>#REF!</v>
      </c>
      <c r="AA111" s="61"/>
      <c r="AB111" s="278">
        <f>AB226</f>
        <v>2374</v>
      </c>
      <c r="AC111" s="278">
        <f>AC226</f>
        <v>2317</v>
      </c>
      <c r="AD111" s="276">
        <f>SUM(AC111,-AB111)</f>
        <v>-57</v>
      </c>
      <c r="AE111" s="279">
        <f>AD111/AB111</f>
        <v>-2.4010109519797811E-2</v>
      </c>
      <c r="AF111" s="49"/>
      <c r="AG111" s="250"/>
      <c r="AH111" s="129"/>
      <c r="AI111" s="176"/>
      <c r="AJ111" s="272">
        <f>AH111/AH106</f>
        <v>0</v>
      </c>
      <c r="AK111" s="14">
        <v>28</v>
      </c>
      <c r="AL111" s="12"/>
      <c r="AN111" s="18">
        <v>28</v>
      </c>
      <c r="AO111" s="274" t="s">
        <v>38</v>
      </c>
      <c r="AP111" s="278" t="e">
        <f t="shared" ref="AP111:AQ114" si="21">AP230</f>
        <v>#REF!</v>
      </c>
      <c r="AQ111" s="278">
        <f t="shared" si="21"/>
        <v>2471</v>
      </c>
      <c r="AR111" s="276" t="e">
        <f>SUM(AQ111,-AP111)</f>
        <v>#REF!</v>
      </c>
      <c r="AS111" s="277" t="e">
        <f>AR111/AP111</f>
        <v>#REF!</v>
      </c>
      <c r="AT111" s="61"/>
      <c r="AU111" s="278">
        <f>AU226</f>
        <v>1518</v>
      </c>
      <c r="AV111" s="278">
        <f>AV226</f>
        <v>1429</v>
      </c>
      <c r="AW111" s="276">
        <f t="shared" si="8"/>
        <v>-89</v>
      </c>
      <c r="AX111" s="279">
        <f t="shared" si="9"/>
        <v>-5.8629776021080368E-2</v>
      </c>
      <c r="AY111" s="49"/>
      <c r="AZ111" s="250"/>
      <c r="BA111" s="129"/>
      <c r="BB111" s="176"/>
      <c r="BC111" s="272">
        <f>BA111/BA106</f>
        <v>0</v>
      </c>
      <c r="BD111" s="18">
        <v>28</v>
      </c>
      <c r="BE111" s="12"/>
      <c r="BG111" s="14">
        <v>28</v>
      </c>
      <c r="BH111" s="274" t="s">
        <v>38</v>
      </c>
      <c r="BI111" s="278" t="e">
        <f t="shared" ref="BI111:BJ114" si="22">BI230</f>
        <v>#REF!</v>
      </c>
      <c r="BJ111" s="278">
        <f t="shared" si="22"/>
        <v>2471</v>
      </c>
      <c r="BK111" s="276" t="e">
        <f>SUM(BJ111,-BI111)</f>
        <v>#REF!</v>
      </c>
      <c r="BL111" s="277" t="e">
        <f>BK111/BI111</f>
        <v>#REF!</v>
      </c>
      <c r="BM111" s="61"/>
      <c r="BN111" s="278">
        <f>BN226</f>
        <v>1094</v>
      </c>
      <c r="BO111" s="278">
        <f>BO226</f>
        <v>1061</v>
      </c>
      <c r="BP111" s="276">
        <f t="shared" si="15"/>
        <v>-33</v>
      </c>
      <c r="BQ111" s="279">
        <f t="shared" si="10"/>
        <v>-3.0164533820840951E-2</v>
      </c>
      <c r="BR111" s="49"/>
      <c r="BS111" s="250"/>
      <c r="BT111" s="129"/>
      <c r="BU111" s="176"/>
      <c r="BV111" s="272">
        <f>BT111/BT106</f>
        <v>0</v>
      </c>
      <c r="BW111" s="14">
        <v>28</v>
      </c>
      <c r="BX111" s="12"/>
      <c r="CA111" s="18">
        <v>28</v>
      </c>
      <c r="CB111" s="274" t="s">
        <v>38</v>
      </c>
      <c r="CC111" s="278" t="e">
        <f t="shared" ref="CC111:CD114" si="23">CC230</f>
        <v>#REF!</v>
      </c>
      <c r="CD111" s="278">
        <f t="shared" si="23"/>
        <v>2471</v>
      </c>
      <c r="CE111" s="276" t="e">
        <f>SUM(CD111,-CC111)</f>
        <v>#REF!</v>
      </c>
      <c r="CF111" s="277" t="e">
        <f>CE111/CC111</f>
        <v>#REF!</v>
      </c>
      <c r="CG111" s="61"/>
      <c r="CH111" s="278">
        <f>CH226</f>
        <v>767</v>
      </c>
      <c r="CI111" s="278">
        <f>CI226</f>
        <v>756</v>
      </c>
      <c r="CJ111" s="276">
        <f t="shared" si="16"/>
        <v>-11</v>
      </c>
      <c r="CK111" s="279">
        <f t="shared" si="11"/>
        <v>-1.4341590612777053E-2</v>
      </c>
      <c r="CL111" s="49"/>
      <c r="CM111" s="250"/>
      <c r="CN111" s="129"/>
      <c r="CO111" s="176"/>
      <c r="CP111" s="272">
        <f>CN111/CN106</f>
        <v>0</v>
      </c>
      <c r="CQ111" s="18">
        <v>28</v>
      </c>
      <c r="CR111" s="12"/>
      <c r="CU111" s="14">
        <v>28</v>
      </c>
      <c r="CV111" s="274" t="s">
        <v>38</v>
      </c>
      <c r="CW111" s="278" t="e">
        <f t="shared" ref="CW111:CX114" si="24">CW230</f>
        <v>#REF!</v>
      </c>
      <c r="CX111" s="278">
        <f t="shared" si="24"/>
        <v>2471</v>
      </c>
      <c r="CY111" s="276" t="e">
        <f>SUM(CX111,-CW111)</f>
        <v>#REF!</v>
      </c>
      <c r="CZ111" s="277" t="e">
        <f>CY111/CW111</f>
        <v>#REF!</v>
      </c>
      <c r="DA111" s="61"/>
      <c r="DB111" s="278">
        <f>DB226</f>
        <v>497</v>
      </c>
      <c r="DC111" s="278">
        <f>DC226</f>
        <v>463</v>
      </c>
      <c r="DD111" s="276">
        <f t="shared" si="17"/>
        <v>-34</v>
      </c>
      <c r="DE111" s="443">
        <f t="shared" si="12"/>
        <v>-6.8410462776659964E-2</v>
      </c>
      <c r="DF111" s="49"/>
      <c r="DG111" s="250"/>
      <c r="DH111" s="129"/>
      <c r="DI111" s="176"/>
      <c r="DJ111" s="272">
        <f>DH111/DH106</f>
        <v>0</v>
      </c>
      <c r="DK111" s="14">
        <v>28</v>
      </c>
      <c r="DL111" s="12"/>
      <c r="DO111" s="18">
        <v>28</v>
      </c>
      <c r="DP111" s="274" t="s">
        <v>38</v>
      </c>
      <c r="DQ111" s="278" t="e">
        <f t="shared" ref="DQ111:DR114" si="25">DQ230</f>
        <v>#REF!</v>
      </c>
      <c r="DR111" s="278">
        <f t="shared" si="25"/>
        <v>2471</v>
      </c>
      <c r="DS111" s="276" t="e">
        <f>SUM(DR111,-DQ111)</f>
        <v>#REF!</v>
      </c>
      <c r="DT111" s="277" t="e">
        <f>DS111/DQ111</f>
        <v>#REF!</v>
      </c>
      <c r="DU111" s="61"/>
      <c r="DV111" s="278">
        <f>DV226</f>
        <v>908</v>
      </c>
      <c r="DW111" s="278">
        <f>DW226</f>
        <v>1008</v>
      </c>
      <c r="DX111" s="276">
        <f t="shared" si="18"/>
        <v>100</v>
      </c>
      <c r="DY111" s="279">
        <f t="shared" si="13"/>
        <v>0.11013215859030837</v>
      </c>
      <c r="DZ111" s="49"/>
      <c r="EA111" s="250"/>
      <c r="EB111" s="129"/>
      <c r="EC111" s="176"/>
      <c r="ED111" s="272">
        <f>EB111/EB106</f>
        <v>0</v>
      </c>
      <c r="EE111" s="18">
        <v>28</v>
      </c>
      <c r="EF111" s="12"/>
      <c r="EI111" s="22">
        <v>28</v>
      </c>
      <c r="EJ111" s="274" t="s">
        <v>38</v>
      </c>
      <c r="EK111" s="278" t="e">
        <f t="shared" ref="EK111:EL114" si="26">EK230</f>
        <v>#REF!</v>
      </c>
      <c r="EL111" s="278">
        <f t="shared" si="26"/>
        <v>2471</v>
      </c>
      <c r="EM111" s="276" t="e">
        <f>SUM(EL111,-EK111)</f>
        <v>#REF!</v>
      </c>
      <c r="EN111" s="277" t="e">
        <f>EM111/EK111</f>
        <v>#REF!</v>
      </c>
      <c r="EO111" s="61"/>
      <c r="EP111" s="278">
        <f>EP226</f>
        <v>7158</v>
      </c>
      <c r="EQ111" s="278">
        <f>EQ226</f>
        <v>7034</v>
      </c>
      <c r="ER111" s="276">
        <f t="shared" si="19"/>
        <v>-124</v>
      </c>
      <c r="ES111" s="279">
        <f t="shared" si="14"/>
        <v>-1.732327465772562E-2</v>
      </c>
      <c r="ET111" s="49"/>
      <c r="EU111" s="250"/>
      <c r="EV111" s="129"/>
      <c r="EW111" s="176"/>
      <c r="EX111" s="272">
        <f>EV111/EV106</f>
        <v>0</v>
      </c>
      <c r="EY111" s="22">
        <v>28</v>
      </c>
      <c r="EZ111" s="12"/>
    </row>
    <row r="112" spans="1:156" x14ac:dyDescent="0.25">
      <c r="A112" s="191">
        <v>29</v>
      </c>
      <c r="B112" s="256" t="s">
        <v>83</v>
      </c>
      <c r="C112" s="8">
        <f>C227</f>
        <v>0</v>
      </c>
      <c r="D112" s="8">
        <f>D227</f>
        <v>2229</v>
      </c>
      <c r="E112" s="257">
        <f>SUM(D112,-C112)</f>
        <v>2229</v>
      </c>
      <c r="F112" s="258" t="e">
        <f>E112/C112</f>
        <v>#DIV/0!</v>
      </c>
      <c r="G112" s="61"/>
      <c r="H112" s="126">
        <f>H227</f>
        <v>2297</v>
      </c>
      <c r="I112" s="126">
        <f>I227</f>
        <v>2475</v>
      </c>
      <c r="J112" s="109">
        <f t="shared" si="4"/>
        <v>178</v>
      </c>
      <c r="K112" s="80">
        <f t="shared" si="5"/>
        <v>7.7492381367000429E-2</v>
      </c>
      <c r="L112" s="62"/>
      <c r="M112" s="8">
        <v>2305</v>
      </c>
      <c r="N112" s="176">
        <f>N227</f>
        <v>2475</v>
      </c>
      <c r="O112" s="70">
        <f>SUM(N112,-M112)</f>
        <v>170</v>
      </c>
      <c r="P112" s="71">
        <f>O112/M112</f>
        <v>7.3752711496746198E-2</v>
      </c>
      <c r="Q112" s="191">
        <v>29</v>
      </c>
      <c r="R112" s="6"/>
      <c r="U112" s="14">
        <v>29</v>
      </c>
      <c r="V112" s="256" t="s">
        <v>83</v>
      </c>
      <c r="W112" s="69" t="e">
        <f t="shared" si="20"/>
        <v>#REF!</v>
      </c>
      <c r="X112" s="69">
        <f t="shared" si="20"/>
        <v>576</v>
      </c>
      <c r="Y112" s="257" t="e">
        <f>SUM(X112,-W112)</f>
        <v>#REF!</v>
      </c>
      <c r="Z112" s="258" t="e">
        <f>Y112/W112</f>
        <v>#REF!</v>
      </c>
      <c r="AA112" s="61"/>
      <c r="AB112" s="126">
        <f>AB227</f>
        <v>581</v>
      </c>
      <c r="AC112" s="126">
        <f>AC227</f>
        <v>646</v>
      </c>
      <c r="AD112" s="109">
        <f t="shared" si="6"/>
        <v>65</v>
      </c>
      <c r="AE112" s="80">
        <f t="shared" si="7"/>
        <v>0.11187607573149742</v>
      </c>
      <c r="AF112" s="49">
        <v>23</v>
      </c>
      <c r="AG112" s="252"/>
      <c r="AH112" s="252">
        <v>5609</v>
      </c>
      <c r="AI112" s="253"/>
      <c r="AJ112" s="143"/>
      <c r="AK112" s="14">
        <v>29</v>
      </c>
      <c r="AL112" s="12"/>
      <c r="AN112" s="18">
        <v>29</v>
      </c>
      <c r="AO112" s="256" t="s">
        <v>83</v>
      </c>
      <c r="AP112" s="69" t="e">
        <f t="shared" si="21"/>
        <v>#REF!</v>
      </c>
      <c r="AQ112" s="69">
        <f t="shared" si="21"/>
        <v>576</v>
      </c>
      <c r="AR112" s="257" t="e">
        <f>SUM(AQ112,-AP112)</f>
        <v>#REF!</v>
      </c>
      <c r="AS112" s="258" t="e">
        <f>AR112/AP112</f>
        <v>#REF!</v>
      </c>
      <c r="AT112" s="61"/>
      <c r="AU112" s="126">
        <f>AU227</f>
        <v>349</v>
      </c>
      <c r="AV112" s="126">
        <f>AV227</f>
        <v>318</v>
      </c>
      <c r="AW112" s="109">
        <f t="shared" si="8"/>
        <v>-31</v>
      </c>
      <c r="AX112" s="80">
        <f t="shared" si="9"/>
        <v>-8.882521489971347E-2</v>
      </c>
      <c r="AY112" s="49">
        <v>23</v>
      </c>
      <c r="AZ112" s="252"/>
      <c r="BA112" s="252">
        <v>5609</v>
      </c>
      <c r="BB112" s="253"/>
      <c r="BC112" s="143"/>
      <c r="BD112" s="18">
        <v>29</v>
      </c>
      <c r="BE112" s="12"/>
      <c r="BG112" s="14">
        <v>29</v>
      </c>
      <c r="BH112" s="256" t="s">
        <v>83</v>
      </c>
      <c r="BI112" s="69" t="e">
        <f t="shared" si="22"/>
        <v>#REF!</v>
      </c>
      <c r="BJ112" s="69">
        <f t="shared" si="22"/>
        <v>576</v>
      </c>
      <c r="BK112" s="257" t="e">
        <f>SUM(BJ112,-BI112)</f>
        <v>#REF!</v>
      </c>
      <c r="BL112" s="258" t="e">
        <f>BK112/BI112</f>
        <v>#REF!</v>
      </c>
      <c r="BM112" s="61"/>
      <c r="BN112" s="126">
        <f>BN227</f>
        <v>279</v>
      </c>
      <c r="BO112" s="126">
        <f>BO227</f>
        <v>281</v>
      </c>
      <c r="BP112" s="109">
        <f t="shared" si="15"/>
        <v>2</v>
      </c>
      <c r="BQ112" s="80">
        <f t="shared" si="10"/>
        <v>7.1684587813620072E-3</v>
      </c>
      <c r="BR112" s="49">
        <v>23</v>
      </c>
      <c r="BS112" s="252"/>
      <c r="BT112" s="252">
        <v>5609</v>
      </c>
      <c r="BU112" s="253"/>
      <c r="BV112" s="143"/>
      <c r="BW112" s="14">
        <v>29</v>
      </c>
      <c r="BX112" s="12"/>
      <c r="CA112" s="18">
        <v>29</v>
      </c>
      <c r="CB112" s="256" t="s">
        <v>83</v>
      </c>
      <c r="CC112" s="69" t="e">
        <f t="shared" si="23"/>
        <v>#REF!</v>
      </c>
      <c r="CD112" s="69">
        <f t="shared" si="23"/>
        <v>576</v>
      </c>
      <c r="CE112" s="257" t="e">
        <f>SUM(CD112,-CC112)</f>
        <v>#REF!</v>
      </c>
      <c r="CF112" s="258" t="e">
        <f>CE112/CC112</f>
        <v>#REF!</v>
      </c>
      <c r="CG112" s="61"/>
      <c r="CH112" s="126">
        <f>CH227</f>
        <v>219</v>
      </c>
      <c r="CI112" s="126">
        <f>CI227</f>
        <v>248</v>
      </c>
      <c r="CJ112" s="109">
        <f t="shared" si="16"/>
        <v>29</v>
      </c>
      <c r="CK112" s="80">
        <f t="shared" si="11"/>
        <v>0.13242009132420091</v>
      </c>
      <c r="CL112" s="49">
        <v>23</v>
      </c>
      <c r="CM112" s="252"/>
      <c r="CN112" s="252">
        <v>5609</v>
      </c>
      <c r="CO112" s="253"/>
      <c r="CP112" s="143"/>
      <c r="CQ112" s="18">
        <v>29</v>
      </c>
      <c r="CR112" s="12"/>
      <c r="CU112" s="14">
        <v>29</v>
      </c>
      <c r="CV112" s="256" t="s">
        <v>83</v>
      </c>
      <c r="CW112" s="69" t="e">
        <f t="shared" si="24"/>
        <v>#REF!</v>
      </c>
      <c r="CX112" s="69">
        <f t="shared" si="24"/>
        <v>576</v>
      </c>
      <c r="CY112" s="257" t="e">
        <f>SUM(CX112,-CW112)</f>
        <v>#REF!</v>
      </c>
      <c r="CZ112" s="258" t="e">
        <f>CY112/CW112</f>
        <v>#REF!</v>
      </c>
      <c r="DA112" s="61"/>
      <c r="DB112" s="126">
        <f>DB227</f>
        <v>96</v>
      </c>
      <c r="DC112" s="126">
        <f>DC227</f>
        <v>115</v>
      </c>
      <c r="DD112" s="109">
        <f t="shared" si="17"/>
        <v>19</v>
      </c>
      <c r="DE112" s="80">
        <f t="shared" si="12"/>
        <v>0.19791666666666666</v>
      </c>
      <c r="DF112" s="49">
        <v>23</v>
      </c>
      <c r="DG112" s="252"/>
      <c r="DH112" s="252">
        <v>5609</v>
      </c>
      <c r="DI112" s="253"/>
      <c r="DJ112" s="143"/>
      <c r="DK112" s="14">
        <v>29</v>
      </c>
      <c r="DL112" s="12"/>
      <c r="DO112" s="18">
        <v>29</v>
      </c>
      <c r="DP112" s="256" t="s">
        <v>83</v>
      </c>
      <c r="DQ112" s="69" t="e">
        <f t="shared" si="25"/>
        <v>#REF!</v>
      </c>
      <c r="DR112" s="69">
        <f t="shared" si="25"/>
        <v>576</v>
      </c>
      <c r="DS112" s="257" t="e">
        <f>SUM(DR112,-DQ112)</f>
        <v>#REF!</v>
      </c>
      <c r="DT112" s="258" t="e">
        <f>DS112/DQ112</f>
        <v>#REF!</v>
      </c>
      <c r="DU112" s="61"/>
      <c r="DV112" s="126">
        <f>DV227</f>
        <v>264</v>
      </c>
      <c r="DW112" s="126">
        <f>DW227</f>
        <v>410</v>
      </c>
      <c r="DX112" s="109">
        <f t="shared" si="18"/>
        <v>146</v>
      </c>
      <c r="DY112" s="80">
        <f t="shared" si="13"/>
        <v>0.55303030303030298</v>
      </c>
      <c r="DZ112" s="49">
        <v>23</v>
      </c>
      <c r="EA112" s="252"/>
      <c r="EB112" s="252">
        <v>5609</v>
      </c>
      <c r="EC112" s="253"/>
      <c r="ED112" s="143"/>
      <c r="EE112" s="18">
        <v>29</v>
      </c>
      <c r="EF112" s="12"/>
      <c r="EI112" s="22">
        <v>29</v>
      </c>
      <c r="EJ112" s="256" t="s">
        <v>83</v>
      </c>
      <c r="EK112" s="69" t="e">
        <f t="shared" si="26"/>
        <v>#REF!</v>
      </c>
      <c r="EL112" s="69">
        <f t="shared" si="26"/>
        <v>576</v>
      </c>
      <c r="EM112" s="257" t="e">
        <f>SUM(EL112,-EK112)</f>
        <v>#REF!</v>
      </c>
      <c r="EN112" s="258" t="e">
        <f>EM112/EK112</f>
        <v>#REF!</v>
      </c>
      <c r="EO112" s="61"/>
      <c r="EP112" s="126">
        <f>EP227</f>
        <v>1788</v>
      </c>
      <c r="EQ112" s="126">
        <f>EQ227</f>
        <v>2018</v>
      </c>
      <c r="ER112" s="109">
        <f t="shared" si="19"/>
        <v>230</v>
      </c>
      <c r="ES112" s="80">
        <f t="shared" si="14"/>
        <v>0.12863534675615212</v>
      </c>
      <c r="ET112" s="49">
        <v>23</v>
      </c>
      <c r="EU112" s="252"/>
      <c r="EV112" s="252">
        <v>5609</v>
      </c>
      <c r="EW112" s="253"/>
      <c r="EX112" s="143"/>
      <c r="EY112" s="22">
        <v>29</v>
      </c>
      <c r="EZ112" s="12"/>
    </row>
    <row r="113" spans="1:156" x14ac:dyDescent="0.25">
      <c r="A113" s="191">
        <v>30</v>
      </c>
      <c r="B113" s="280" t="s">
        <v>84</v>
      </c>
      <c r="C113" s="281"/>
      <c r="D113" s="281">
        <f>D228</f>
        <v>6303</v>
      </c>
      <c r="E113" s="282"/>
      <c r="F113" s="283">
        <f>D113/D111</f>
        <v>0.68481095176010431</v>
      </c>
      <c r="G113" s="61"/>
      <c r="H113" s="442">
        <v>6084</v>
      </c>
      <c r="I113" s="284">
        <v>5986</v>
      </c>
      <c r="J113" s="276">
        <f t="shared" si="4"/>
        <v>-98</v>
      </c>
      <c r="K113" s="277">
        <f>J113/H113</f>
        <v>-1.6107823800131493E-2</v>
      </c>
      <c r="L113" s="62"/>
      <c r="M113" s="88"/>
      <c r="N113" s="83"/>
      <c r="O113" s="88"/>
      <c r="P113" s="268"/>
      <c r="Q113" s="191">
        <v>30</v>
      </c>
      <c r="R113" s="6"/>
      <c r="U113" s="14">
        <v>30</v>
      </c>
      <c r="V113" s="280" t="s">
        <v>84</v>
      </c>
      <c r="W113" s="278">
        <f t="shared" si="20"/>
        <v>0</v>
      </c>
      <c r="X113" s="278">
        <f t="shared" si="20"/>
        <v>1703</v>
      </c>
      <c r="Y113" s="276"/>
      <c r="Z113" s="277">
        <f>Z232</f>
        <v>0.68919465803318491</v>
      </c>
      <c r="AA113" s="61"/>
      <c r="AB113" s="278">
        <f t="shared" ref="AB113:AC113" si="27">AB228</f>
        <v>764</v>
      </c>
      <c r="AC113" s="278">
        <f t="shared" si="27"/>
        <v>736</v>
      </c>
      <c r="AD113" s="276">
        <f t="shared" si="6"/>
        <v>-28</v>
      </c>
      <c r="AE113" s="277">
        <f t="shared" si="7"/>
        <v>-3.6649214659685861E-2</v>
      </c>
      <c r="AF113" s="49">
        <v>30</v>
      </c>
      <c r="AG113" s="250">
        <v>2490</v>
      </c>
      <c r="AH113" s="250">
        <f>AH230</f>
        <v>2298</v>
      </c>
      <c r="AI113" s="70">
        <f>SUM(AH113,-AG113)</f>
        <v>-192</v>
      </c>
      <c r="AJ113" s="80">
        <f>AI113/AG113</f>
        <v>-7.7108433734939766E-2</v>
      </c>
      <c r="AK113" s="14">
        <v>30</v>
      </c>
      <c r="AL113" s="12"/>
      <c r="AN113" s="18">
        <v>30</v>
      </c>
      <c r="AO113" s="280" t="s">
        <v>84</v>
      </c>
      <c r="AP113" s="278">
        <f t="shared" si="21"/>
        <v>0</v>
      </c>
      <c r="AQ113" s="278">
        <f t="shared" si="21"/>
        <v>1703</v>
      </c>
      <c r="AR113" s="276"/>
      <c r="AS113" s="277">
        <f>AS232</f>
        <v>0.68919465803318491</v>
      </c>
      <c r="AT113" s="61"/>
      <c r="AU113" s="278">
        <f t="shared" ref="AU113:AV113" si="28">AU228</f>
        <v>980</v>
      </c>
      <c r="AV113" s="278">
        <f t="shared" si="28"/>
        <v>949</v>
      </c>
      <c r="AW113" s="276">
        <f t="shared" si="8"/>
        <v>-31</v>
      </c>
      <c r="AX113" s="285">
        <f t="shared" si="9"/>
        <v>-3.1632653061224487E-2</v>
      </c>
      <c r="AY113" s="49">
        <v>30</v>
      </c>
      <c r="AZ113" s="250">
        <v>2490</v>
      </c>
      <c r="BA113" s="250">
        <f>BA230</f>
        <v>1532</v>
      </c>
      <c r="BB113" s="70">
        <f>SUM(BA113,-AZ113)</f>
        <v>-958</v>
      </c>
      <c r="BC113" s="80">
        <f>BB113/AZ113</f>
        <v>-0.38473895582329315</v>
      </c>
      <c r="BD113" s="18">
        <v>30</v>
      </c>
      <c r="BE113" s="12"/>
      <c r="BG113" s="14">
        <v>30</v>
      </c>
      <c r="BH113" s="280" t="s">
        <v>84</v>
      </c>
      <c r="BI113" s="278">
        <f t="shared" si="22"/>
        <v>0</v>
      </c>
      <c r="BJ113" s="278">
        <f t="shared" si="22"/>
        <v>1703</v>
      </c>
      <c r="BK113" s="276"/>
      <c r="BL113" s="277">
        <f>BL232</f>
        <v>0.68919465803318491</v>
      </c>
      <c r="BM113" s="61"/>
      <c r="BN113" s="278">
        <f t="shared" ref="BN113:BO113" si="29">BN228</f>
        <v>764</v>
      </c>
      <c r="BO113" s="278">
        <f t="shared" si="29"/>
        <v>736</v>
      </c>
      <c r="BP113" s="276">
        <f t="shared" si="15"/>
        <v>-28</v>
      </c>
      <c r="BQ113" s="285">
        <f t="shared" si="10"/>
        <v>-3.6649214659685861E-2</v>
      </c>
      <c r="BR113" s="49">
        <v>30</v>
      </c>
      <c r="BS113" s="250">
        <v>2490</v>
      </c>
      <c r="BT113" s="250">
        <f>BT230</f>
        <v>1118</v>
      </c>
      <c r="BU113" s="70">
        <f>SUM(BT113,-BS113)</f>
        <v>-1372</v>
      </c>
      <c r="BV113" s="80">
        <f>BU113/BS113</f>
        <v>-0.55100401606425697</v>
      </c>
      <c r="BW113" s="14">
        <v>30</v>
      </c>
      <c r="BX113" s="12"/>
      <c r="CA113" s="18">
        <v>30</v>
      </c>
      <c r="CB113" s="280" t="s">
        <v>84</v>
      </c>
      <c r="CC113" s="278">
        <f t="shared" si="23"/>
        <v>0</v>
      </c>
      <c r="CD113" s="278">
        <f t="shared" si="23"/>
        <v>1703</v>
      </c>
      <c r="CE113" s="276"/>
      <c r="CF113" s="277">
        <f>CF232</f>
        <v>0.68919465803318491</v>
      </c>
      <c r="CG113" s="61"/>
      <c r="CH113" s="278">
        <f t="shared" ref="CH113:CI113" si="30">CH228</f>
        <v>551</v>
      </c>
      <c r="CI113" s="278">
        <f t="shared" si="30"/>
        <v>538</v>
      </c>
      <c r="CJ113" s="276">
        <f t="shared" si="16"/>
        <v>-13</v>
      </c>
      <c r="CK113" s="285">
        <f t="shared" si="11"/>
        <v>-2.3593466424682397E-2</v>
      </c>
      <c r="CL113" s="49">
        <v>30</v>
      </c>
      <c r="CM113" s="250">
        <v>2490</v>
      </c>
      <c r="CN113" s="250">
        <f>CN230</f>
        <v>905</v>
      </c>
      <c r="CO113" s="70">
        <f>SUM(CN113,-CM113)</f>
        <v>-1585</v>
      </c>
      <c r="CP113" s="80">
        <f>CO113/CM113</f>
        <v>-0.63654618473895586</v>
      </c>
      <c r="CQ113" s="18">
        <v>30</v>
      </c>
      <c r="CR113" s="12"/>
      <c r="CU113" s="14">
        <v>30</v>
      </c>
      <c r="CV113" s="280" t="s">
        <v>84</v>
      </c>
      <c r="CW113" s="278">
        <f t="shared" si="24"/>
        <v>0</v>
      </c>
      <c r="CX113" s="278">
        <f t="shared" si="24"/>
        <v>1703</v>
      </c>
      <c r="CY113" s="276"/>
      <c r="CZ113" s="277">
        <f>CZ232</f>
        <v>0.68919465803318491</v>
      </c>
      <c r="DA113" s="61"/>
      <c r="DB113" s="278">
        <f t="shared" ref="DB113:DC113" si="31">DB228</f>
        <v>357</v>
      </c>
      <c r="DC113" s="278">
        <f t="shared" si="31"/>
        <v>337</v>
      </c>
      <c r="DD113" s="276">
        <f t="shared" si="17"/>
        <v>-20</v>
      </c>
      <c r="DE113" s="285">
        <f t="shared" si="12"/>
        <v>-5.6022408963585436E-2</v>
      </c>
      <c r="DF113" s="49">
        <v>30</v>
      </c>
      <c r="DG113" s="250">
        <v>2490</v>
      </c>
      <c r="DH113" s="250">
        <f>DH230</f>
        <v>643</v>
      </c>
      <c r="DI113" s="70">
        <f>SUM(DH113,-DG113)</f>
        <v>-1847</v>
      </c>
      <c r="DJ113" s="80">
        <f>DI113/DG113</f>
        <v>-0.74176706827309236</v>
      </c>
      <c r="DK113" s="14">
        <v>30</v>
      </c>
      <c r="DL113" s="12"/>
      <c r="DO113" s="18">
        <v>30</v>
      </c>
      <c r="DP113" s="280" t="s">
        <v>84</v>
      </c>
      <c r="DQ113" s="278">
        <f t="shared" si="25"/>
        <v>0</v>
      </c>
      <c r="DR113" s="278">
        <f t="shared" si="25"/>
        <v>1703</v>
      </c>
      <c r="DS113" s="276"/>
      <c r="DT113" s="277">
        <f>DT232</f>
        <v>0.68919465803318491</v>
      </c>
      <c r="DU113" s="61"/>
      <c r="DV113" s="278">
        <f t="shared" ref="DV113:DW113" si="32">DV228</f>
        <v>621</v>
      </c>
      <c r="DW113" s="278">
        <f t="shared" si="32"/>
        <v>692</v>
      </c>
      <c r="DX113" s="276">
        <f t="shared" si="18"/>
        <v>71</v>
      </c>
      <c r="DY113" s="285">
        <f t="shared" si="13"/>
        <v>0.1143317230273752</v>
      </c>
      <c r="DZ113" s="49">
        <v>30</v>
      </c>
      <c r="EA113" s="250">
        <v>2490</v>
      </c>
      <c r="EB113" s="250">
        <f>EB230</f>
        <v>951</v>
      </c>
      <c r="EC113" s="70">
        <f>SUM(EB113,-EA113)</f>
        <v>-1539</v>
      </c>
      <c r="ED113" s="80">
        <f>EC113/EA113</f>
        <v>-0.61807228915662649</v>
      </c>
      <c r="EE113" s="18">
        <v>30</v>
      </c>
      <c r="EF113" s="12"/>
      <c r="EI113" s="22">
        <v>30</v>
      </c>
      <c r="EJ113" s="280" t="s">
        <v>84</v>
      </c>
      <c r="EK113" s="278">
        <f t="shared" si="26"/>
        <v>0</v>
      </c>
      <c r="EL113" s="278">
        <f t="shared" si="26"/>
        <v>1703</v>
      </c>
      <c r="EM113" s="276"/>
      <c r="EN113" s="277">
        <f>EN232</f>
        <v>0.68919465803318491</v>
      </c>
      <c r="EO113" s="61"/>
      <c r="EP113" s="278">
        <f t="shared" ref="EP113:EQ113" si="33">EP228</f>
        <v>4037</v>
      </c>
      <c r="EQ113" s="278">
        <f t="shared" si="33"/>
        <v>3988</v>
      </c>
      <c r="ER113" s="276">
        <f t="shared" si="19"/>
        <v>-49</v>
      </c>
      <c r="ES113" s="285">
        <f t="shared" si="14"/>
        <v>-1.21377260341838E-2</v>
      </c>
      <c r="ET113" s="49">
        <v>30</v>
      </c>
      <c r="EU113" s="250">
        <v>2490</v>
      </c>
      <c r="EV113" s="250">
        <f>EV230</f>
        <v>6507</v>
      </c>
      <c r="EW113" s="70">
        <f>SUM(EV113,-EU113)</f>
        <v>4017</v>
      </c>
      <c r="EX113" s="80">
        <f>EW113/EU113</f>
        <v>1.6132530120481927</v>
      </c>
      <c r="EY113" s="22">
        <v>30</v>
      </c>
      <c r="EZ113" s="12"/>
    </row>
    <row r="114" spans="1:156" x14ac:dyDescent="0.25">
      <c r="A114" s="191">
        <v>31</v>
      </c>
      <c r="B114" s="280" t="s">
        <v>85</v>
      </c>
      <c r="C114" s="281"/>
      <c r="D114" s="281">
        <f>D229</f>
        <v>2901</v>
      </c>
      <c r="E114" s="282"/>
      <c r="F114" s="283">
        <f>D114/D111</f>
        <v>0.31518904823989569</v>
      </c>
      <c r="G114" s="61"/>
      <c r="H114" s="442">
        <v>2775</v>
      </c>
      <c r="I114" s="284">
        <v>2701</v>
      </c>
      <c r="J114" s="276">
        <f t="shared" si="4"/>
        <v>-74</v>
      </c>
      <c r="K114" s="277">
        <f>J114/H114</f>
        <v>-2.6666666666666668E-2</v>
      </c>
      <c r="L114" s="62"/>
      <c r="M114" s="88"/>
      <c r="N114" s="83"/>
      <c r="O114" s="88"/>
      <c r="P114" s="268"/>
      <c r="Q114" s="191">
        <v>31</v>
      </c>
      <c r="R114" s="6"/>
      <c r="U114" s="14">
        <v>31</v>
      </c>
      <c r="V114" s="280" t="s">
        <v>85</v>
      </c>
      <c r="W114" s="278">
        <f t="shared" si="20"/>
        <v>0</v>
      </c>
      <c r="X114" s="278">
        <f t="shared" si="20"/>
        <v>768</v>
      </c>
      <c r="Y114" s="276"/>
      <c r="Z114" s="277">
        <f>Z233</f>
        <v>0.31080534196681503</v>
      </c>
      <c r="AA114" s="61"/>
      <c r="AB114" s="278">
        <f t="shared" ref="AB114:AC114" si="34">AB229</f>
        <v>330</v>
      </c>
      <c r="AC114" s="278">
        <f t="shared" si="34"/>
        <v>325</v>
      </c>
      <c r="AD114" s="276">
        <f t="shared" si="6"/>
        <v>-5</v>
      </c>
      <c r="AE114" s="277">
        <f t="shared" si="7"/>
        <v>-1.5151515151515152E-2</v>
      </c>
      <c r="AF114" s="49"/>
      <c r="AG114" s="70">
        <f>AG231</f>
        <v>592</v>
      </c>
      <c r="AH114" s="70">
        <f>AH231</f>
        <v>652</v>
      </c>
      <c r="AI114" s="109">
        <f>SUM(AH114,-AG114)</f>
        <v>60</v>
      </c>
      <c r="AJ114" s="80">
        <f>AI114/AG114</f>
        <v>0.10135135135135136</v>
      </c>
      <c r="AK114" s="14">
        <v>31</v>
      </c>
      <c r="AL114" s="12"/>
      <c r="AN114" s="18">
        <v>31</v>
      </c>
      <c r="AO114" s="280" t="s">
        <v>85</v>
      </c>
      <c r="AP114" s="278">
        <f t="shared" si="21"/>
        <v>0</v>
      </c>
      <c r="AQ114" s="278">
        <f t="shared" si="21"/>
        <v>768</v>
      </c>
      <c r="AR114" s="276"/>
      <c r="AS114" s="277">
        <f>AS233</f>
        <v>0.31080534196681503</v>
      </c>
      <c r="AT114" s="61"/>
      <c r="AU114" s="278">
        <f t="shared" ref="AU114:AV114" si="35">AU229</f>
        <v>538</v>
      </c>
      <c r="AV114" s="278">
        <f t="shared" si="35"/>
        <v>480</v>
      </c>
      <c r="AW114" s="276">
        <f t="shared" si="8"/>
        <v>-58</v>
      </c>
      <c r="AX114" s="285">
        <f t="shared" si="9"/>
        <v>-0.10780669144981413</v>
      </c>
      <c r="AY114" s="49"/>
      <c r="AZ114" s="70">
        <f>AZ231</f>
        <v>592</v>
      </c>
      <c r="BA114" s="70">
        <f>BA231</f>
        <v>427</v>
      </c>
      <c r="BB114" s="109">
        <f>SUM(BA114,-AZ114)</f>
        <v>-165</v>
      </c>
      <c r="BC114" s="80">
        <f>BB114/AZ114</f>
        <v>-0.27871621621621623</v>
      </c>
      <c r="BD114" s="18">
        <v>31</v>
      </c>
      <c r="BE114" s="12"/>
      <c r="BG114" s="14">
        <v>31</v>
      </c>
      <c r="BH114" s="280" t="s">
        <v>85</v>
      </c>
      <c r="BI114" s="278">
        <f t="shared" si="22"/>
        <v>0</v>
      </c>
      <c r="BJ114" s="278">
        <f t="shared" si="22"/>
        <v>768</v>
      </c>
      <c r="BK114" s="276"/>
      <c r="BL114" s="277">
        <f>BL233</f>
        <v>0.31080534196681503</v>
      </c>
      <c r="BM114" s="61"/>
      <c r="BN114" s="278">
        <f t="shared" ref="BN114:BO114" si="36">BN229</f>
        <v>330</v>
      </c>
      <c r="BO114" s="278">
        <f t="shared" si="36"/>
        <v>325</v>
      </c>
      <c r="BP114" s="276">
        <f t="shared" si="15"/>
        <v>-5</v>
      </c>
      <c r="BQ114" s="285">
        <f t="shared" si="10"/>
        <v>-1.5151515151515152E-2</v>
      </c>
      <c r="BR114" s="49"/>
      <c r="BS114" s="70">
        <f>BS231</f>
        <v>592</v>
      </c>
      <c r="BT114" s="70">
        <f>BT231</f>
        <v>347</v>
      </c>
      <c r="BU114" s="109">
        <f>SUM(BT114,-BS114)</f>
        <v>-245</v>
      </c>
      <c r="BV114" s="80">
        <f>BU114/BS114</f>
        <v>-0.41385135135135137</v>
      </c>
      <c r="BW114" s="14">
        <v>31</v>
      </c>
      <c r="BX114" s="12"/>
      <c r="CA114" s="18">
        <v>31</v>
      </c>
      <c r="CB114" s="280" t="s">
        <v>85</v>
      </c>
      <c r="CC114" s="278">
        <f t="shared" si="23"/>
        <v>0</v>
      </c>
      <c r="CD114" s="278">
        <f t="shared" si="23"/>
        <v>768</v>
      </c>
      <c r="CE114" s="276"/>
      <c r="CF114" s="277">
        <f>CF233</f>
        <v>0.31080534196681503</v>
      </c>
      <c r="CG114" s="61"/>
      <c r="CH114" s="278">
        <f t="shared" ref="CH114:CI114" si="37">CH229</f>
        <v>216</v>
      </c>
      <c r="CI114" s="278">
        <f t="shared" si="37"/>
        <v>218</v>
      </c>
      <c r="CJ114" s="276">
        <f t="shared" si="16"/>
        <v>2</v>
      </c>
      <c r="CK114" s="285">
        <f t="shared" si="11"/>
        <v>9.2592592592592587E-3</v>
      </c>
      <c r="CL114" s="49"/>
      <c r="CM114" s="70">
        <f>CM231</f>
        <v>592</v>
      </c>
      <c r="CN114" s="70">
        <f>CN231</f>
        <v>399</v>
      </c>
      <c r="CO114" s="109">
        <f>SUM(CN114,-CM114)</f>
        <v>-193</v>
      </c>
      <c r="CP114" s="80">
        <f>CO114/CM114</f>
        <v>-0.32601351351351349</v>
      </c>
      <c r="CQ114" s="18">
        <v>31</v>
      </c>
      <c r="CR114" s="12"/>
      <c r="CU114" s="14">
        <v>31</v>
      </c>
      <c r="CV114" s="280" t="s">
        <v>85</v>
      </c>
      <c r="CW114" s="278">
        <f t="shared" si="24"/>
        <v>0</v>
      </c>
      <c r="CX114" s="278">
        <f t="shared" si="24"/>
        <v>768</v>
      </c>
      <c r="CY114" s="276"/>
      <c r="CZ114" s="277">
        <f>CZ233</f>
        <v>0.31080534196681503</v>
      </c>
      <c r="DA114" s="61"/>
      <c r="DB114" s="278">
        <f t="shared" ref="DB114:DC114" si="38">DB229</f>
        <v>140</v>
      </c>
      <c r="DC114" s="278">
        <f t="shared" si="38"/>
        <v>126</v>
      </c>
      <c r="DD114" s="276">
        <f t="shared" si="17"/>
        <v>-14</v>
      </c>
      <c r="DE114" s="285">
        <f t="shared" si="12"/>
        <v>-0.1</v>
      </c>
      <c r="DF114" s="49"/>
      <c r="DG114" s="70">
        <f>DG231</f>
        <v>592</v>
      </c>
      <c r="DH114" s="70">
        <f>DH231</f>
        <v>295</v>
      </c>
      <c r="DI114" s="109">
        <f>SUM(DH114,-DG114)</f>
        <v>-297</v>
      </c>
      <c r="DJ114" s="80">
        <f>DI114/DG114</f>
        <v>-0.50168918918918914</v>
      </c>
      <c r="DK114" s="14">
        <v>31</v>
      </c>
      <c r="DL114" s="12"/>
      <c r="DO114" s="18">
        <v>31</v>
      </c>
      <c r="DP114" s="280" t="s">
        <v>85</v>
      </c>
      <c r="DQ114" s="278">
        <f t="shared" si="25"/>
        <v>0</v>
      </c>
      <c r="DR114" s="278">
        <f t="shared" si="25"/>
        <v>768</v>
      </c>
      <c r="DS114" s="276"/>
      <c r="DT114" s="277">
        <f>DT233</f>
        <v>0.31080534196681503</v>
      </c>
      <c r="DU114" s="61"/>
      <c r="DV114" s="278">
        <f t="shared" ref="DV114:DW114" si="39">DV229</f>
        <v>287</v>
      </c>
      <c r="DW114" s="278">
        <f t="shared" si="39"/>
        <v>316</v>
      </c>
      <c r="DX114" s="276">
        <f t="shared" si="18"/>
        <v>29</v>
      </c>
      <c r="DY114" s="285">
        <f t="shared" si="13"/>
        <v>0.10104529616724739</v>
      </c>
      <c r="DZ114" s="49"/>
      <c r="EA114" s="70">
        <f>EA231</f>
        <v>592</v>
      </c>
      <c r="EB114" s="70">
        <f>EB231</f>
        <v>357</v>
      </c>
      <c r="EC114" s="109">
        <f>SUM(EB114,-EA114)</f>
        <v>-235</v>
      </c>
      <c r="ED114" s="80">
        <f>EC114/EA114</f>
        <v>-0.39695945945945948</v>
      </c>
      <c r="EE114" s="18">
        <v>31</v>
      </c>
      <c r="EF114" s="12"/>
      <c r="EI114" s="22">
        <v>31</v>
      </c>
      <c r="EJ114" s="280" t="s">
        <v>85</v>
      </c>
      <c r="EK114" s="278">
        <f t="shared" si="26"/>
        <v>0</v>
      </c>
      <c r="EL114" s="278">
        <f t="shared" si="26"/>
        <v>768</v>
      </c>
      <c r="EM114" s="276"/>
      <c r="EN114" s="277">
        <f>EN233</f>
        <v>0.31080534196681503</v>
      </c>
      <c r="EO114" s="61"/>
      <c r="EP114" s="278">
        <f t="shared" ref="EP114:EQ114" si="40">EP229</f>
        <v>1841</v>
      </c>
      <c r="EQ114" s="278">
        <f t="shared" si="40"/>
        <v>1790</v>
      </c>
      <c r="ER114" s="276">
        <f t="shared" si="19"/>
        <v>-51</v>
      </c>
      <c r="ES114" s="285">
        <f t="shared" si="14"/>
        <v>-2.7702335687126562E-2</v>
      </c>
      <c r="ET114" s="49"/>
      <c r="EU114" s="70">
        <f>EU231</f>
        <v>592</v>
      </c>
      <c r="EV114" s="70">
        <f>EV231</f>
        <v>1542</v>
      </c>
      <c r="EW114" s="109">
        <f>SUM(EV114,-EU114)</f>
        <v>950</v>
      </c>
      <c r="EX114" s="80">
        <f>EW114/EU114</f>
        <v>1.6047297297297298</v>
      </c>
      <c r="EY114" s="22">
        <v>31</v>
      </c>
      <c r="EZ114" s="12"/>
    </row>
    <row r="115" spans="1:156" ht="5.0999999999999996" customHeight="1" x14ac:dyDescent="0.25">
      <c r="A115" s="191"/>
      <c r="B115" s="42"/>
      <c r="C115" s="43"/>
      <c r="D115" s="44"/>
      <c r="E115" s="44"/>
      <c r="F115" s="45"/>
      <c r="G115" s="46"/>
      <c r="H115" s="42"/>
      <c r="I115" s="42"/>
      <c r="J115" s="42"/>
      <c r="K115" s="48"/>
      <c r="L115" s="62"/>
      <c r="M115" s="44"/>
      <c r="N115" s="44"/>
      <c r="O115" s="44"/>
      <c r="P115" s="45"/>
      <c r="Q115" s="191"/>
      <c r="R115" s="6"/>
      <c r="U115" s="14"/>
      <c r="V115" s="44"/>
      <c r="W115" s="43"/>
      <c r="X115" s="44"/>
      <c r="Y115" s="44"/>
      <c r="Z115" s="45"/>
      <c r="AA115" s="49"/>
      <c r="AB115" s="44"/>
      <c r="AC115" s="44"/>
      <c r="AD115" s="44"/>
      <c r="AE115" s="45"/>
      <c r="AF115" s="49"/>
      <c r="AG115" s="69"/>
      <c r="AH115" s="83"/>
      <c r="AI115" s="286"/>
      <c r="AJ115" s="272">
        <f>AH115/AH113</f>
        <v>0</v>
      </c>
      <c r="AK115" s="14"/>
      <c r="AL115" s="12"/>
      <c r="AN115" s="18"/>
      <c r="AO115" s="50"/>
      <c r="AP115" s="43"/>
      <c r="AQ115" s="44"/>
      <c r="AR115" s="44"/>
      <c r="AS115" s="45"/>
      <c r="AT115" s="51"/>
      <c r="AU115" s="50"/>
      <c r="AV115" s="50"/>
      <c r="AW115" s="50"/>
      <c r="AX115" s="53"/>
      <c r="AY115" s="49"/>
      <c r="AZ115" s="69"/>
      <c r="BA115" s="83"/>
      <c r="BB115" s="286"/>
      <c r="BC115" s="272">
        <f>BA115/BA113</f>
        <v>0</v>
      </c>
      <c r="BD115" s="18"/>
      <c r="BE115" s="12"/>
      <c r="BG115" s="14"/>
      <c r="BH115" s="44"/>
      <c r="BI115" s="43"/>
      <c r="BJ115" s="44"/>
      <c r="BK115" s="44"/>
      <c r="BL115" s="45"/>
      <c r="BM115" s="49"/>
      <c r="BN115" s="44"/>
      <c r="BO115" s="44"/>
      <c r="BP115" s="44"/>
      <c r="BQ115" s="45"/>
      <c r="BR115" s="49"/>
      <c r="BS115" s="69"/>
      <c r="BT115" s="83"/>
      <c r="BU115" s="286"/>
      <c r="BV115" s="272">
        <f>BT115/BT113</f>
        <v>0</v>
      </c>
      <c r="BW115" s="14"/>
      <c r="BX115" s="12"/>
      <c r="CA115" s="18"/>
      <c r="CB115" s="50"/>
      <c r="CC115" s="43"/>
      <c r="CD115" s="44"/>
      <c r="CE115" s="44"/>
      <c r="CF115" s="45"/>
      <c r="CG115" s="51"/>
      <c r="CH115" s="50"/>
      <c r="CI115" s="50"/>
      <c r="CJ115" s="50"/>
      <c r="CK115" s="53"/>
      <c r="CL115" s="49"/>
      <c r="CM115" s="69"/>
      <c r="CN115" s="83"/>
      <c r="CO115" s="286"/>
      <c r="CP115" s="272">
        <f>CN115/CN113</f>
        <v>0</v>
      </c>
      <c r="CQ115" s="18"/>
      <c r="CR115" s="12"/>
      <c r="CU115" s="14"/>
      <c r="CV115" s="44"/>
      <c r="CW115" s="43"/>
      <c r="CX115" s="44"/>
      <c r="CY115" s="44"/>
      <c r="CZ115" s="45"/>
      <c r="DA115" s="49"/>
      <c r="DB115" s="44"/>
      <c r="DC115" s="44"/>
      <c r="DD115" s="44"/>
      <c r="DE115" s="45"/>
      <c r="DF115" s="49"/>
      <c r="DG115" s="69"/>
      <c r="DH115" s="83"/>
      <c r="DI115" s="286"/>
      <c r="DJ115" s="272">
        <f>DH115/DH113</f>
        <v>0</v>
      </c>
      <c r="DK115" s="14"/>
      <c r="DL115" s="12"/>
      <c r="DO115" s="18"/>
      <c r="DP115" s="50"/>
      <c r="DQ115" s="43"/>
      <c r="DR115" s="44"/>
      <c r="DS115" s="44"/>
      <c r="DT115" s="45"/>
      <c r="DU115" s="51"/>
      <c r="DV115" s="50"/>
      <c r="DW115" s="50"/>
      <c r="DX115" s="50"/>
      <c r="DY115" s="53"/>
      <c r="DZ115" s="49"/>
      <c r="EA115" s="69"/>
      <c r="EB115" s="83"/>
      <c r="EC115" s="286"/>
      <c r="ED115" s="272">
        <f>EB115/EB113</f>
        <v>0</v>
      </c>
      <c r="EE115" s="18"/>
      <c r="EF115" s="12"/>
      <c r="EI115" s="22"/>
      <c r="EJ115" s="54"/>
      <c r="EK115" s="43"/>
      <c r="EL115" s="44"/>
      <c r="EM115" s="44"/>
      <c r="EN115" s="45"/>
      <c r="EO115" s="55"/>
      <c r="EP115" s="54"/>
      <c r="EQ115" s="54"/>
      <c r="ER115" s="54"/>
      <c r="ES115" s="57"/>
      <c r="ET115" s="49"/>
      <c r="EU115" s="69"/>
      <c r="EV115" s="83"/>
      <c r="EW115" s="286"/>
      <c r="EX115" s="272">
        <f>EV115/EV113</f>
        <v>0</v>
      </c>
      <c r="EY115" s="22"/>
      <c r="EZ115" s="12"/>
    </row>
    <row r="116" spans="1:156" x14ac:dyDescent="0.25">
      <c r="A116" s="191">
        <v>32</v>
      </c>
      <c r="B116" s="155" t="s">
        <v>39</v>
      </c>
      <c r="C116" s="287">
        <f>SUM(C103,C111)</f>
        <v>0</v>
      </c>
      <c r="D116" s="287">
        <f>SUM(D103,D111)</f>
        <v>92132</v>
      </c>
      <c r="E116" s="288">
        <f>SUM(D116,-C116)</f>
        <v>92132</v>
      </c>
      <c r="F116" s="157" t="e">
        <f>E116/C116</f>
        <v>#DIV/0!</v>
      </c>
      <c r="G116" s="289"/>
      <c r="H116" s="155">
        <f>SUM(H103,H111)</f>
        <v>90991</v>
      </c>
      <c r="I116" s="155">
        <f>SUM(I103,I111)</f>
        <v>89366</v>
      </c>
      <c r="J116" s="155">
        <f>SUM(I116,-H116)</f>
        <v>-1625</v>
      </c>
      <c r="K116" s="290">
        <f>J116/H116</f>
        <v>-1.7858909122880285E-2</v>
      </c>
      <c r="L116" s="62"/>
      <c r="M116" s="291">
        <f>SUM(M103,M111)</f>
        <v>92213</v>
      </c>
      <c r="N116" s="291">
        <f>SUM(N103,N111)</f>
        <v>89366</v>
      </c>
      <c r="O116" s="292">
        <f>SUM(N116,-M116)</f>
        <v>-2847</v>
      </c>
      <c r="P116" s="293">
        <f>O116/M116</f>
        <v>-3.0874171754524851E-2</v>
      </c>
      <c r="Q116" s="191">
        <v>32</v>
      </c>
      <c r="R116" s="6"/>
      <c r="U116" s="14">
        <v>32</v>
      </c>
      <c r="V116" s="155" t="s">
        <v>39</v>
      </c>
      <c r="W116" s="155" t="e">
        <f>SUM(#REF!,W111)</f>
        <v>#REF!</v>
      </c>
      <c r="X116" s="155" t="e">
        <f>SUM(#REF!,X111)</f>
        <v>#REF!</v>
      </c>
      <c r="Y116" s="288" t="e">
        <f>SUM(X116,-W116)</f>
        <v>#REF!</v>
      </c>
      <c r="Z116" s="157" t="e">
        <f>Y116/W116</f>
        <v>#REF!</v>
      </c>
      <c r="AA116" s="289"/>
      <c r="AB116" s="155">
        <f>SUM(AB103,AB111)</f>
        <v>23615</v>
      </c>
      <c r="AC116" s="155">
        <f>SUM(AC103,AC111)</f>
        <v>23160</v>
      </c>
      <c r="AD116" s="155">
        <f>SUM(AC116,-AB116)</f>
        <v>-455</v>
      </c>
      <c r="AE116" s="294">
        <f>AD116/AB116</f>
        <v>-1.9267414778742324E-2</v>
      </c>
      <c r="AF116" s="49"/>
      <c r="AG116" s="69"/>
      <c r="AH116" s="83"/>
      <c r="AI116" s="286"/>
      <c r="AJ116" s="272">
        <f>AH116/AH113</f>
        <v>0</v>
      </c>
      <c r="AK116" s="14">
        <v>32</v>
      </c>
      <c r="AL116" s="12"/>
      <c r="AN116" s="18">
        <v>32</v>
      </c>
      <c r="AO116" s="155" t="s">
        <v>39</v>
      </c>
      <c r="AP116" s="155" t="e">
        <f>SUM(#REF!,AP111)</f>
        <v>#REF!</v>
      </c>
      <c r="AQ116" s="155" t="e">
        <f>SUM(#REF!,AQ111)</f>
        <v>#REF!</v>
      </c>
      <c r="AR116" s="288" t="e">
        <f>SUM(AQ116,-AP116)</f>
        <v>#REF!</v>
      </c>
      <c r="AS116" s="157" t="e">
        <f>AR116/AP116</f>
        <v>#REF!</v>
      </c>
      <c r="AT116" s="289"/>
      <c r="AU116" s="155">
        <f>SUM(AU103,AU111)</f>
        <v>13955</v>
      </c>
      <c r="AV116" s="155">
        <f>SUM(AV103,AV111)</f>
        <v>13709</v>
      </c>
      <c r="AW116" s="155">
        <f>SUM(AV116,-AU116)</f>
        <v>-246</v>
      </c>
      <c r="AX116" s="294">
        <f>AW116/AU116</f>
        <v>-1.762809029021856E-2</v>
      </c>
      <c r="AY116" s="49"/>
      <c r="AZ116" s="69"/>
      <c r="BA116" s="83"/>
      <c r="BB116" s="286"/>
      <c r="BC116" s="272">
        <f>BA116/BA113</f>
        <v>0</v>
      </c>
      <c r="BD116" s="18">
        <v>32</v>
      </c>
      <c r="BE116" s="12"/>
      <c r="BG116" s="14">
        <v>32</v>
      </c>
      <c r="BH116" s="155" t="s">
        <v>39</v>
      </c>
      <c r="BI116" s="155" t="e">
        <f>SUM(#REF!,BI111)</f>
        <v>#REF!</v>
      </c>
      <c r="BJ116" s="155" t="e">
        <f>SUM(#REF!,BJ111)</f>
        <v>#REF!</v>
      </c>
      <c r="BK116" s="288" t="e">
        <f>SUM(BJ116,-BI116)</f>
        <v>#REF!</v>
      </c>
      <c r="BL116" s="157" t="e">
        <f>BK116/BI116</f>
        <v>#REF!</v>
      </c>
      <c r="BM116" s="289"/>
      <c r="BN116" s="155">
        <f>SUM(BN103,BN111)</f>
        <v>9721</v>
      </c>
      <c r="BO116" s="155">
        <f>SUM(BO103,BO111)</f>
        <v>9557</v>
      </c>
      <c r="BP116" s="155">
        <f>SUM(BO116,-BN116)</f>
        <v>-164</v>
      </c>
      <c r="BQ116" s="294">
        <f>BP116/BN116</f>
        <v>-1.6870692315605389E-2</v>
      </c>
      <c r="BR116" s="49"/>
      <c r="BS116" s="69"/>
      <c r="BT116" s="83"/>
      <c r="BU116" s="286"/>
      <c r="BV116" s="272">
        <f>BT116/BT113</f>
        <v>0</v>
      </c>
      <c r="BW116" s="14">
        <v>32</v>
      </c>
      <c r="BX116" s="12"/>
      <c r="CA116" s="18">
        <v>32</v>
      </c>
      <c r="CB116" s="155" t="s">
        <v>39</v>
      </c>
      <c r="CC116" s="155" t="e">
        <f>SUM(#REF!,CC111)</f>
        <v>#REF!</v>
      </c>
      <c r="CD116" s="155" t="e">
        <f>SUM(#REF!,CD111)</f>
        <v>#REF!</v>
      </c>
      <c r="CE116" s="288" t="e">
        <f>SUM(CD116,-CC116)</f>
        <v>#REF!</v>
      </c>
      <c r="CF116" s="157" t="e">
        <f>CE116/CC116</f>
        <v>#REF!</v>
      </c>
      <c r="CG116" s="289"/>
      <c r="CH116" s="155">
        <f>SUM(CH103,CH111)</f>
        <v>11205</v>
      </c>
      <c r="CI116" s="155">
        <f>SUM(CI103,CI111)</f>
        <v>10752</v>
      </c>
      <c r="CJ116" s="155">
        <f>SUM(CI116,-CH116)</f>
        <v>-453</v>
      </c>
      <c r="CK116" s="294">
        <f>CJ116/CH116</f>
        <v>-4.0428380187416332E-2</v>
      </c>
      <c r="CL116" s="49"/>
      <c r="CM116" s="69"/>
      <c r="CN116" s="83"/>
      <c r="CO116" s="286"/>
      <c r="CP116" s="272">
        <f>CN116/CN113</f>
        <v>0</v>
      </c>
      <c r="CQ116" s="18">
        <v>32</v>
      </c>
      <c r="CR116" s="12"/>
      <c r="CU116" s="14">
        <v>32</v>
      </c>
      <c r="CV116" s="155" t="s">
        <v>39</v>
      </c>
      <c r="CW116" s="155" t="e">
        <f>SUM(#REF!,CW111)</f>
        <v>#REF!</v>
      </c>
      <c r="CX116" s="155" t="e">
        <f>SUM(#REF!,CX111)</f>
        <v>#REF!</v>
      </c>
      <c r="CY116" s="288" t="e">
        <f>SUM(CX116,-CW116)</f>
        <v>#REF!</v>
      </c>
      <c r="CZ116" s="157" t="e">
        <f>CY116/CW116</f>
        <v>#REF!</v>
      </c>
      <c r="DA116" s="289"/>
      <c r="DB116" s="155">
        <f>SUM(DB103,DB111)</f>
        <v>6431</v>
      </c>
      <c r="DC116" s="155">
        <f>SUM(DC103,DC111)</f>
        <v>6066</v>
      </c>
      <c r="DD116" s="155">
        <f>SUM(DC116,-DB116)</f>
        <v>-365</v>
      </c>
      <c r="DE116" s="294">
        <f>DD116/DB116</f>
        <v>-5.6756336495101853E-2</v>
      </c>
      <c r="DF116" s="49"/>
      <c r="DG116" s="69"/>
      <c r="DH116" s="83"/>
      <c r="DI116" s="286"/>
      <c r="DJ116" s="272">
        <f>DH116/DH113</f>
        <v>0</v>
      </c>
      <c r="DK116" s="14">
        <v>32</v>
      </c>
      <c r="DL116" s="12"/>
      <c r="DO116" s="18">
        <v>32</v>
      </c>
      <c r="DP116" s="155" t="s">
        <v>39</v>
      </c>
      <c r="DQ116" s="155" t="e">
        <f>SUM(#REF!,DQ111)</f>
        <v>#REF!</v>
      </c>
      <c r="DR116" s="155" t="e">
        <f>SUM(#REF!,DR111)</f>
        <v>#REF!</v>
      </c>
      <c r="DS116" s="288" t="e">
        <f>SUM(DR116,-DQ116)</f>
        <v>#REF!</v>
      </c>
      <c r="DT116" s="157" t="e">
        <f>DS116/DQ116</f>
        <v>#REF!</v>
      </c>
      <c r="DU116" s="289"/>
      <c r="DV116" s="155">
        <f>SUM(DV103,DV111)</f>
        <v>8574</v>
      </c>
      <c r="DW116" s="155">
        <f>SUM(DW103,DW111)</f>
        <v>8892</v>
      </c>
      <c r="DX116" s="155">
        <f>SUM(DW116,-DV116)</f>
        <v>318</v>
      </c>
      <c r="DY116" s="294">
        <f>DX116/DV116</f>
        <v>3.7088873337998603E-2</v>
      </c>
      <c r="DZ116" s="49"/>
      <c r="EA116" s="69"/>
      <c r="EB116" s="83"/>
      <c r="EC116" s="286"/>
      <c r="ED116" s="272">
        <f>EB116/EB113</f>
        <v>0</v>
      </c>
      <c r="EE116" s="18">
        <v>32</v>
      </c>
      <c r="EF116" s="12"/>
      <c r="EI116" s="22">
        <v>32</v>
      </c>
      <c r="EJ116" s="155" t="s">
        <v>39</v>
      </c>
      <c r="EK116" s="155" t="e">
        <f>SUM(#REF!,EK111)</f>
        <v>#REF!</v>
      </c>
      <c r="EL116" s="155" t="e">
        <f>SUM(#REF!,EL111)</f>
        <v>#REF!</v>
      </c>
      <c r="EM116" s="288" t="e">
        <f>SUM(EL116,-EK116)</f>
        <v>#REF!</v>
      </c>
      <c r="EN116" s="157" t="e">
        <f>EM116/EK116</f>
        <v>#REF!</v>
      </c>
      <c r="EO116" s="289"/>
      <c r="EP116" s="155">
        <f>SUM(EP103,EP111)</f>
        <v>73501</v>
      </c>
      <c r="EQ116" s="155">
        <f>SUM(EQ103,EQ111)</f>
        <v>72691</v>
      </c>
      <c r="ER116" s="155">
        <f>SUM(EQ116,-EP116)</f>
        <v>-810</v>
      </c>
      <c r="ES116" s="294">
        <f>ER116/EP116</f>
        <v>-1.1020258227779214E-2</v>
      </c>
      <c r="ET116" s="49"/>
      <c r="EU116" s="69"/>
      <c r="EV116" s="83"/>
      <c r="EW116" s="286"/>
      <c r="EX116" s="272">
        <f>EV116/EV113</f>
        <v>0</v>
      </c>
      <c r="EY116" s="22">
        <v>32</v>
      </c>
      <c r="EZ116" s="12"/>
    </row>
    <row r="117" spans="1:156" ht="15" customHeight="1" x14ac:dyDescent="0.25">
      <c r="A117" s="458"/>
      <c r="B117" s="454" t="s">
        <v>2</v>
      </c>
      <c r="C117" s="454">
        <v>2012</v>
      </c>
      <c r="D117" s="454">
        <v>2013</v>
      </c>
      <c r="E117" s="454" t="s">
        <v>3</v>
      </c>
      <c r="F117" s="455" t="s">
        <v>4</v>
      </c>
      <c r="G117" s="456" t="s">
        <v>1</v>
      </c>
      <c r="H117" s="454">
        <v>2014</v>
      </c>
      <c r="I117" s="454">
        <v>2015</v>
      </c>
      <c r="J117" s="454" t="s">
        <v>3</v>
      </c>
      <c r="K117" s="455" t="s">
        <v>4</v>
      </c>
      <c r="L117" s="295"/>
      <c r="M117" s="240"/>
      <c r="N117" s="240"/>
      <c r="O117" s="240"/>
      <c r="P117" s="240"/>
      <c r="Q117" s="457"/>
      <c r="R117" s="6"/>
      <c r="U117" s="14"/>
      <c r="V117" s="15" t="s">
        <v>6</v>
      </c>
      <c r="W117" s="296"/>
      <c r="X117" s="296"/>
      <c r="Y117" s="297"/>
      <c r="Z117" s="298"/>
      <c r="AA117" s="49"/>
      <c r="AB117" s="15">
        <v>2014</v>
      </c>
      <c r="AC117" s="15">
        <v>2015</v>
      </c>
      <c r="AD117" s="15" t="s">
        <v>3</v>
      </c>
      <c r="AE117" s="16" t="s">
        <v>4</v>
      </c>
      <c r="AF117" s="49"/>
      <c r="AG117" s="296"/>
      <c r="AH117" s="296"/>
      <c r="AI117" s="198"/>
      <c r="AJ117" s="298"/>
      <c r="AK117" s="14"/>
      <c r="AL117" s="12"/>
      <c r="AN117" s="18"/>
      <c r="AO117" s="19" t="s">
        <v>7</v>
      </c>
      <c r="AP117" s="299"/>
      <c r="AQ117" s="299"/>
      <c r="AR117" s="300"/>
      <c r="AS117" s="301"/>
      <c r="AT117" s="51"/>
      <c r="AU117" s="19">
        <v>2014</v>
      </c>
      <c r="AV117" s="19">
        <v>2015</v>
      </c>
      <c r="AW117" s="19" t="s">
        <v>3</v>
      </c>
      <c r="AX117" s="20" t="s">
        <v>4</v>
      </c>
      <c r="AY117" s="49"/>
      <c r="AZ117" s="296"/>
      <c r="BA117" s="296"/>
      <c r="BB117" s="198"/>
      <c r="BC117" s="298"/>
      <c r="BD117" s="18"/>
      <c r="BE117" s="12"/>
      <c r="BG117" s="14"/>
      <c r="BH117" s="15" t="s">
        <v>8</v>
      </c>
      <c r="BI117" s="296"/>
      <c r="BJ117" s="296"/>
      <c r="BK117" s="297"/>
      <c r="BL117" s="298"/>
      <c r="BM117" s="49"/>
      <c r="BN117" s="15">
        <v>2014</v>
      </c>
      <c r="BO117" s="15">
        <v>2015</v>
      </c>
      <c r="BP117" s="15" t="s">
        <v>3</v>
      </c>
      <c r="BQ117" s="16" t="s">
        <v>4</v>
      </c>
      <c r="BR117" s="49"/>
      <c r="BS117" s="296"/>
      <c r="BT117" s="296"/>
      <c r="BU117" s="198"/>
      <c r="BV117" s="298"/>
      <c r="BW117" s="14"/>
      <c r="BX117" s="12"/>
      <c r="CA117" s="18"/>
      <c r="CB117" s="19" t="s">
        <v>9</v>
      </c>
      <c r="CC117" s="19">
        <v>2012</v>
      </c>
      <c r="CD117" s="19">
        <v>2013</v>
      </c>
      <c r="CE117" s="19" t="s">
        <v>3</v>
      </c>
      <c r="CF117" s="20" t="s">
        <v>4</v>
      </c>
      <c r="CG117" s="21"/>
      <c r="CH117" s="19">
        <v>2014</v>
      </c>
      <c r="CI117" s="19">
        <v>2015</v>
      </c>
      <c r="CJ117" s="19" t="s">
        <v>3</v>
      </c>
      <c r="CK117" s="20" t="s">
        <v>4</v>
      </c>
      <c r="CL117" s="49"/>
      <c r="CM117" s="296"/>
      <c r="CN117" s="296"/>
      <c r="CO117" s="198"/>
      <c r="CP117" s="298"/>
      <c r="CQ117" s="18"/>
      <c r="CR117" s="12"/>
      <c r="CU117" s="14"/>
      <c r="CV117" s="15" t="s">
        <v>10</v>
      </c>
      <c r="CW117" s="15">
        <v>2012</v>
      </c>
      <c r="CX117" s="15">
        <v>2013</v>
      </c>
      <c r="CY117" s="15" t="s">
        <v>3</v>
      </c>
      <c r="CZ117" s="16" t="s">
        <v>4</v>
      </c>
      <c r="DA117" s="17"/>
      <c r="DB117" s="15">
        <v>2014</v>
      </c>
      <c r="DC117" s="15">
        <v>2015</v>
      </c>
      <c r="DD117" s="15" t="s">
        <v>3</v>
      </c>
      <c r="DE117" s="16" t="s">
        <v>4</v>
      </c>
      <c r="DF117" s="49"/>
      <c r="DG117" s="296"/>
      <c r="DH117" s="296"/>
      <c r="DI117" s="198"/>
      <c r="DJ117" s="298"/>
      <c r="DK117" s="14"/>
      <c r="DL117" s="12"/>
      <c r="DO117" s="18"/>
      <c r="DP117" s="19" t="s">
        <v>11</v>
      </c>
      <c r="DQ117" s="19">
        <v>2012</v>
      </c>
      <c r="DR117" s="19">
        <v>2013</v>
      </c>
      <c r="DS117" s="19" t="s">
        <v>3</v>
      </c>
      <c r="DT117" s="20" t="s">
        <v>4</v>
      </c>
      <c r="DU117" s="21"/>
      <c r="DV117" s="19">
        <v>2014</v>
      </c>
      <c r="DW117" s="19">
        <v>2015</v>
      </c>
      <c r="DX117" s="19" t="s">
        <v>3</v>
      </c>
      <c r="DY117" s="20" t="s">
        <v>4</v>
      </c>
      <c r="DZ117" s="49"/>
      <c r="EA117" s="296"/>
      <c r="EB117" s="296"/>
      <c r="EC117" s="198"/>
      <c r="ED117" s="298"/>
      <c r="EE117" s="18"/>
      <c r="EF117" s="12"/>
      <c r="EI117" s="22"/>
      <c r="EJ117" s="23" t="s">
        <v>12</v>
      </c>
      <c r="EK117" s="23">
        <v>2012</v>
      </c>
      <c r="EL117" s="23">
        <v>2013</v>
      </c>
      <c r="EM117" s="23" t="s">
        <v>3</v>
      </c>
      <c r="EN117" s="24" t="s">
        <v>4</v>
      </c>
      <c r="EO117" s="25"/>
      <c r="EP117" s="23">
        <v>2014</v>
      </c>
      <c r="EQ117" s="23">
        <v>2015</v>
      </c>
      <c r="ER117" s="23" t="s">
        <v>3</v>
      </c>
      <c r="ES117" s="24" t="s">
        <v>4</v>
      </c>
      <c r="ET117" s="49"/>
      <c r="EU117" s="296"/>
      <c r="EV117" s="296"/>
      <c r="EW117" s="198"/>
      <c r="EX117" s="298"/>
      <c r="EY117" s="22"/>
      <c r="EZ117" s="12"/>
    </row>
    <row r="118" spans="1:156" hidden="1" x14ac:dyDescent="0.25">
      <c r="A118" s="492"/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  <c r="U118" s="302"/>
      <c r="V118" s="105"/>
      <c r="W118" s="105"/>
      <c r="X118" s="105"/>
      <c r="Y118" s="105"/>
      <c r="Z118" s="105"/>
      <c r="AA118" s="105"/>
      <c r="AB118" s="105"/>
      <c r="AC118" s="105"/>
      <c r="AD118" s="105"/>
      <c r="AE118" s="105"/>
      <c r="AF118" s="10"/>
      <c r="AG118" s="303"/>
      <c r="AH118" s="303"/>
      <c r="AI118" s="304"/>
      <c r="AJ118" s="158"/>
      <c r="AK118" s="305"/>
      <c r="AL118" s="12"/>
      <c r="AN118" s="305"/>
      <c r="AO118" s="88"/>
      <c r="AP118" s="105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5"/>
      <c r="BB118" s="105"/>
      <c r="BC118" s="105"/>
      <c r="BD118" s="88"/>
      <c r="BE118" s="105"/>
      <c r="BG118" s="305"/>
      <c r="BH118" s="88"/>
      <c r="BI118" s="105"/>
      <c r="BJ118" s="105"/>
      <c r="BK118" s="105"/>
      <c r="BL118" s="105"/>
      <c r="BM118" s="105"/>
      <c r="BN118" s="105"/>
      <c r="BO118" s="105"/>
      <c r="BP118" s="105"/>
      <c r="BQ118" s="105"/>
      <c r="BR118" s="105"/>
      <c r="BS118" s="105"/>
      <c r="BT118" s="105"/>
      <c r="BU118" s="105"/>
      <c r="BV118" s="105"/>
      <c r="BW118" s="88"/>
      <c r="BX118" s="105"/>
    </row>
    <row r="119" spans="1:156" x14ac:dyDescent="0.25">
      <c r="A119" s="492"/>
      <c r="B119" s="454" t="s">
        <v>2</v>
      </c>
      <c r="C119" s="454">
        <v>2012</v>
      </c>
      <c r="D119" s="454">
        <v>2013</v>
      </c>
      <c r="E119" s="454" t="s">
        <v>3</v>
      </c>
      <c r="F119" s="455" t="s">
        <v>4</v>
      </c>
      <c r="G119" s="456" t="s">
        <v>1</v>
      </c>
      <c r="H119" s="454">
        <v>2013</v>
      </c>
      <c r="I119" s="454">
        <v>2014</v>
      </c>
      <c r="J119" s="454" t="s">
        <v>3</v>
      </c>
      <c r="K119" s="455" t="s">
        <v>4</v>
      </c>
      <c r="Q119" s="492"/>
      <c r="U119" s="14"/>
      <c r="V119" s="15" t="s">
        <v>6</v>
      </c>
      <c r="W119" s="296"/>
      <c r="X119" s="296"/>
      <c r="Y119" s="297"/>
      <c r="Z119" s="298"/>
      <c r="AA119" s="49"/>
      <c r="AB119" s="15">
        <v>2013</v>
      </c>
      <c r="AC119" s="15">
        <v>2014</v>
      </c>
      <c r="AD119" s="15" t="s">
        <v>3</v>
      </c>
      <c r="AE119" s="16" t="s">
        <v>4</v>
      </c>
      <c r="AF119" s="49"/>
      <c r="AG119" s="296"/>
      <c r="AH119" s="296"/>
      <c r="AI119" s="198"/>
      <c r="AJ119" s="298"/>
      <c r="AK119" s="14"/>
      <c r="AL119" s="12"/>
      <c r="AN119" s="18"/>
      <c r="AO119" s="19" t="s">
        <v>7</v>
      </c>
      <c r="AP119" s="299"/>
      <c r="AQ119" s="299"/>
      <c r="AR119" s="300"/>
      <c r="AS119" s="301"/>
      <c r="AT119" s="51"/>
      <c r="AU119" s="19">
        <v>2013</v>
      </c>
      <c r="AV119" s="19">
        <v>2014</v>
      </c>
      <c r="AW119" s="19" t="s">
        <v>3</v>
      </c>
      <c r="AX119" s="20" t="s">
        <v>4</v>
      </c>
      <c r="AY119" s="49"/>
      <c r="AZ119" s="296"/>
      <c r="BA119" s="296"/>
      <c r="BB119" s="198"/>
      <c r="BC119" s="298"/>
      <c r="BD119" s="18"/>
      <c r="BE119" s="105"/>
      <c r="BG119" s="14"/>
      <c r="BH119" s="15" t="s">
        <v>8</v>
      </c>
      <c r="BI119" s="296"/>
      <c r="BJ119" s="296"/>
      <c r="BK119" s="297"/>
      <c r="BL119" s="298"/>
      <c r="BM119" s="49"/>
      <c r="BN119" s="15">
        <v>2013</v>
      </c>
      <c r="BO119" s="15">
        <v>2014</v>
      </c>
      <c r="BP119" s="15" t="s">
        <v>3</v>
      </c>
      <c r="BQ119" s="16" t="s">
        <v>4</v>
      </c>
      <c r="BR119" s="49"/>
      <c r="BS119" s="296"/>
      <c r="BT119" s="296"/>
      <c r="BU119" s="198"/>
      <c r="BV119" s="298"/>
      <c r="BW119" s="14"/>
      <c r="BX119" s="105"/>
      <c r="CA119" s="18"/>
      <c r="CB119" s="19" t="s">
        <v>9</v>
      </c>
      <c r="CC119" s="19">
        <v>2012</v>
      </c>
      <c r="CD119" s="19">
        <v>2013</v>
      </c>
      <c r="CE119" s="19" t="s">
        <v>3</v>
      </c>
      <c r="CF119" s="20" t="s">
        <v>4</v>
      </c>
      <c r="CG119" s="21"/>
      <c r="CH119" s="19">
        <v>2013</v>
      </c>
      <c r="CI119" s="19">
        <v>2014</v>
      </c>
      <c r="CJ119" s="19" t="s">
        <v>3</v>
      </c>
      <c r="CK119" s="20" t="s">
        <v>4</v>
      </c>
      <c r="CL119" s="49"/>
      <c r="CM119" s="296"/>
      <c r="CN119" s="296"/>
      <c r="CO119" s="198"/>
      <c r="CP119" s="298"/>
      <c r="CQ119" s="18"/>
      <c r="CU119" s="14"/>
      <c r="CV119" s="15" t="s">
        <v>10</v>
      </c>
      <c r="CW119" s="15">
        <v>2012</v>
      </c>
      <c r="CX119" s="15">
        <v>2013</v>
      </c>
      <c r="CY119" s="15" t="s">
        <v>3</v>
      </c>
      <c r="CZ119" s="16" t="s">
        <v>4</v>
      </c>
      <c r="DA119" s="17"/>
      <c r="DB119" s="15">
        <v>2013</v>
      </c>
      <c r="DC119" s="15">
        <v>2014</v>
      </c>
      <c r="DD119" s="15" t="s">
        <v>3</v>
      </c>
      <c r="DE119" s="16" t="s">
        <v>4</v>
      </c>
      <c r="DF119" s="49"/>
      <c r="DG119" s="296"/>
      <c r="DH119" s="296"/>
      <c r="DI119" s="198"/>
      <c r="DJ119" s="298"/>
      <c r="DK119" s="14"/>
      <c r="DO119" s="18"/>
      <c r="DP119" s="19" t="s">
        <v>11</v>
      </c>
      <c r="DQ119" s="19">
        <v>2012</v>
      </c>
      <c r="DR119" s="19">
        <v>2013</v>
      </c>
      <c r="DS119" s="19" t="s">
        <v>3</v>
      </c>
      <c r="DT119" s="20" t="s">
        <v>4</v>
      </c>
      <c r="DU119" s="21"/>
      <c r="DV119" s="19">
        <v>2013</v>
      </c>
      <c r="DW119" s="19">
        <v>2014</v>
      </c>
      <c r="DX119" s="19" t="s">
        <v>3</v>
      </c>
      <c r="DY119" s="20" t="s">
        <v>4</v>
      </c>
      <c r="DZ119" s="49"/>
      <c r="EA119" s="296"/>
      <c r="EB119" s="296"/>
      <c r="EC119" s="198"/>
      <c r="ED119" s="298"/>
      <c r="EE119" s="18"/>
      <c r="EI119" s="22"/>
      <c r="EJ119" s="23" t="s">
        <v>12</v>
      </c>
      <c r="EK119" s="23">
        <v>2012</v>
      </c>
      <c r="EL119" s="23">
        <v>2013</v>
      </c>
      <c r="EM119" s="23" t="s">
        <v>3</v>
      </c>
      <c r="EN119" s="24" t="s">
        <v>4</v>
      </c>
      <c r="EO119" s="25"/>
      <c r="EP119" s="23">
        <v>2014</v>
      </c>
      <c r="EQ119" s="23">
        <v>2015</v>
      </c>
      <c r="ER119" s="23" t="s">
        <v>3</v>
      </c>
      <c r="ES119" s="24" t="s">
        <v>4</v>
      </c>
      <c r="ET119" s="49"/>
      <c r="EU119" s="296"/>
      <c r="EV119" s="296"/>
      <c r="EW119" s="198"/>
      <c r="EX119" s="298"/>
      <c r="EY119" s="22"/>
    </row>
    <row r="120" spans="1:156" x14ac:dyDescent="0.25">
      <c r="A120" s="492"/>
      <c r="B120" s="155" t="s">
        <v>39</v>
      </c>
      <c r="C120" s="155" t="e">
        <f>SUM(#REF!,C115)</f>
        <v>#REF!</v>
      </c>
      <c r="D120" s="155" t="e">
        <f>SUM(#REF!,D115)</f>
        <v>#REF!</v>
      </c>
      <c r="E120" s="288" t="e">
        <f>SUM(D120,-C120)</f>
        <v>#REF!</v>
      </c>
      <c r="F120" s="157" t="e">
        <f>E120/C120</f>
        <v>#REF!</v>
      </c>
      <c r="G120" s="289"/>
      <c r="H120" s="155">
        <f>H241</f>
        <v>92213</v>
      </c>
      <c r="I120" s="155">
        <f>I241</f>
        <v>90991</v>
      </c>
      <c r="J120" s="155">
        <f>SUM(I120,-H120)</f>
        <v>-1222</v>
      </c>
      <c r="K120" s="294">
        <f>J120/H120</f>
        <v>-1.3251927602398794E-2</v>
      </c>
      <c r="Q120" s="492"/>
      <c r="U120" s="44"/>
      <c r="V120" s="155" t="s">
        <v>39</v>
      </c>
      <c r="W120" s="155" t="e">
        <f>SUM(#REF!,W115)</f>
        <v>#REF!</v>
      </c>
      <c r="X120" s="155" t="e">
        <f>SUM(#REF!,X115)</f>
        <v>#REF!</v>
      </c>
      <c r="Y120" s="288" t="e">
        <f>SUM(X120,-W120)</f>
        <v>#REF!</v>
      </c>
      <c r="Z120" s="157" t="e">
        <f>Y120/W120</f>
        <v>#REF!</v>
      </c>
      <c r="AA120" s="289"/>
      <c r="AB120" s="155">
        <f>AB241</f>
        <v>24123</v>
      </c>
      <c r="AC120" s="155">
        <f>AC241</f>
        <v>23615</v>
      </c>
      <c r="AD120" s="155">
        <f>SUM(AC120,-AB120)</f>
        <v>-508</v>
      </c>
      <c r="AE120" s="294">
        <f>AD120/AB120</f>
        <v>-2.1058740620984125E-2</v>
      </c>
      <c r="AG120" s="306"/>
      <c r="AK120" s="493"/>
      <c r="AL120" s="12"/>
      <c r="AN120" s="494"/>
      <c r="AO120" s="155" t="s">
        <v>39</v>
      </c>
      <c r="AP120" s="155" t="e">
        <f>SUM(#REF!,AP115)</f>
        <v>#REF!</v>
      </c>
      <c r="AQ120" s="155" t="e">
        <f>SUM(#REF!,AQ115)</f>
        <v>#REF!</v>
      </c>
      <c r="AR120" s="288" t="e">
        <f>SUM(AQ120,-AP120)</f>
        <v>#REF!</v>
      </c>
      <c r="AS120" s="157" t="e">
        <f>AR120/AP120</f>
        <v>#REF!</v>
      </c>
      <c r="AT120" s="289"/>
      <c r="AU120" s="155">
        <f>AU241</f>
        <v>14342</v>
      </c>
      <c r="AV120" s="155">
        <f>AV241</f>
        <v>13955</v>
      </c>
      <c r="AW120" s="155">
        <f>SUM(AV120,-AU120)</f>
        <v>-387</v>
      </c>
      <c r="AX120" s="294">
        <f>AW120/AU120</f>
        <v>-2.6983684283921349E-2</v>
      </c>
      <c r="AY120" s="309"/>
      <c r="AZ120" s="308"/>
      <c r="BA120" s="308"/>
      <c r="BB120" s="308"/>
      <c r="BC120" s="180"/>
      <c r="BD120" s="18"/>
      <c r="BE120" s="310"/>
      <c r="BG120" s="372"/>
      <c r="BH120" s="155" t="s">
        <v>39</v>
      </c>
      <c r="BI120" s="155" t="e">
        <f>SUM(#REF!,BI115)</f>
        <v>#REF!</v>
      </c>
      <c r="BJ120" s="155" t="e">
        <f>SUM(#REF!,BJ115)</f>
        <v>#REF!</v>
      </c>
      <c r="BK120" s="288" t="e">
        <f>SUM(BJ120,-BI120)</f>
        <v>#REF!</v>
      </c>
      <c r="BL120" s="157" t="e">
        <f>BK120/BI120</f>
        <v>#REF!</v>
      </c>
      <c r="BM120" s="289"/>
      <c r="BN120" s="155">
        <f>BN241</f>
        <v>9775</v>
      </c>
      <c r="BO120" s="155">
        <f>BO241</f>
        <v>9721</v>
      </c>
      <c r="BP120" s="155">
        <f>SUM(BO120,-BN120)</f>
        <v>-54</v>
      </c>
      <c r="BQ120" s="294">
        <f>BP120/BN120</f>
        <v>-5.5242966751918162E-3</v>
      </c>
      <c r="BR120" s="309"/>
      <c r="BS120" s="308"/>
      <c r="BT120" s="308"/>
      <c r="BU120" s="308"/>
      <c r="BV120" s="180"/>
      <c r="BW120" s="14"/>
      <c r="BX120" s="310"/>
      <c r="CA120" s="421"/>
      <c r="CB120" s="155" t="s">
        <v>39</v>
      </c>
      <c r="CC120" s="155" t="e">
        <f>SUM(#REF!,CC115)</f>
        <v>#REF!</v>
      </c>
      <c r="CD120" s="155" t="e">
        <f>SUM(#REF!,CD115)</f>
        <v>#REF!</v>
      </c>
      <c r="CE120" s="288" t="e">
        <f>SUM(CD120,-CC120)</f>
        <v>#REF!</v>
      </c>
      <c r="CF120" s="157" t="e">
        <f>CE120/CC120</f>
        <v>#REF!</v>
      </c>
      <c r="CG120" s="289"/>
      <c r="CH120" s="155">
        <f>CH241</f>
        <v>10775</v>
      </c>
      <c r="CI120" s="155">
        <f>CI241</f>
        <v>11205</v>
      </c>
      <c r="CJ120" s="155">
        <f>SUM(CI120,-CH120)</f>
        <v>430</v>
      </c>
      <c r="CK120" s="294">
        <f>CJ120/CH120</f>
        <v>3.9907192575406029E-2</v>
      </c>
      <c r="CQ120" s="421"/>
      <c r="CU120" s="189"/>
      <c r="CV120" s="155" t="s">
        <v>39</v>
      </c>
      <c r="CW120" s="155" t="e">
        <f>SUM(#REF!,CW115)</f>
        <v>#REF!</v>
      </c>
      <c r="CX120" s="155" t="e">
        <f>SUM(#REF!,CX115)</f>
        <v>#REF!</v>
      </c>
      <c r="CY120" s="288" t="e">
        <f>SUM(CX120,-CW120)</f>
        <v>#REF!</v>
      </c>
      <c r="CZ120" s="157" t="e">
        <f>CY120/CW120</f>
        <v>#REF!</v>
      </c>
      <c r="DA120" s="289"/>
      <c r="DB120" s="155">
        <f>DB241</f>
        <v>6651</v>
      </c>
      <c r="DC120" s="155">
        <f>DC241</f>
        <v>6431</v>
      </c>
      <c r="DD120" s="155">
        <f>SUM(DC120,-DB120)</f>
        <v>-220</v>
      </c>
      <c r="DE120" s="294">
        <f>DD120/DB120</f>
        <v>-3.307773267177868E-2</v>
      </c>
      <c r="DK120" s="189"/>
      <c r="DO120" s="421"/>
      <c r="DP120" s="155" t="s">
        <v>39</v>
      </c>
      <c r="DQ120" s="155" t="e">
        <f>SUM(#REF!,DQ115)</f>
        <v>#REF!</v>
      </c>
      <c r="DR120" s="155" t="e">
        <f>SUM(#REF!,DR115)</f>
        <v>#REF!</v>
      </c>
      <c r="DS120" s="288" t="e">
        <f>SUM(DR120,-DQ120)</f>
        <v>#REF!</v>
      </c>
      <c r="DT120" s="157" t="e">
        <f>DS120/DQ120</f>
        <v>#REF!</v>
      </c>
      <c r="DU120" s="289"/>
      <c r="DV120" s="155">
        <f>DV241</f>
        <v>8920</v>
      </c>
      <c r="DW120" s="155">
        <f>DW241</f>
        <v>8574</v>
      </c>
      <c r="DX120" s="155">
        <f>SUM(DW120,-DV120)</f>
        <v>-346</v>
      </c>
      <c r="DY120" s="294">
        <f>DX120/DV120</f>
        <v>-3.8789237668161433E-2</v>
      </c>
      <c r="EE120" s="421"/>
      <c r="EI120" s="492"/>
      <c r="EJ120" s="155" t="s">
        <v>39</v>
      </c>
      <c r="EK120" s="155" t="e">
        <f>SUM(#REF!,EK115)</f>
        <v>#REF!</v>
      </c>
      <c r="EL120" s="155" t="e">
        <f>SUM(#REF!,EL115)</f>
        <v>#REF!</v>
      </c>
      <c r="EM120" s="288" t="e">
        <f>SUM(EL120,-EK120)</f>
        <v>#REF!</v>
      </c>
      <c r="EN120" s="157" t="e">
        <f>EM120/EK120</f>
        <v>#REF!</v>
      </c>
      <c r="EO120" s="289"/>
      <c r="EP120" s="155">
        <f>EP241</f>
        <v>74586</v>
      </c>
      <c r="EQ120" s="155">
        <f>EQ241</f>
        <v>73501</v>
      </c>
      <c r="ER120" s="155">
        <f>SUM(EQ120,-EP120)</f>
        <v>-1085</v>
      </c>
      <c r="ES120" s="294">
        <f>ER120/EP120</f>
        <v>-1.4546965918536992E-2</v>
      </c>
      <c r="EY120" s="492"/>
    </row>
    <row r="121" spans="1:156" x14ac:dyDescent="0.25">
      <c r="L121" s="309"/>
      <c r="M121" s="8">
        <v>10</v>
      </c>
      <c r="N121" s="8">
        <v>11</v>
      </c>
      <c r="O121" s="8">
        <v>12</v>
      </c>
      <c r="P121" s="9">
        <v>13</v>
      </c>
      <c r="U121" s="58"/>
      <c r="AG121" s="306"/>
      <c r="AK121" s="307"/>
      <c r="AL121" s="12"/>
      <c r="AN121" s="305"/>
      <c r="AO121" s="2"/>
      <c r="AP121" s="26"/>
      <c r="AQ121" s="26"/>
      <c r="AR121" s="26"/>
      <c r="AS121" s="26"/>
      <c r="AT121" s="26"/>
      <c r="AU121" s="26"/>
      <c r="AV121" s="26"/>
      <c r="AW121" s="34"/>
      <c r="AX121" s="35"/>
      <c r="AY121" s="311"/>
      <c r="AZ121" s="312"/>
      <c r="BA121" s="312"/>
      <c r="BB121" s="313"/>
      <c r="BC121" s="314"/>
      <c r="BD121" s="302"/>
      <c r="BE121" s="310"/>
      <c r="BG121" s="305"/>
      <c r="BH121" s="2"/>
      <c r="BI121" s="26"/>
      <c r="BJ121" s="26"/>
      <c r="BK121" s="26"/>
      <c r="BL121" s="26"/>
      <c r="BM121" s="26"/>
      <c r="BN121" s="26"/>
      <c r="BO121" s="26"/>
      <c r="BP121" s="34"/>
      <c r="BQ121" s="35"/>
      <c r="BR121" s="311"/>
      <c r="BS121" s="312"/>
      <c r="BT121" s="312"/>
      <c r="BU121" s="313"/>
      <c r="BV121" s="314"/>
      <c r="BW121" s="302"/>
      <c r="BX121" s="310"/>
    </row>
    <row r="122" spans="1:156" x14ac:dyDescent="0.25">
      <c r="B122" s="8"/>
      <c r="C122" s="8"/>
      <c r="D122" s="8"/>
      <c r="E122" s="8"/>
      <c r="F122" s="9"/>
      <c r="G122" s="10"/>
      <c r="H122" s="8"/>
      <c r="I122" s="8"/>
      <c r="J122" s="8"/>
      <c r="K122" s="9"/>
      <c r="L122" s="309"/>
      <c r="M122" s="8"/>
      <c r="N122" s="8"/>
      <c r="O122" s="8"/>
      <c r="P122" s="9"/>
      <c r="AN122" s="305"/>
      <c r="AO122" s="88"/>
      <c r="AP122" s="8"/>
      <c r="AQ122" s="88"/>
      <c r="AR122" s="88"/>
      <c r="AS122" s="87"/>
      <c r="AT122" s="105"/>
      <c r="AU122" s="88"/>
      <c r="AV122" s="88"/>
      <c r="AW122" s="88"/>
      <c r="AX122" s="87"/>
      <c r="AY122" s="315"/>
      <c r="AZ122" s="302"/>
      <c r="BA122" s="316"/>
      <c r="BB122" s="316"/>
      <c r="BC122" s="317"/>
      <c r="BD122" s="302"/>
      <c r="BE122" s="105"/>
      <c r="BG122" s="305"/>
      <c r="BH122" s="88"/>
      <c r="BI122" s="8"/>
      <c r="BJ122" s="88"/>
      <c r="BK122" s="88"/>
      <c r="BL122" s="87"/>
      <c r="BM122" s="105"/>
      <c r="BN122" s="88"/>
      <c r="BO122" s="88"/>
      <c r="BP122" s="88"/>
      <c r="BQ122" s="87"/>
      <c r="BR122" s="315"/>
      <c r="BS122" s="302"/>
      <c r="BT122" s="316"/>
      <c r="BU122" s="316"/>
      <c r="BV122" s="317"/>
      <c r="BW122" s="302"/>
      <c r="BX122" s="105"/>
    </row>
    <row r="123" spans="1:156" x14ac:dyDescent="0.25">
      <c r="B123" s="8"/>
      <c r="C123" s="8"/>
      <c r="D123" s="8"/>
      <c r="E123" s="8"/>
      <c r="F123" s="9"/>
      <c r="G123" s="10"/>
      <c r="H123" s="8"/>
      <c r="I123" s="8"/>
      <c r="J123" s="8"/>
      <c r="K123" s="9"/>
      <c r="L123" s="309"/>
      <c r="M123" s="8"/>
      <c r="N123" s="8"/>
      <c r="O123" s="8"/>
      <c r="P123" s="9"/>
      <c r="AN123" s="305"/>
      <c r="AO123" s="88"/>
      <c r="AP123" s="8"/>
      <c r="AQ123" s="8"/>
      <c r="AR123" s="129"/>
      <c r="AS123" s="318"/>
      <c r="AT123" s="10"/>
      <c r="AU123" s="8"/>
      <c r="AV123" s="8"/>
      <c r="AW123" s="129"/>
      <c r="AX123" s="318"/>
      <c r="AY123" s="10"/>
      <c r="AZ123" s="8"/>
      <c r="BA123" s="8"/>
      <c r="BB123" s="129"/>
      <c r="BC123" s="318"/>
      <c r="BD123" s="302"/>
      <c r="BE123" s="105"/>
      <c r="BG123" s="305"/>
      <c r="BH123" s="88"/>
      <c r="BI123" s="8"/>
      <c r="BJ123" s="8"/>
      <c r="BK123" s="129"/>
      <c r="BL123" s="318"/>
      <c r="BM123" s="10"/>
      <c r="BN123" s="8"/>
      <c r="BO123" s="8"/>
      <c r="BP123" s="129"/>
      <c r="BQ123" s="318"/>
      <c r="BR123" s="10"/>
      <c r="BS123" s="8"/>
      <c r="BT123" s="8"/>
      <c r="BU123" s="129"/>
      <c r="BV123" s="318"/>
      <c r="BW123" s="302"/>
      <c r="BX123" s="105"/>
    </row>
    <row r="124" spans="1:156" x14ac:dyDescent="0.25">
      <c r="B124" s="8"/>
      <c r="C124" s="8"/>
      <c r="D124" s="8"/>
      <c r="E124" s="8"/>
      <c r="F124" s="9"/>
      <c r="G124" s="10"/>
      <c r="H124" s="8"/>
      <c r="I124" s="8"/>
      <c r="J124" s="8"/>
      <c r="K124" s="9"/>
      <c r="L124" s="309"/>
      <c r="M124" s="8"/>
      <c r="N124" s="8"/>
      <c r="O124" s="8"/>
      <c r="P124" s="9"/>
      <c r="AN124" s="305"/>
      <c r="AO124" s="88"/>
      <c r="AP124" s="8"/>
      <c r="AQ124" s="8"/>
      <c r="AR124" s="129"/>
      <c r="AS124" s="318"/>
      <c r="AT124" s="10"/>
      <c r="AU124" s="8"/>
      <c r="AV124" s="8"/>
      <c r="AW124" s="129"/>
      <c r="AX124" s="318"/>
      <c r="AY124" s="10"/>
      <c r="AZ124" s="8"/>
      <c r="BA124" s="8"/>
      <c r="BB124" s="129"/>
      <c r="BC124" s="318"/>
      <c r="BD124" s="302"/>
      <c r="BE124" s="105"/>
      <c r="BG124" s="305"/>
      <c r="BH124" s="88"/>
      <c r="BI124" s="8"/>
      <c r="BJ124" s="8"/>
      <c r="BK124" s="129"/>
      <c r="BL124" s="318"/>
      <c r="BM124" s="10"/>
      <c r="BN124" s="8"/>
      <c r="BO124" s="8"/>
      <c r="BP124" s="129"/>
      <c r="BQ124" s="318"/>
      <c r="BR124" s="10"/>
      <c r="BS124" s="8"/>
      <c r="BT124" s="8"/>
      <c r="BU124" s="129"/>
      <c r="BV124" s="318"/>
      <c r="BW124" s="302"/>
      <c r="BX124" s="105"/>
    </row>
    <row r="125" spans="1:156" x14ac:dyDescent="0.25">
      <c r="B125" s="8"/>
      <c r="C125" s="8"/>
      <c r="D125" s="8"/>
      <c r="E125" s="8"/>
      <c r="F125" s="9"/>
      <c r="G125" s="10"/>
      <c r="H125" s="8"/>
      <c r="I125" s="8"/>
      <c r="J125" s="8"/>
      <c r="K125" s="9"/>
      <c r="L125" s="309"/>
      <c r="M125" s="8"/>
      <c r="N125" s="8"/>
      <c r="O125" s="8"/>
      <c r="P125" s="9"/>
      <c r="AN125" s="305"/>
      <c r="AO125" s="319"/>
      <c r="AP125" s="79"/>
      <c r="AQ125" s="79"/>
      <c r="AR125" s="257"/>
      <c r="AS125" s="258"/>
      <c r="AT125" s="10"/>
      <c r="AU125" s="79"/>
      <c r="AV125" s="79"/>
      <c r="AW125" s="257"/>
      <c r="AX125" s="320"/>
      <c r="AY125" s="10"/>
      <c r="AZ125" s="69"/>
      <c r="BA125" s="69"/>
      <c r="BB125" s="70"/>
      <c r="BC125" s="80"/>
      <c r="BD125" s="302"/>
      <c r="BE125" s="321"/>
      <c r="BG125" s="305"/>
      <c r="BH125" s="319"/>
      <c r="BI125" s="79"/>
      <c r="BJ125" s="79"/>
      <c r="BK125" s="257"/>
      <c r="BL125" s="258"/>
      <c r="BM125" s="10"/>
      <c r="BN125" s="79"/>
      <c r="BO125" s="79"/>
      <c r="BP125" s="257"/>
      <c r="BQ125" s="320"/>
      <c r="BR125" s="10"/>
      <c r="BS125" s="69"/>
      <c r="BT125" s="69"/>
      <c r="BU125" s="70"/>
      <c r="BV125" s="80"/>
      <c r="BW125" s="302"/>
      <c r="BX125" s="321"/>
    </row>
    <row r="126" spans="1:156" hidden="1" x14ac:dyDescent="0.25">
      <c r="B126" s="8"/>
      <c r="C126" s="8"/>
      <c r="D126" s="8"/>
      <c r="E126" s="8"/>
      <c r="F126" s="9"/>
      <c r="G126" s="10"/>
      <c r="H126" s="8"/>
      <c r="I126" s="8"/>
      <c r="J126" s="8"/>
      <c r="K126" s="9"/>
      <c r="L126" s="309"/>
      <c r="M126" s="8"/>
      <c r="N126" s="8"/>
      <c r="O126" s="8"/>
      <c r="P126" s="9"/>
      <c r="AN126" s="305"/>
      <c r="AO126" s="322"/>
      <c r="AP126" s="8"/>
      <c r="AQ126" s="83"/>
      <c r="AR126" s="88"/>
      <c r="AS126" s="323"/>
      <c r="AT126" s="10"/>
      <c r="AU126" s="286"/>
      <c r="AV126" s="83"/>
      <c r="AW126" s="88"/>
      <c r="AX126" s="323"/>
      <c r="AY126" s="10"/>
      <c r="AZ126" s="83"/>
      <c r="BA126" s="83"/>
      <c r="BB126" s="88"/>
      <c r="BC126" s="87"/>
      <c r="BD126" s="302"/>
      <c r="BE126" s="321"/>
      <c r="BG126" s="305"/>
      <c r="BH126" s="322"/>
      <c r="BI126" s="8"/>
      <c r="BJ126" s="83"/>
      <c r="BK126" s="88"/>
      <c r="BL126" s="323"/>
      <c r="BM126" s="10"/>
      <c r="BN126" s="286"/>
      <c r="BO126" s="83"/>
      <c r="BP126" s="88"/>
      <c r="BQ126" s="323"/>
      <c r="BR126" s="10"/>
      <c r="BS126" s="83"/>
      <c r="BT126" s="83"/>
      <c r="BU126" s="88"/>
      <c r="BV126" s="87"/>
      <c r="BW126" s="302"/>
      <c r="BX126" s="321"/>
    </row>
    <row r="127" spans="1:156" ht="12.95" customHeight="1" x14ac:dyDescent="0.25">
      <c r="B127" s="8">
        <v>1</v>
      </c>
      <c r="C127" s="8">
        <v>2</v>
      </c>
      <c r="D127" s="8">
        <v>3</v>
      </c>
      <c r="E127" s="8">
        <v>4</v>
      </c>
      <c r="F127" s="9">
        <v>5</v>
      </c>
      <c r="G127" s="10"/>
      <c r="H127" s="8">
        <v>6</v>
      </c>
      <c r="I127" s="8">
        <v>7</v>
      </c>
      <c r="J127" s="8">
        <v>8</v>
      </c>
      <c r="K127" s="9">
        <v>9</v>
      </c>
      <c r="L127" s="309"/>
      <c r="M127" s="8"/>
      <c r="N127" s="8"/>
      <c r="O127" s="8"/>
      <c r="P127" s="9"/>
      <c r="U127" s="8" t="s">
        <v>43</v>
      </c>
      <c r="V127" s="8">
        <v>1</v>
      </c>
      <c r="W127" s="8">
        <v>2</v>
      </c>
      <c r="X127" s="8">
        <v>3</v>
      </c>
      <c r="Y127" s="8">
        <v>4</v>
      </c>
      <c r="Z127" s="9">
        <v>5</v>
      </c>
      <c r="AA127" s="10"/>
      <c r="AB127" s="324">
        <v>6</v>
      </c>
      <c r="AC127" s="324">
        <v>7</v>
      </c>
      <c r="AD127" s="324">
        <v>8</v>
      </c>
      <c r="AE127" s="325">
        <v>9</v>
      </c>
      <c r="AF127" s="10"/>
      <c r="AG127" s="8">
        <v>10</v>
      </c>
      <c r="AH127" s="8">
        <v>11</v>
      </c>
      <c r="AI127" s="8">
        <v>12</v>
      </c>
      <c r="AJ127" s="9">
        <v>13</v>
      </c>
      <c r="AK127" s="305" t="s">
        <v>43</v>
      </c>
      <c r="AL127" s="331" t="s">
        <v>54</v>
      </c>
      <c r="AN127" s="8" t="s">
        <v>43</v>
      </c>
      <c r="AO127" s="8">
        <v>1</v>
      </c>
      <c r="AP127" s="8">
        <v>2</v>
      </c>
      <c r="AQ127" s="8">
        <v>3</v>
      </c>
      <c r="AR127" s="8">
        <v>4</v>
      </c>
      <c r="AS127" s="9">
        <v>5</v>
      </c>
      <c r="AT127" s="10"/>
      <c r="AU127" s="324">
        <v>6</v>
      </c>
      <c r="AV127" s="324">
        <v>7</v>
      </c>
      <c r="AW127" s="324">
        <v>8</v>
      </c>
      <c r="AX127" s="325">
        <v>9</v>
      </c>
      <c r="AY127" s="10"/>
      <c r="AZ127" s="8">
        <v>10</v>
      </c>
      <c r="BA127" s="8">
        <v>11</v>
      </c>
      <c r="BB127" s="8">
        <v>12</v>
      </c>
      <c r="BC127" s="9">
        <v>13</v>
      </c>
      <c r="BD127" s="305" t="s">
        <v>43</v>
      </c>
      <c r="BE127" s="331" t="s">
        <v>54</v>
      </c>
      <c r="BG127" s="8" t="s">
        <v>43</v>
      </c>
      <c r="BH127" s="8">
        <v>1</v>
      </c>
      <c r="BI127" s="8">
        <v>2</v>
      </c>
      <c r="BJ127" s="8">
        <v>3</v>
      </c>
      <c r="BK127" s="8">
        <v>4</v>
      </c>
      <c r="BL127" s="9">
        <v>5</v>
      </c>
      <c r="BM127" s="10"/>
      <c r="BN127" s="324">
        <v>6</v>
      </c>
      <c r="BO127" s="324">
        <v>7</v>
      </c>
      <c r="BP127" s="324">
        <v>8</v>
      </c>
      <c r="BQ127" s="325">
        <v>9</v>
      </c>
      <c r="BR127" s="10"/>
      <c r="BS127" s="8">
        <v>10</v>
      </c>
      <c r="BT127" s="8">
        <v>11</v>
      </c>
      <c r="BU127" s="8">
        <v>12</v>
      </c>
      <c r="BV127" s="9">
        <v>13</v>
      </c>
      <c r="BW127" s="305" t="s">
        <v>43</v>
      </c>
      <c r="BX127" s="331" t="s">
        <v>54</v>
      </c>
      <c r="CA127" s="8" t="s">
        <v>43</v>
      </c>
      <c r="CB127" s="8">
        <v>1</v>
      </c>
      <c r="CC127" s="8">
        <v>2</v>
      </c>
      <c r="CD127" s="8">
        <v>3</v>
      </c>
      <c r="CE127" s="8">
        <v>4</v>
      </c>
      <c r="CF127" s="9">
        <v>5</v>
      </c>
      <c r="CG127" s="10"/>
      <c r="CH127" s="324">
        <v>6</v>
      </c>
      <c r="CI127" s="324">
        <v>7</v>
      </c>
      <c r="CJ127" s="324">
        <v>8</v>
      </c>
      <c r="CK127" s="325">
        <v>9</v>
      </c>
      <c r="CL127" s="10"/>
      <c r="CM127" s="8">
        <v>10</v>
      </c>
      <c r="CN127" s="8">
        <v>11</v>
      </c>
      <c r="CO127" s="8">
        <v>12</v>
      </c>
      <c r="CP127" s="9">
        <v>13</v>
      </c>
      <c r="CQ127" s="305" t="s">
        <v>43</v>
      </c>
      <c r="CR127" s="331" t="s">
        <v>54</v>
      </c>
      <c r="CU127" s="8" t="s">
        <v>43</v>
      </c>
      <c r="CV127" s="8">
        <v>1</v>
      </c>
      <c r="CW127" s="8">
        <v>2</v>
      </c>
      <c r="CX127" s="8">
        <v>3</v>
      </c>
      <c r="CY127" s="8">
        <v>4</v>
      </c>
      <c r="CZ127" s="9">
        <v>5</v>
      </c>
      <c r="DA127" s="10"/>
      <c r="DB127" s="324">
        <v>6</v>
      </c>
      <c r="DC127" s="324">
        <v>7</v>
      </c>
      <c r="DD127" s="324">
        <v>8</v>
      </c>
      <c r="DE127" s="325">
        <v>9</v>
      </c>
      <c r="DF127" s="10"/>
      <c r="DG127" s="8">
        <v>10</v>
      </c>
      <c r="DH127" s="8">
        <v>11</v>
      </c>
      <c r="DI127" s="8">
        <v>12</v>
      </c>
      <c r="DJ127" s="9">
        <v>13</v>
      </c>
      <c r="DK127" s="305" t="s">
        <v>43</v>
      </c>
      <c r="DL127" s="331" t="s">
        <v>54</v>
      </c>
      <c r="DO127" s="8" t="s">
        <v>43</v>
      </c>
      <c r="DP127" s="8">
        <v>1</v>
      </c>
      <c r="DQ127" s="8">
        <v>2</v>
      </c>
      <c r="DR127" s="8">
        <v>3</v>
      </c>
      <c r="DS127" s="8">
        <v>4</v>
      </c>
      <c r="DT127" s="9">
        <v>5</v>
      </c>
      <c r="DU127" s="10"/>
      <c r="DV127" s="324">
        <v>6</v>
      </c>
      <c r="DW127" s="324">
        <v>7</v>
      </c>
      <c r="DX127" s="324">
        <v>8</v>
      </c>
      <c r="DY127" s="325">
        <v>9</v>
      </c>
      <c r="DZ127" s="10"/>
      <c r="EA127" s="8">
        <v>10</v>
      </c>
      <c r="EB127" s="8">
        <v>11</v>
      </c>
      <c r="EC127" s="8">
        <v>12</v>
      </c>
      <c r="ED127" s="9">
        <v>13</v>
      </c>
      <c r="EE127" s="305" t="s">
        <v>43</v>
      </c>
      <c r="EF127" s="331" t="s">
        <v>54</v>
      </c>
      <c r="EI127" s="8" t="s">
        <v>43</v>
      </c>
      <c r="EJ127" s="8">
        <v>1</v>
      </c>
      <c r="EK127" s="8">
        <v>2</v>
      </c>
      <c r="EL127" s="8">
        <v>3</v>
      </c>
      <c r="EM127" s="8">
        <v>4</v>
      </c>
      <c r="EN127" s="9">
        <v>5</v>
      </c>
      <c r="EO127" s="10"/>
      <c r="EP127" s="324">
        <v>6</v>
      </c>
      <c r="EQ127" s="324">
        <v>7</v>
      </c>
      <c r="ER127" s="324">
        <v>8</v>
      </c>
      <c r="ES127" s="325">
        <v>9</v>
      </c>
      <c r="ET127" s="10"/>
      <c r="EU127" s="8">
        <v>10</v>
      </c>
      <c r="EV127" s="8">
        <v>11</v>
      </c>
      <c r="EW127" s="8">
        <v>12</v>
      </c>
      <c r="EX127" s="9">
        <v>13</v>
      </c>
      <c r="EY127" s="305" t="s">
        <v>43</v>
      </c>
      <c r="EZ127" s="331" t="s">
        <v>54</v>
      </c>
    </row>
    <row r="128" spans="1:156" ht="12.95" customHeight="1" x14ac:dyDescent="0.25">
      <c r="A128" s="461" t="s">
        <v>1</v>
      </c>
      <c r="B128" s="462" t="s">
        <v>2</v>
      </c>
      <c r="C128" s="462">
        <v>2012</v>
      </c>
      <c r="D128" s="462">
        <v>2013</v>
      </c>
      <c r="E128" s="462" t="s">
        <v>3</v>
      </c>
      <c r="F128" s="463" t="s">
        <v>4</v>
      </c>
      <c r="G128" s="464" t="s">
        <v>1</v>
      </c>
      <c r="H128" s="462">
        <v>2014</v>
      </c>
      <c r="I128" s="462">
        <v>2015</v>
      </c>
      <c r="J128" s="462" t="s">
        <v>3</v>
      </c>
      <c r="K128" s="463" t="s">
        <v>4</v>
      </c>
      <c r="L128" s="464" t="s">
        <v>1</v>
      </c>
      <c r="M128" s="462">
        <v>2013</v>
      </c>
      <c r="N128" s="462">
        <v>2014</v>
      </c>
      <c r="O128" s="462" t="s">
        <v>3</v>
      </c>
      <c r="P128" s="463" t="s">
        <v>4</v>
      </c>
      <c r="Q128" s="465"/>
      <c r="R128" s="470" t="s">
        <v>5</v>
      </c>
      <c r="U128" s="332" t="s">
        <v>1</v>
      </c>
      <c r="V128" s="333" t="s">
        <v>6</v>
      </c>
      <c r="W128" s="333">
        <v>2012</v>
      </c>
      <c r="X128" s="333">
        <v>2013</v>
      </c>
      <c r="Y128" s="333" t="s">
        <v>3</v>
      </c>
      <c r="Z128" s="334" t="s">
        <v>4</v>
      </c>
      <c r="AA128" s="335"/>
      <c r="AB128" s="333">
        <v>2014</v>
      </c>
      <c r="AC128" s="333">
        <v>2015</v>
      </c>
      <c r="AD128" s="333" t="s">
        <v>3</v>
      </c>
      <c r="AE128" s="334" t="s">
        <v>4</v>
      </c>
      <c r="AF128" s="335" t="s">
        <v>1</v>
      </c>
      <c r="AG128" s="333">
        <v>2013</v>
      </c>
      <c r="AH128" s="333">
        <v>2014</v>
      </c>
      <c r="AI128" s="333" t="s">
        <v>3</v>
      </c>
      <c r="AJ128" s="334" t="s">
        <v>4</v>
      </c>
      <c r="AK128" s="332" t="s">
        <v>1</v>
      </c>
      <c r="AL128" s="470" t="s">
        <v>5</v>
      </c>
      <c r="AN128" s="18" t="s">
        <v>1</v>
      </c>
      <c r="AO128" s="19" t="s">
        <v>7</v>
      </c>
      <c r="AP128" s="19">
        <v>2012</v>
      </c>
      <c r="AQ128" s="19">
        <v>2013</v>
      </c>
      <c r="AR128" s="19" t="s">
        <v>3</v>
      </c>
      <c r="AS128" s="20" t="s">
        <v>4</v>
      </c>
      <c r="AT128" s="21"/>
      <c r="AU128" s="19">
        <v>2014</v>
      </c>
      <c r="AV128" s="19">
        <v>2015</v>
      </c>
      <c r="AW128" s="19" t="s">
        <v>3</v>
      </c>
      <c r="AX128" s="20" t="s">
        <v>4</v>
      </c>
      <c r="AY128" s="17" t="s">
        <v>1</v>
      </c>
      <c r="AZ128" s="15">
        <v>2013</v>
      </c>
      <c r="BA128" s="15">
        <v>2014</v>
      </c>
      <c r="BB128" s="15" t="s">
        <v>3</v>
      </c>
      <c r="BC128" s="16" t="s">
        <v>4</v>
      </c>
      <c r="BD128" s="18" t="s">
        <v>1</v>
      </c>
      <c r="BE128" s="470" t="s">
        <v>5</v>
      </c>
      <c r="BG128" s="332" t="s">
        <v>1</v>
      </c>
      <c r="BH128" s="333" t="s">
        <v>8</v>
      </c>
      <c r="BI128" s="333">
        <v>2012</v>
      </c>
      <c r="BJ128" s="333">
        <v>2013</v>
      </c>
      <c r="BK128" s="333" t="s">
        <v>3</v>
      </c>
      <c r="BL128" s="334" t="s">
        <v>4</v>
      </c>
      <c r="BM128" s="335"/>
      <c r="BN128" s="333">
        <v>2014</v>
      </c>
      <c r="BO128" s="333">
        <v>2015</v>
      </c>
      <c r="BP128" s="333" t="s">
        <v>3</v>
      </c>
      <c r="BQ128" s="334" t="s">
        <v>4</v>
      </c>
      <c r="BR128" s="335" t="s">
        <v>1</v>
      </c>
      <c r="BS128" s="333">
        <v>2013</v>
      </c>
      <c r="BT128" s="333">
        <v>2014</v>
      </c>
      <c r="BU128" s="333" t="s">
        <v>3</v>
      </c>
      <c r="BV128" s="334" t="s">
        <v>4</v>
      </c>
      <c r="BW128" s="332" t="s">
        <v>1</v>
      </c>
      <c r="BX128" s="470" t="s">
        <v>5</v>
      </c>
      <c r="CA128" s="18" t="s">
        <v>1</v>
      </c>
      <c r="CB128" s="19" t="s">
        <v>9</v>
      </c>
      <c r="CC128" s="19">
        <v>2012</v>
      </c>
      <c r="CD128" s="19">
        <v>2013</v>
      </c>
      <c r="CE128" s="19" t="s">
        <v>3</v>
      </c>
      <c r="CF128" s="20" t="s">
        <v>4</v>
      </c>
      <c r="CG128" s="21"/>
      <c r="CH128" s="19">
        <v>2014</v>
      </c>
      <c r="CI128" s="19">
        <v>2015</v>
      </c>
      <c r="CJ128" s="19" t="s">
        <v>3</v>
      </c>
      <c r="CK128" s="20" t="s">
        <v>4</v>
      </c>
      <c r="CL128" s="17" t="s">
        <v>1</v>
      </c>
      <c r="CM128" s="15">
        <v>2013</v>
      </c>
      <c r="CN128" s="15">
        <v>2014</v>
      </c>
      <c r="CO128" s="15" t="s">
        <v>3</v>
      </c>
      <c r="CP128" s="16" t="s">
        <v>4</v>
      </c>
      <c r="CQ128" s="18" t="s">
        <v>1</v>
      </c>
      <c r="CR128" s="470" t="s">
        <v>5</v>
      </c>
      <c r="CU128" s="332" t="s">
        <v>1</v>
      </c>
      <c r="CV128" s="333" t="s">
        <v>10</v>
      </c>
      <c r="CW128" s="333">
        <v>2012</v>
      </c>
      <c r="CX128" s="333">
        <v>2013</v>
      </c>
      <c r="CY128" s="333" t="s">
        <v>3</v>
      </c>
      <c r="CZ128" s="334" t="s">
        <v>4</v>
      </c>
      <c r="DA128" s="335"/>
      <c r="DB128" s="333">
        <v>2014</v>
      </c>
      <c r="DC128" s="333">
        <v>2015</v>
      </c>
      <c r="DD128" s="333" t="s">
        <v>3</v>
      </c>
      <c r="DE128" s="334" t="s">
        <v>4</v>
      </c>
      <c r="DF128" s="335" t="s">
        <v>1</v>
      </c>
      <c r="DG128" s="333">
        <v>2013</v>
      </c>
      <c r="DH128" s="333">
        <v>2014</v>
      </c>
      <c r="DI128" s="333" t="s">
        <v>3</v>
      </c>
      <c r="DJ128" s="334" t="s">
        <v>4</v>
      </c>
      <c r="DK128" s="332" t="s">
        <v>1</v>
      </c>
      <c r="DL128" s="470" t="s">
        <v>5</v>
      </c>
      <c r="DO128" s="18" t="s">
        <v>1</v>
      </c>
      <c r="DP128" s="19" t="s">
        <v>11</v>
      </c>
      <c r="DQ128" s="19">
        <v>2012</v>
      </c>
      <c r="DR128" s="19">
        <v>2013</v>
      </c>
      <c r="DS128" s="19" t="s">
        <v>3</v>
      </c>
      <c r="DT128" s="20" t="s">
        <v>4</v>
      </c>
      <c r="DU128" s="21"/>
      <c r="DV128" s="19">
        <v>2014</v>
      </c>
      <c r="DW128" s="19">
        <v>2015</v>
      </c>
      <c r="DX128" s="19" t="s">
        <v>3</v>
      </c>
      <c r="DY128" s="20" t="s">
        <v>4</v>
      </c>
      <c r="DZ128" s="17" t="s">
        <v>1</v>
      </c>
      <c r="EA128" s="15">
        <v>2013</v>
      </c>
      <c r="EB128" s="15">
        <v>2014</v>
      </c>
      <c r="EC128" s="15" t="s">
        <v>3</v>
      </c>
      <c r="ED128" s="16" t="s">
        <v>4</v>
      </c>
      <c r="EE128" s="18" t="s">
        <v>1</v>
      </c>
      <c r="EF128" s="470" t="s">
        <v>5</v>
      </c>
      <c r="EI128" s="409" t="s">
        <v>1</v>
      </c>
      <c r="EJ128" s="410" t="s">
        <v>12</v>
      </c>
      <c r="EK128" s="411">
        <v>2012</v>
      </c>
      <c r="EL128" s="411">
        <v>2013</v>
      </c>
      <c r="EM128" s="411" t="s">
        <v>3</v>
      </c>
      <c r="EN128" s="412" t="s">
        <v>4</v>
      </c>
      <c r="EO128" s="413"/>
      <c r="EP128" s="410">
        <v>2014</v>
      </c>
      <c r="EQ128" s="410">
        <v>2015</v>
      </c>
      <c r="ER128" s="410" t="s">
        <v>3</v>
      </c>
      <c r="ES128" s="414" t="s">
        <v>4</v>
      </c>
      <c r="ET128" s="415" t="s">
        <v>1</v>
      </c>
      <c r="EU128" s="410">
        <v>2013</v>
      </c>
      <c r="EV128" s="410">
        <v>2014</v>
      </c>
      <c r="EW128" s="410" t="s">
        <v>3</v>
      </c>
      <c r="EX128" s="414" t="s">
        <v>4</v>
      </c>
      <c r="EY128" s="409" t="s">
        <v>1</v>
      </c>
      <c r="EZ128" s="470" t="s">
        <v>5</v>
      </c>
    </row>
    <row r="129" spans="1:156" x14ac:dyDescent="0.25">
      <c r="A129" s="461"/>
      <c r="B129" s="2" t="s">
        <v>86</v>
      </c>
      <c r="C129" s="26">
        <v>41578</v>
      </c>
      <c r="D129" s="26">
        <v>41578</v>
      </c>
      <c r="E129" s="326"/>
      <c r="F129" s="326"/>
      <c r="G129" s="326"/>
      <c r="H129" s="26">
        <v>41639</v>
      </c>
      <c r="I129" s="26">
        <v>41639</v>
      </c>
      <c r="J129" s="27"/>
      <c r="K129" s="28"/>
      <c r="L129" s="416"/>
      <c r="M129" s="30">
        <v>41639</v>
      </c>
      <c r="N129" s="30">
        <v>41578</v>
      </c>
      <c r="O129" s="37"/>
      <c r="P129" s="38"/>
      <c r="Q129" s="469"/>
      <c r="R129" s="13" t="s">
        <v>14</v>
      </c>
      <c r="U129" s="332"/>
      <c r="V129" s="2" t="s">
        <v>86</v>
      </c>
      <c r="W129" s="26">
        <v>41578</v>
      </c>
      <c r="X129" s="26">
        <v>41578</v>
      </c>
      <c r="Y129" s="26"/>
      <c r="Z129" s="26"/>
      <c r="AA129" s="26"/>
      <c r="AB129" s="26">
        <v>41639</v>
      </c>
      <c r="AC129" s="26">
        <v>41639</v>
      </c>
      <c r="AD129" s="34"/>
      <c r="AE129" s="35"/>
      <c r="AF129" s="36"/>
      <c r="AG129" s="30">
        <v>41639</v>
      </c>
      <c r="AH129" s="30">
        <v>41578</v>
      </c>
      <c r="AI129" s="31"/>
      <c r="AJ129" s="32"/>
      <c r="AK129" s="332"/>
      <c r="AL129" s="13" t="s">
        <v>14</v>
      </c>
      <c r="AN129" s="18"/>
      <c r="AO129" s="2" t="s">
        <v>86</v>
      </c>
      <c r="AP129" s="26">
        <v>41578</v>
      </c>
      <c r="AQ129" s="26">
        <v>41578</v>
      </c>
      <c r="AR129" s="26"/>
      <c r="AS129" s="26"/>
      <c r="AT129" s="26"/>
      <c r="AU129" s="26">
        <v>41639</v>
      </c>
      <c r="AV129" s="26">
        <v>41639</v>
      </c>
      <c r="AW129" s="34"/>
      <c r="AX129" s="35"/>
      <c r="AY129" s="36"/>
      <c r="AZ129" s="30">
        <v>41639</v>
      </c>
      <c r="BA129" s="30">
        <v>41578</v>
      </c>
      <c r="BB129" s="31"/>
      <c r="BC129" s="32"/>
      <c r="BD129" s="18"/>
      <c r="BE129" s="13" t="s">
        <v>14</v>
      </c>
      <c r="BG129" s="332"/>
      <c r="BH129" s="2" t="s">
        <v>86</v>
      </c>
      <c r="BI129" s="26">
        <v>41578</v>
      </c>
      <c r="BJ129" s="26">
        <v>41578</v>
      </c>
      <c r="BK129" s="26"/>
      <c r="BL129" s="26"/>
      <c r="BM129" s="26"/>
      <c r="BN129" s="26">
        <v>41639</v>
      </c>
      <c r="BO129" s="26">
        <v>41639</v>
      </c>
      <c r="BP129" s="34"/>
      <c r="BQ129" s="35"/>
      <c r="BR129" s="36"/>
      <c r="BS129" s="30">
        <v>41639</v>
      </c>
      <c r="BT129" s="30">
        <v>41578</v>
      </c>
      <c r="BU129" s="31"/>
      <c r="BV129" s="32"/>
      <c r="BW129" s="332"/>
      <c r="BX129" s="13" t="s">
        <v>14</v>
      </c>
      <c r="CA129" s="18"/>
      <c r="CB129" s="2" t="s">
        <v>86</v>
      </c>
      <c r="CC129" s="26">
        <v>41578</v>
      </c>
      <c r="CD129" s="26">
        <v>41578</v>
      </c>
      <c r="CE129" s="26"/>
      <c r="CF129" s="26"/>
      <c r="CG129" s="26"/>
      <c r="CH129" s="26">
        <v>41639</v>
      </c>
      <c r="CI129" s="26">
        <v>41639</v>
      </c>
      <c r="CJ129" s="34"/>
      <c r="CK129" s="35"/>
      <c r="CL129" s="36"/>
      <c r="CM129" s="30">
        <v>41639</v>
      </c>
      <c r="CN129" s="30">
        <v>41578</v>
      </c>
      <c r="CO129" s="31"/>
      <c r="CP129" s="32"/>
      <c r="CQ129" s="18"/>
      <c r="CR129" s="13" t="s">
        <v>14</v>
      </c>
      <c r="CU129" s="332"/>
      <c r="CV129" s="2" t="s">
        <v>86</v>
      </c>
      <c r="CW129" s="26">
        <v>41578</v>
      </c>
      <c r="CX129" s="26">
        <v>41578</v>
      </c>
      <c r="CY129" s="26"/>
      <c r="CZ129" s="26"/>
      <c r="DA129" s="26"/>
      <c r="DB129" s="26">
        <v>41639</v>
      </c>
      <c r="DC129" s="26">
        <v>41639</v>
      </c>
      <c r="DD129" s="34"/>
      <c r="DE129" s="35"/>
      <c r="DF129" s="36"/>
      <c r="DG129" s="30">
        <v>41639</v>
      </c>
      <c r="DH129" s="30">
        <v>41578</v>
      </c>
      <c r="DI129" s="31"/>
      <c r="DJ129" s="32"/>
      <c r="DK129" s="332"/>
      <c r="DL129" s="13" t="s">
        <v>14</v>
      </c>
      <c r="DO129" s="18"/>
      <c r="DP129" s="2" t="s">
        <v>86</v>
      </c>
      <c r="DQ129" s="26">
        <v>41578</v>
      </c>
      <c r="DR129" s="26">
        <v>41578</v>
      </c>
      <c r="DS129" s="26"/>
      <c r="DT129" s="26"/>
      <c r="DU129" s="26"/>
      <c r="DV129" s="26">
        <v>41639</v>
      </c>
      <c r="DW129" s="26">
        <v>41639</v>
      </c>
      <c r="DX129" s="34"/>
      <c r="DY129" s="35"/>
      <c r="DZ129" s="36"/>
      <c r="EA129" s="30">
        <v>41639</v>
      </c>
      <c r="EB129" s="30">
        <v>41578</v>
      </c>
      <c r="EC129" s="31"/>
      <c r="ED129" s="32"/>
      <c r="EE129" s="18"/>
      <c r="EF129" s="13" t="s">
        <v>14</v>
      </c>
      <c r="EI129" s="409"/>
      <c r="EJ129" s="41" t="s">
        <v>86</v>
      </c>
      <c r="EK129" s="26">
        <v>41578</v>
      </c>
      <c r="EL129" s="26">
        <v>41578</v>
      </c>
      <c r="EM129" s="26"/>
      <c r="EN129" s="26"/>
      <c r="EO129" s="26"/>
      <c r="EP129" s="26">
        <v>41639</v>
      </c>
      <c r="EQ129" s="26">
        <v>41639</v>
      </c>
      <c r="ER129" s="34"/>
      <c r="ES129" s="35"/>
      <c r="ET129" s="36"/>
      <c r="EU129" s="30">
        <v>41639</v>
      </c>
      <c r="EV129" s="30">
        <v>41578</v>
      </c>
      <c r="EW129" s="31"/>
      <c r="EX129" s="32"/>
      <c r="EY129" s="409"/>
      <c r="EZ129" s="13" t="s">
        <v>14</v>
      </c>
    </row>
    <row r="130" spans="1:156" ht="5.0999999999999996" customHeight="1" x14ac:dyDescent="0.25">
      <c r="A130" s="461"/>
      <c r="B130" s="418"/>
      <c r="C130" s="43"/>
      <c r="D130" s="44"/>
      <c r="E130" s="44"/>
      <c r="F130" s="45"/>
      <c r="G130" s="417"/>
      <c r="H130" s="418"/>
      <c r="I130" s="418"/>
      <c r="J130" s="418"/>
      <c r="K130" s="419"/>
      <c r="L130" s="339"/>
      <c r="M130" s="44"/>
      <c r="N130" s="44"/>
      <c r="O130" s="44"/>
      <c r="P130" s="45"/>
      <c r="Q130" s="469"/>
      <c r="R130" s="420"/>
      <c r="U130" s="332"/>
      <c r="V130" s="336"/>
      <c r="W130" s="43"/>
      <c r="X130" s="44"/>
      <c r="Y130" s="44"/>
      <c r="Z130" s="45"/>
      <c r="AA130" s="337"/>
      <c r="AB130" s="336"/>
      <c r="AC130" s="336"/>
      <c r="AD130" s="336"/>
      <c r="AE130" s="338"/>
      <c r="AF130" s="339"/>
      <c r="AG130" s="14"/>
      <c r="AH130" s="170"/>
      <c r="AI130" s="170"/>
      <c r="AJ130" s="340"/>
      <c r="AK130" s="332"/>
      <c r="AL130" s="12"/>
      <c r="AN130" s="18"/>
      <c r="AO130" s="50"/>
      <c r="AP130" s="43"/>
      <c r="AQ130" s="44"/>
      <c r="AR130" s="44"/>
      <c r="AS130" s="45"/>
      <c r="AT130" s="421"/>
      <c r="AU130" s="50"/>
      <c r="AV130" s="50"/>
      <c r="AW130" s="50"/>
      <c r="AX130" s="53"/>
      <c r="AY130" s="339"/>
      <c r="AZ130" s="14"/>
      <c r="BA130" s="170"/>
      <c r="BB130" s="170"/>
      <c r="BC130" s="340"/>
      <c r="BD130" s="18"/>
      <c r="BE130" s="12"/>
      <c r="BG130" s="332"/>
      <c r="BH130" s="336"/>
      <c r="BI130" s="43"/>
      <c r="BJ130" s="44"/>
      <c r="BK130" s="44"/>
      <c r="BL130" s="45"/>
      <c r="BM130" s="337"/>
      <c r="BN130" s="336"/>
      <c r="BO130" s="336"/>
      <c r="BP130" s="336"/>
      <c r="BQ130" s="338"/>
      <c r="BR130" s="339"/>
      <c r="BS130" s="14"/>
      <c r="BT130" s="170"/>
      <c r="BU130" s="170"/>
      <c r="BV130" s="340"/>
      <c r="BW130" s="332"/>
      <c r="BX130" s="12"/>
      <c r="CA130" s="18"/>
      <c r="CB130" s="50"/>
      <c r="CC130" s="43"/>
      <c r="CD130" s="44"/>
      <c r="CE130" s="44"/>
      <c r="CF130" s="45"/>
      <c r="CG130" s="421"/>
      <c r="CH130" s="50"/>
      <c r="CI130" s="50"/>
      <c r="CJ130" s="50"/>
      <c r="CK130" s="53"/>
      <c r="CL130" s="339"/>
      <c r="CM130" s="14"/>
      <c r="CN130" s="170"/>
      <c r="CO130" s="170"/>
      <c r="CP130" s="340"/>
      <c r="CQ130" s="18"/>
      <c r="CR130" s="12"/>
      <c r="CU130" s="332"/>
      <c r="CV130" s="336"/>
      <c r="CW130" s="43"/>
      <c r="CX130" s="44"/>
      <c r="CY130" s="44"/>
      <c r="CZ130" s="45"/>
      <c r="DA130" s="337"/>
      <c r="DB130" s="336"/>
      <c r="DC130" s="336"/>
      <c r="DD130" s="336"/>
      <c r="DE130" s="338"/>
      <c r="DF130" s="339"/>
      <c r="DG130" s="14"/>
      <c r="DH130" s="170"/>
      <c r="DI130" s="170"/>
      <c r="DJ130" s="340"/>
      <c r="DK130" s="332"/>
      <c r="DL130" s="12"/>
      <c r="DO130" s="18"/>
      <c r="DP130" s="50"/>
      <c r="DQ130" s="43"/>
      <c r="DR130" s="44"/>
      <c r="DS130" s="44"/>
      <c r="DT130" s="45"/>
      <c r="DU130" s="421"/>
      <c r="DV130" s="50"/>
      <c r="DW130" s="50"/>
      <c r="DX130" s="50"/>
      <c r="DY130" s="53"/>
      <c r="DZ130" s="339"/>
      <c r="EA130" s="14"/>
      <c r="EB130" s="170"/>
      <c r="EC130" s="170"/>
      <c r="ED130" s="340"/>
      <c r="EE130" s="18"/>
      <c r="EF130" s="12"/>
      <c r="EI130" s="409"/>
      <c r="EJ130" s="422"/>
      <c r="EK130" s="43"/>
      <c r="EL130" s="44"/>
      <c r="EM130" s="44"/>
      <c r="EN130" s="45"/>
      <c r="EO130" s="423"/>
      <c r="EP130" s="422"/>
      <c r="EQ130" s="422"/>
      <c r="ER130" s="422"/>
      <c r="ES130" s="424"/>
      <c r="ET130" s="339"/>
      <c r="EU130" s="14"/>
      <c r="EV130" s="170"/>
      <c r="EW130" s="170"/>
      <c r="EX130" s="340"/>
      <c r="EY130" s="409"/>
      <c r="EZ130" s="12"/>
    </row>
    <row r="131" spans="1:156" ht="9.9499999999999993" hidden="1" customHeight="1" x14ac:dyDescent="0.25">
      <c r="A131" s="461"/>
      <c r="B131" s="58" t="s">
        <v>87</v>
      </c>
      <c r="C131" s="7">
        <v>5430</v>
      </c>
      <c r="D131" s="7">
        <v>4281</v>
      </c>
      <c r="E131" s="59">
        <f>SUM(D131,-C131)</f>
        <v>-1149</v>
      </c>
      <c r="F131" s="60">
        <f>E131/C131</f>
        <v>-0.21160220994475137</v>
      </c>
      <c r="G131" s="61"/>
      <c r="H131" s="7">
        <v>3881</v>
      </c>
      <c r="I131" s="7">
        <v>3629</v>
      </c>
      <c r="J131" s="59">
        <f>SUM(I131,-H131)</f>
        <v>-252</v>
      </c>
      <c r="K131" s="60">
        <f>J131/H131</f>
        <v>-6.4931718629219273E-2</v>
      </c>
      <c r="L131" s="21">
        <v>1</v>
      </c>
      <c r="M131" s="7">
        <v>4281</v>
      </c>
      <c r="N131" s="7"/>
      <c r="O131" s="59">
        <f>SUM(N131,-M131)</f>
        <v>-4281</v>
      </c>
      <c r="P131" s="60">
        <f>O131/M131</f>
        <v>-1</v>
      </c>
      <c r="Q131" s="469"/>
      <c r="R131" s="327"/>
      <c r="U131" s="332"/>
      <c r="V131" s="58" t="s">
        <v>87</v>
      </c>
      <c r="W131" s="7">
        <v>5430</v>
      </c>
      <c r="X131" s="7">
        <v>4281</v>
      </c>
      <c r="Y131" s="59">
        <f>SUM(X131,-W131)</f>
        <v>-1149</v>
      </c>
      <c r="Z131" s="60">
        <f>Y131/W131</f>
        <v>-0.21160220994475137</v>
      </c>
      <c r="AA131" s="61"/>
      <c r="AB131" s="7">
        <v>1051</v>
      </c>
      <c r="AC131" s="7">
        <v>991</v>
      </c>
      <c r="AD131" s="59">
        <f>SUM(AC131,-AB131)</f>
        <v>-60</v>
      </c>
      <c r="AE131" s="60">
        <f>AD131/AB131</f>
        <v>-5.7088487155090392E-2</v>
      </c>
      <c r="AF131" s="61">
        <v>1</v>
      </c>
      <c r="AG131" s="7">
        <v>4281</v>
      </c>
      <c r="AH131" s="7"/>
      <c r="AI131" s="59">
        <f>SUM(AH131,-AG131)</f>
        <v>-4281</v>
      </c>
      <c r="AJ131" s="60">
        <f>AI131/AG131</f>
        <v>-1</v>
      </c>
      <c r="AK131" s="332"/>
      <c r="AL131" s="12"/>
      <c r="AN131" s="18"/>
      <c r="AO131" s="58" t="s">
        <v>87</v>
      </c>
      <c r="AP131" s="7">
        <v>5430</v>
      </c>
      <c r="AQ131" s="7">
        <v>4281</v>
      </c>
      <c r="AR131" s="59">
        <f>SUM(AQ131,-AP131)</f>
        <v>-1149</v>
      </c>
      <c r="AS131" s="60">
        <f>AR131/AP131</f>
        <v>-0.21160220994475137</v>
      </c>
      <c r="AT131" s="61"/>
      <c r="AU131" s="7">
        <v>700</v>
      </c>
      <c r="AV131" s="7">
        <v>642</v>
      </c>
      <c r="AW131" s="59">
        <f>SUM(AV131,-AU131)</f>
        <v>-58</v>
      </c>
      <c r="AX131" s="60">
        <f>AW131/AU131</f>
        <v>-8.2857142857142851E-2</v>
      </c>
      <c r="AY131" s="61">
        <v>1</v>
      </c>
      <c r="AZ131" s="7">
        <v>4281</v>
      </c>
      <c r="BA131" s="7"/>
      <c r="BB131" s="59">
        <f>SUM(BA131,-AZ131)</f>
        <v>-4281</v>
      </c>
      <c r="BC131" s="60">
        <f>BB131/AZ131</f>
        <v>-1</v>
      </c>
      <c r="BD131" s="18"/>
      <c r="BE131" s="12"/>
      <c r="BG131" s="332"/>
      <c r="BH131" s="58" t="s">
        <v>87</v>
      </c>
      <c r="BI131" s="7">
        <v>5430</v>
      </c>
      <c r="BJ131" s="7">
        <v>4281</v>
      </c>
      <c r="BK131" s="59">
        <f>SUM(BJ131,-BI131)</f>
        <v>-1149</v>
      </c>
      <c r="BL131" s="60">
        <f>BK131/BI131</f>
        <v>-0.21160220994475137</v>
      </c>
      <c r="BM131" s="61"/>
      <c r="BN131" s="7">
        <v>476</v>
      </c>
      <c r="BO131" s="7">
        <v>475</v>
      </c>
      <c r="BP131" s="59">
        <f>SUM(BO131,-BN131)</f>
        <v>-1</v>
      </c>
      <c r="BQ131" s="60">
        <f>BP131/BN131</f>
        <v>-2.1008403361344537E-3</v>
      </c>
      <c r="BR131" s="61">
        <v>1</v>
      </c>
      <c r="BS131" s="7">
        <v>4281</v>
      </c>
      <c r="BT131" s="7"/>
      <c r="BU131" s="59">
        <f>SUM(BT131,-BS131)</f>
        <v>-4281</v>
      </c>
      <c r="BV131" s="60">
        <f>BU131/BS131</f>
        <v>-1</v>
      </c>
      <c r="BW131" s="332"/>
      <c r="BX131" s="12"/>
      <c r="CA131" s="18"/>
      <c r="CB131" s="58" t="s">
        <v>87</v>
      </c>
      <c r="CC131" s="7">
        <v>5430</v>
      </c>
      <c r="CD131" s="7">
        <v>4281</v>
      </c>
      <c r="CE131" s="59">
        <f>SUM(CD131,-CC131)</f>
        <v>-1149</v>
      </c>
      <c r="CF131" s="60">
        <f>CE131/CC131</f>
        <v>-0.21160220994475137</v>
      </c>
      <c r="CG131" s="61"/>
      <c r="CH131" s="7">
        <v>370</v>
      </c>
      <c r="CI131" s="7">
        <v>329</v>
      </c>
      <c r="CJ131" s="59">
        <f>SUM(CI131,-CH131)</f>
        <v>-41</v>
      </c>
      <c r="CK131" s="60">
        <f>CJ131/CH131</f>
        <v>-0.11081081081081082</v>
      </c>
      <c r="CL131" s="61">
        <v>1</v>
      </c>
      <c r="CM131" s="7">
        <v>4281</v>
      </c>
      <c r="CN131" s="7"/>
      <c r="CO131" s="59">
        <f>SUM(CN131,-CM131)</f>
        <v>-4281</v>
      </c>
      <c r="CP131" s="60">
        <f>CO131/CM131</f>
        <v>-1</v>
      </c>
      <c r="CQ131" s="18"/>
      <c r="CR131" s="12"/>
      <c r="CU131" s="332"/>
      <c r="CV131" s="58" t="s">
        <v>87</v>
      </c>
      <c r="CW131" s="7">
        <v>5430</v>
      </c>
      <c r="CX131" s="7">
        <v>4281</v>
      </c>
      <c r="CY131" s="59">
        <f>SUM(CX131,-CW131)</f>
        <v>-1149</v>
      </c>
      <c r="CZ131" s="60">
        <f>CY131/CW131</f>
        <v>-0.21160220994475137</v>
      </c>
      <c r="DA131" s="61"/>
      <c r="DB131" s="7">
        <v>207</v>
      </c>
      <c r="DC131" s="7">
        <v>192</v>
      </c>
      <c r="DD131" s="59">
        <f>SUM(DC131,-DB131)</f>
        <v>-15</v>
      </c>
      <c r="DE131" s="60">
        <f>DD131/DB131</f>
        <v>-7.2463768115942032E-2</v>
      </c>
      <c r="DF131" s="61">
        <v>1</v>
      </c>
      <c r="DG131" s="7">
        <v>4281</v>
      </c>
      <c r="DH131" s="7"/>
      <c r="DI131" s="59">
        <f>SUM(DH131,-DG131)</f>
        <v>-4281</v>
      </c>
      <c r="DJ131" s="60">
        <f>DI131/DG131</f>
        <v>-1</v>
      </c>
      <c r="DK131" s="332"/>
      <c r="DL131" s="12"/>
      <c r="DO131" s="18"/>
      <c r="DP131" s="58" t="s">
        <v>87</v>
      </c>
      <c r="DQ131" s="7">
        <v>5430</v>
      </c>
      <c r="DR131" s="7">
        <v>4281</v>
      </c>
      <c r="DS131" s="59">
        <f>SUM(DR131,-DQ131)</f>
        <v>-1149</v>
      </c>
      <c r="DT131" s="60">
        <f>DS131/DQ131</f>
        <v>-0.21160220994475137</v>
      </c>
      <c r="DU131" s="61"/>
      <c r="DV131" s="7">
        <v>430</v>
      </c>
      <c r="DW131" s="7">
        <v>385</v>
      </c>
      <c r="DX131" s="59">
        <f>SUM(DW131,-DV131)</f>
        <v>-45</v>
      </c>
      <c r="DY131" s="60">
        <f>DX131/DV131</f>
        <v>-0.10465116279069768</v>
      </c>
      <c r="DZ131" s="61">
        <v>1</v>
      </c>
      <c r="EA131" s="7">
        <v>4281</v>
      </c>
      <c r="EB131" s="7"/>
      <c r="EC131" s="59">
        <f>SUM(EB131,-EA131)</f>
        <v>-4281</v>
      </c>
      <c r="ED131" s="60">
        <f>EC131/EA131</f>
        <v>-1</v>
      </c>
      <c r="EE131" s="18"/>
      <c r="EF131" s="12"/>
      <c r="EI131" s="409"/>
      <c r="EJ131" s="58" t="s">
        <v>87</v>
      </c>
      <c r="EK131" s="7">
        <v>5430</v>
      </c>
      <c r="EL131" s="7">
        <v>4281</v>
      </c>
      <c r="EM131" s="59">
        <f>SUM(EL131,-EK131)</f>
        <v>-1149</v>
      </c>
      <c r="EN131" s="60">
        <f>EM131/EK131</f>
        <v>-0.21160220994475137</v>
      </c>
      <c r="EO131" s="61"/>
      <c r="EP131" s="286">
        <f t="shared" ref="EP131:EQ132" si="41">SUM(AB131,AU131,BN131,CH131,DB131,DV131)</f>
        <v>3234</v>
      </c>
      <c r="EQ131" s="286">
        <f t="shared" si="41"/>
        <v>3014</v>
      </c>
      <c r="ER131" s="59">
        <f>SUM(EQ131,-EP131)</f>
        <v>-220</v>
      </c>
      <c r="ES131" s="60">
        <f>ER131/EP131</f>
        <v>-6.8027210884353748E-2</v>
      </c>
      <c r="ET131" s="61">
        <v>1</v>
      </c>
      <c r="EU131" s="7">
        <v>4281</v>
      </c>
      <c r="EV131" s="7"/>
      <c r="EW131" s="59">
        <f>SUM(EV131,-EU131)</f>
        <v>-4281</v>
      </c>
      <c r="EX131" s="60">
        <f>EW131/EU131</f>
        <v>-1</v>
      </c>
      <c r="EY131" s="409"/>
      <c r="EZ131" s="12"/>
    </row>
    <row r="132" spans="1:156" ht="9.9499999999999993" hidden="1" customHeight="1" x14ac:dyDescent="0.25">
      <c r="A132" s="461"/>
      <c r="B132" s="58" t="s">
        <v>88</v>
      </c>
      <c r="C132" s="7">
        <v>2588</v>
      </c>
      <c r="D132" s="7">
        <v>2010</v>
      </c>
      <c r="E132" s="59">
        <f>SUM(D132,-C132)</f>
        <v>-578</v>
      </c>
      <c r="F132" s="60">
        <f>E132/C132</f>
        <v>-0.223338485316847</v>
      </c>
      <c r="G132" s="61"/>
      <c r="H132" s="7">
        <v>1791</v>
      </c>
      <c r="I132" s="7">
        <v>1707</v>
      </c>
      <c r="J132" s="59">
        <f>SUM(I132,-H132)</f>
        <v>-84</v>
      </c>
      <c r="K132" s="60">
        <f>J132/H132</f>
        <v>-4.690117252931323E-2</v>
      </c>
      <c r="L132" s="21">
        <v>2</v>
      </c>
      <c r="M132" s="7">
        <v>2010</v>
      </c>
      <c r="N132" s="7"/>
      <c r="O132" s="59">
        <f>SUM(N132,-M132)</f>
        <v>-2010</v>
      </c>
      <c r="P132" s="60">
        <f>O132/M132</f>
        <v>-1</v>
      </c>
      <c r="Q132" s="469"/>
      <c r="R132" s="327"/>
      <c r="U132" s="332"/>
      <c r="V132" s="58" t="s">
        <v>88</v>
      </c>
      <c r="W132" s="7">
        <v>2588</v>
      </c>
      <c r="X132" s="7">
        <v>2010</v>
      </c>
      <c r="Y132" s="59">
        <f>SUM(X132,-W132)</f>
        <v>-578</v>
      </c>
      <c r="Z132" s="60">
        <f>Y132/W132</f>
        <v>-0.223338485316847</v>
      </c>
      <c r="AA132" s="61"/>
      <c r="AB132" s="7">
        <v>487</v>
      </c>
      <c r="AC132" s="7">
        <v>461</v>
      </c>
      <c r="AD132" s="59">
        <f>SUM(AC132,-AB132)</f>
        <v>-26</v>
      </c>
      <c r="AE132" s="60">
        <f>AD132/AB132</f>
        <v>-5.3388090349075976E-2</v>
      </c>
      <c r="AF132" s="61">
        <v>2</v>
      </c>
      <c r="AG132" s="7">
        <v>2010</v>
      </c>
      <c r="AH132" s="7"/>
      <c r="AI132" s="59">
        <f>SUM(AH132,-AG132)</f>
        <v>-2010</v>
      </c>
      <c r="AJ132" s="60">
        <f>AI132/AG132</f>
        <v>-1</v>
      </c>
      <c r="AK132" s="332"/>
      <c r="AL132" s="12"/>
      <c r="AN132" s="18"/>
      <c r="AO132" s="58" t="s">
        <v>88</v>
      </c>
      <c r="AP132" s="7">
        <v>2588</v>
      </c>
      <c r="AQ132" s="7">
        <v>2010</v>
      </c>
      <c r="AR132" s="59">
        <f>SUM(AQ132,-AP132)</f>
        <v>-578</v>
      </c>
      <c r="AS132" s="60">
        <f>AR132/AP132</f>
        <v>-0.223338485316847</v>
      </c>
      <c r="AT132" s="61"/>
      <c r="AU132" s="7">
        <v>346</v>
      </c>
      <c r="AV132" s="7">
        <v>342</v>
      </c>
      <c r="AW132" s="59">
        <f>SUM(AV132,-AU132)</f>
        <v>-4</v>
      </c>
      <c r="AX132" s="60">
        <f>AW132/AU132</f>
        <v>-1.1560693641618497E-2</v>
      </c>
      <c r="AY132" s="61">
        <v>2</v>
      </c>
      <c r="AZ132" s="7">
        <v>2010</v>
      </c>
      <c r="BA132" s="7"/>
      <c r="BB132" s="59">
        <f>SUM(BA132,-AZ132)</f>
        <v>-2010</v>
      </c>
      <c r="BC132" s="60">
        <f>BB132/AZ132</f>
        <v>-1</v>
      </c>
      <c r="BD132" s="18"/>
      <c r="BE132" s="12"/>
      <c r="BG132" s="332"/>
      <c r="BH132" s="58" t="s">
        <v>88</v>
      </c>
      <c r="BI132" s="7">
        <v>2588</v>
      </c>
      <c r="BJ132" s="7">
        <v>2010</v>
      </c>
      <c r="BK132" s="59">
        <f>SUM(BJ132,-BI132)</f>
        <v>-578</v>
      </c>
      <c r="BL132" s="60">
        <f>BK132/BI132</f>
        <v>-0.223338485316847</v>
      </c>
      <c r="BM132" s="61"/>
      <c r="BN132" s="7">
        <v>223</v>
      </c>
      <c r="BO132" s="7">
        <v>224</v>
      </c>
      <c r="BP132" s="59">
        <f>SUM(BO132,-BN132)</f>
        <v>1</v>
      </c>
      <c r="BQ132" s="60">
        <f>BP132/BN132</f>
        <v>4.4843049327354259E-3</v>
      </c>
      <c r="BR132" s="61">
        <v>2</v>
      </c>
      <c r="BS132" s="7">
        <v>2010</v>
      </c>
      <c r="BT132" s="7"/>
      <c r="BU132" s="59">
        <f>SUM(BT132,-BS132)</f>
        <v>-2010</v>
      </c>
      <c r="BV132" s="60">
        <f>BU132/BS132</f>
        <v>-1</v>
      </c>
      <c r="BW132" s="332"/>
      <c r="BX132" s="12"/>
      <c r="CA132" s="18"/>
      <c r="CB132" s="58" t="s">
        <v>88</v>
      </c>
      <c r="CC132" s="7">
        <v>2588</v>
      </c>
      <c r="CD132" s="7">
        <v>2010</v>
      </c>
      <c r="CE132" s="59">
        <f>SUM(CD132,-CC132)</f>
        <v>-578</v>
      </c>
      <c r="CF132" s="60">
        <f>CE132/CC132</f>
        <v>-0.223338485316847</v>
      </c>
      <c r="CG132" s="61"/>
      <c r="CH132" s="7">
        <v>158</v>
      </c>
      <c r="CI132" s="7">
        <v>137</v>
      </c>
      <c r="CJ132" s="59">
        <f>SUM(CI132,-CH132)</f>
        <v>-21</v>
      </c>
      <c r="CK132" s="60">
        <f>CJ132/CH132</f>
        <v>-0.13291139240506328</v>
      </c>
      <c r="CL132" s="61">
        <v>2</v>
      </c>
      <c r="CM132" s="7">
        <v>2010</v>
      </c>
      <c r="CN132" s="7"/>
      <c r="CO132" s="59">
        <f>SUM(CN132,-CM132)</f>
        <v>-2010</v>
      </c>
      <c r="CP132" s="60">
        <f>CO132/CM132</f>
        <v>-1</v>
      </c>
      <c r="CQ132" s="18"/>
      <c r="CR132" s="12"/>
      <c r="CU132" s="332"/>
      <c r="CV132" s="58" t="s">
        <v>88</v>
      </c>
      <c r="CW132" s="7">
        <v>2588</v>
      </c>
      <c r="CX132" s="7">
        <v>2010</v>
      </c>
      <c r="CY132" s="59">
        <f>SUM(CX132,-CW132)</f>
        <v>-578</v>
      </c>
      <c r="CZ132" s="60">
        <f>CY132/CW132</f>
        <v>-0.223338485316847</v>
      </c>
      <c r="DA132" s="61"/>
      <c r="DB132" s="7">
        <v>103</v>
      </c>
      <c r="DC132" s="7">
        <v>98</v>
      </c>
      <c r="DD132" s="59">
        <f>SUM(DC132,-DB132)</f>
        <v>-5</v>
      </c>
      <c r="DE132" s="60">
        <f>DD132/DB132</f>
        <v>-4.8543689320388349E-2</v>
      </c>
      <c r="DF132" s="61">
        <v>2</v>
      </c>
      <c r="DG132" s="7">
        <v>2010</v>
      </c>
      <c r="DH132" s="7"/>
      <c r="DI132" s="59">
        <f>SUM(DH132,-DG132)</f>
        <v>-2010</v>
      </c>
      <c r="DJ132" s="60">
        <f>DI132/DG132</f>
        <v>-1</v>
      </c>
      <c r="DK132" s="332"/>
      <c r="DL132" s="12"/>
      <c r="DO132" s="18"/>
      <c r="DP132" s="58" t="s">
        <v>88</v>
      </c>
      <c r="DQ132" s="7">
        <v>2588</v>
      </c>
      <c r="DR132" s="7">
        <v>2010</v>
      </c>
      <c r="DS132" s="59">
        <f>SUM(DR132,-DQ132)</f>
        <v>-578</v>
      </c>
      <c r="DT132" s="60">
        <f>DS132/DQ132</f>
        <v>-0.223338485316847</v>
      </c>
      <c r="DU132" s="61"/>
      <c r="DV132" s="7">
        <v>187</v>
      </c>
      <c r="DW132" s="7">
        <v>174</v>
      </c>
      <c r="DX132" s="59">
        <f>SUM(DW132,-DV132)</f>
        <v>-13</v>
      </c>
      <c r="DY132" s="60">
        <f>DX132/DV132</f>
        <v>-6.9518716577540107E-2</v>
      </c>
      <c r="DZ132" s="61">
        <v>2</v>
      </c>
      <c r="EA132" s="7">
        <v>2010</v>
      </c>
      <c r="EB132" s="7"/>
      <c r="EC132" s="59">
        <f>SUM(EB132,-EA132)</f>
        <v>-2010</v>
      </c>
      <c r="ED132" s="60">
        <f>EC132/EA132</f>
        <v>-1</v>
      </c>
      <c r="EE132" s="18"/>
      <c r="EF132" s="12"/>
      <c r="EI132" s="409"/>
      <c r="EJ132" s="58" t="s">
        <v>88</v>
      </c>
      <c r="EK132" s="7">
        <v>2588</v>
      </c>
      <c r="EL132" s="7">
        <v>2010</v>
      </c>
      <c r="EM132" s="59">
        <f>SUM(EL132,-EK132)</f>
        <v>-578</v>
      </c>
      <c r="EN132" s="60">
        <f>EM132/EK132</f>
        <v>-0.223338485316847</v>
      </c>
      <c r="EO132" s="61"/>
      <c r="EP132" s="286">
        <f t="shared" si="41"/>
        <v>1504</v>
      </c>
      <c r="EQ132" s="286">
        <f t="shared" si="41"/>
        <v>1436</v>
      </c>
      <c r="ER132" s="59">
        <f>SUM(EQ132,-EP132)</f>
        <v>-68</v>
      </c>
      <c r="ES132" s="60">
        <f>ER132/EP132</f>
        <v>-4.5212765957446811E-2</v>
      </c>
      <c r="ET132" s="61">
        <v>2</v>
      </c>
      <c r="EU132" s="7">
        <v>2010</v>
      </c>
      <c r="EV132" s="7"/>
      <c r="EW132" s="59">
        <f>SUM(EV132,-EU132)</f>
        <v>-2010</v>
      </c>
      <c r="EX132" s="60">
        <f>EW132/EU132</f>
        <v>-1</v>
      </c>
      <c r="EY132" s="409"/>
      <c r="EZ132" s="12"/>
    </row>
    <row r="133" spans="1:156" x14ac:dyDescent="0.25">
      <c r="A133" s="461">
        <v>1</v>
      </c>
      <c r="B133" s="122" t="s">
        <v>89</v>
      </c>
      <c r="C133" s="65"/>
      <c r="D133" s="65">
        <v>5642</v>
      </c>
      <c r="E133" s="425">
        <f>SUM(D133,-C133)</f>
        <v>5642</v>
      </c>
      <c r="F133" s="426" t="e">
        <f>E133/C133</f>
        <v>#DIV/0!</v>
      </c>
      <c r="G133" s="61"/>
      <c r="H133" s="65">
        <v>5336</v>
      </c>
      <c r="I133" s="65">
        <v>5169</v>
      </c>
      <c r="J133" s="425">
        <f>SUM(I133,-H133)</f>
        <v>-167</v>
      </c>
      <c r="K133" s="343">
        <f>J133/H133</f>
        <v>-3.1296851574212893E-2</v>
      </c>
      <c r="L133" s="17"/>
      <c r="M133" s="69">
        <v>5672</v>
      </c>
      <c r="N133" s="69">
        <f>I133</f>
        <v>5169</v>
      </c>
      <c r="O133" s="176">
        <f>SUM(N133,-M133)</f>
        <v>-503</v>
      </c>
      <c r="P133" s="328">
        <f>O133/M133</f>
        <v>-8.8681241184767279E-2</v>
      </c>
      <c r="Q133" s="461">
        <v>1</v>
      </c>
      <c r="R133" s="72">
        <f>SUM(I133,-$H$141)/$H$141</f>
        <v>-0.22654496483615144</v>
      </c>
      <c r="U133" s="332">
        <v>1</v>
      </c>
      <c r="V133" s="123" t="s">
        <v>89</v>
      </c>
      <c r="W133" s="74" t="e">
        <f>#REF!</f>
        <v>#REF!</v>
      </c>
      <c r="X133" s="75">
        <v>1518</v>
      </c>
      <c r="Y133" s="341" t="e">
        <f>SUM(X133,-W133)</f>
        <v>#REF!</v>
      </c>
      <c r="Z133" s="342" t="e">
        <f>Y133/W133</f>
        <v>#REF!</v>
      </c>
      <c r="AA133" s="61"/>
      <c r="AB133" s="75">
        <v>1452</v>
      </c>
      <c r="AC133" s="75">
        <v>1393</v>
      </c>
      <c r="AD133" s="341">
        <f>SUM(AC133,-AB133)</f>
        <v>-59</v>
      </c>
      <c r="AE133" s="343">
        <f>AD133/AB133</f>
        <v>-4.0633608815426998E-2</v>
      </c>
      <c r="AF133" s="49">
        <v>3</v>
      </c>
      <c r="AG133" s="69">
        <f>N128</f>
        <v>2014</v>
      </c>
      <c r="AH133" s="69">
        <f>AC133</f>
        <v>1393</v>
      </c>
      <c r="AI133" s="70">
        <f>SUM(AH133,-AG133)</f>
        <v>-621</v>
      </c>
      <c r="AJ133" s="80">
        <f>AI133/AG133</f>
        <v>-0.30834160873882821</v>
      </c>
      <c r="AK133" s="332">
        <v>1</v>
      </c>
      <c r="AL133" s="72">
        <f>SUM(AC133,-$AB$141)/$AB$141</f>
        <v>-0.2196078431372549</v>
      </c>
      <c r="AN133" s="18">
        <v>1</v>
      </c>
      <c r="AO133" s="123" t="s">
        <v>89</v>
      </c>
      <c r="AP133" s="74" t="e">
        <f>#REF!</f>
        <v>#REF!</v>
      </c>
      <c r="AQ133" s="75">
        <v>1518</v>
      </c>
      <c r="AR133" s="341" t="e">
        <f>SUM(AQ133,-AP133)</f>
        <v>#REF!</v>
      </c>
      <c r="AS133" s="342" t="e">
        <f>AR133/AP133</f>
        <v>#REF!</v>
      </c>
      <c r="AT133" s="61"/>
      <c r="AU133" s="75">
        <v>984</v>
      </c>
      <c r="AV133" s="75">
        <v>955</v>
      </c>
      <c r="AW133" s="341">
        <f>SUM(AV133,-AU133)</f>
        <v>-29</v>
      </c>
      <c r="AX133" s="343">
        <f>AW133/AU133</f>
        <v>-2.9471544715447155E-2</v>
      </c>
      <c r="AY133" s="49">
        <v>3</v>
      </c>
      <c r="AZ133" s="69">
        <f>AG128</f>
        <v>2013</v>
      </c>
      <c r="BA133" s="69">
        <f>AV133</f>
        <v>955</v>
      </c>
      <c r="BB133" s="70">
        <f>SUM(BA133,-AZ133)</f>
        <v>-1058</v>
      </c>
      <c r="BC133" s="80">
        <f>BB133/AZ133</f>
        <v>-0.52558370591157477</v>
      </c>
      <c r="BD133" s="18">
        <v>1</v>
      </c>
      <c r="BE133" s="72">
        <f>SUM(AV133,-$AU$141)/$AU$141</f>
        <v>-0.20549084858569053</v>
      </c>
      <c r="BG133" s="332">
        <v>1</v>
      </c>
      <c r="BH133" s="123" t="s">
        <v>89</v>
      </c>
      <c r="BI133" s="74" t="e">
        <f>#REF!</f>
        <v>#REF!</v>
      </c>
      <c r="BJ133" s="75">
        <v>1518</v>
      </c>
      <c r="BK133" s="341" t="e">
        <f>SUM(BJ133,-BI133)</f>
        <v>#REF!</v>
      </c>
      <c r="BL133" s="342" t="e">
        <f>BK133/BI133</f>
        <v>#REF!</v>
      </c>
      <c r="BM133" s="61"/>
      <c r="BN133" s="75">
        <v>699</v>
      </c>
      <c r="BO133" s="75">
        <v>656</v>
      </c>
      <c r="BP133" s="341">
        <f>SUM(BO133,-BN133)</f>
        <v>-43</v>
      </c>
      <c r="BQ133" s="343">
        <f>BP133/BN133</f>
        <v>-6.1516452074391992E-2</v>
      </c>
      <c r="BR133" s="49">
        <v>3</v>
      </c>
      <c r="BS133" s="69">
        <f>AZ128</f>
        <v>2013</v>
      </c>
      <c r="BT133" s="69">
        <f>BO133</f>
        <v>656</v>
      </c>
      <c r="BU133" s="70">
        <f>SUM(BT133,-BS133)</f>
        <v>-1357</v>
      </c>
      <c r="BV133" s="80">
        <f>BU133/BS133</f>
        <v>-0.67411823149528072</v>
      </c>
      <c r="BW133" s="332">
        <v>1</v>
      </c>
      <c r="BX133" s="72">
        <f>SUM(BO133,-$BN$141)/$BN$141</f>
        <v>-0.25623582766439912</v>
      </c>
      <c r="CA133" s="18">
        <v>1</v>
      </c>
      <c r="CB133" s="123" t="s">
        <v>89</v>
      </c>
      <c r="CC133" s="74" t="e">
        <f>#REF!</f>
        <v>#REF!</v>
      </c>
      <c r="CD133" s="75">
        <v>1518</v>
      </c>
      <c r="CE133" s="341" t="e">
        <f>SUM(CD133,-CC133)</f>
        <v>#REF!</v>
      </c>
      <c r="CF133" s="342" t="e">
        <f>CE133/CC133</f>
        <v>#REF!</v>
      </c>
      <c r="CG133" s="61"/>
      <c r="CH133" s="75">
        <v>466</v>
      </c>
      <c r="CI133" s="75">
        <v>454</v>
      </c>
      <c r="CJ133" s="341">
        <f>SUM(CI133,-CH133)</f>
        <v>-12</v>
      </c>
      <c r="CK133" s="343">
        <f>CJ133/CH133</f>
        <v>-2.575107296137339E-2</v>
      </c>
      <c r="CL133" s="49">
        <v>3</v>
      </c>
      <c r="CM133" s="69">
        <f>BT128</f>
        <v>2014</v>
      </c>
      <c r="CN133" s="69">
        <f>CI133</f>
        <v>454</v>
      </c>
      <c r="CO133" s="70">
        <f>SUM(CN133,-CM133)</f>
        <v>-1560</v>
      </c>
      <c r="CP133" s="80">
        <f>CO133/CM133</f>
        <v>-0.77457795431976162</v>
      </c>
      <c r="CQ133" s="18">
        <v>1</v>
      </c>
      <c r="CR133" s="72">
        <f>SUM(CI133,-$CH$141)/$CH$141</f>
        <v>-0.24834437086092714</v>
      </c>
      <c r="CU133" s="332">
        <v>1</v>
      </c>
      <c r="CV133" s="123" t="s">
        <v>89</v>
      </c>
      <c r="CW133" s="74" t="e">
        <f>#REF!</f>
        <v>#REF!</v>
      </c>
      <c r="CX133" s="75">
        <v>1518</v>
      </c>
      <c r="CY133" s="341" t="e">
        <f>SUM(CX133,-CW133)</f>
        <v>#REF!</v>
      </c>
      <c r="CZ133" s="342" t="e">
        <f>CY133/CW133</f>
        <v>#REF!</v>
      </c>
      <c r="DA133" s="61"/>
      <c r="DB133" s="75">
        <v>280</v>
      </c>
      <c r="DC133" s="75">
        <v>276</v>
      </c>
      <c r="DD133" s="341">
        <f>SUM(DC133,-DB133)</f>
        <v>-4</v>
      </c>
      <c r="DE133" s="343">
        <f>DD133/DB133</f>
        <v>-1.4285714285714285E-2</v>
      </c>
      <c r="DF133" s="49">
        <v>3</v>
      </c>
      <c r="DG133" s="69">
        <f>CN128</f>
        <v>2014</v>
      </c>
      <c r="DH133" s="69">
        <f>DC133</f>
        <v>276</v>
      </c>
      <c r="DI133" s="70">
        <f>SUM(DH133,-DG133)</f>
        <v>-1738</v>
      </c>
      <c r="DJ133" s="80">
        <f>DI133/DG133</f>
        <v>-0.86295928500496522</v>
      </c>
      <c r="DK133" s="332">
        <v>1</v>
      </c>
      <c r="DL133" s="72">
        <f>SUM(DC133,-$DB$141)/$DB$141</f>
        <v>-0.18584070796460178</v>
      </c>
      <c r="DO133" s="18">
        <v>1</v>
      </c>
      <c r="DP133" s="123" t="s">
        <v>89</v>
      </c>
      <c r="DQ133" s="74" t="e">
        <f>#REF!</f>
        <v>#REF!</v>
      </c>
      <c r="DR133" s="75">
        <v>1518</v>
      </c>
      <c r="DS133" s="341" t="e">
        <f>SUM(DR133,-DQ133)</f>
        <v>#REF!</v>
      </c>
      <c r="DT133" s="342" t="e">
        <f>DS133/DQ133</f>
        <v>#REF!</v>
      </c>
      <c r="DU133" s="61"/>
      <c r="DV133" s="75">
        <v>559</v>
      </c>
      <c r="DW133" s="75">
        <v>512</v>
      </c>
      <c r="DX133" s="341">
        <f>SUM(DW133,-DV133)</f>
        <v>-47</v>
      </c>
      <c r="DY133" s="343">
        <f>DX133/DV133</f>
        <v>-8.4078711985688726E-2</v>
      </c>
      <c r="DZ133" s="49">
        <v>3</v>
      </c>
      <c r="EA133" s="69">
        <f>DH128</f>
        <v>2014</v>
      </c>
      <c r="EB133" s="69">
        <f>DW133</f>
        <v>512</v>
      </c>
      <c r="EC133" s="70">
        <f>SUM(EB133,-EA133)</f>
        <v>-1502</v>
      </c>
      <c r="ED133" s="80">
        <f>EC133/EA133</f>
        <v>-0.74577954319761663</v>
      </c>
      <c r="EE133" s="18">
        <v>1</v>
      </c>
      <c r="EF133" s="72">
        <f>SUM(DW133,-$DV$141)/$DV$141</f>
        <v>-0.27169274537695592</v>
      </c>
      <c r="EI133" s="409">
        <v>1</v>
      </c>
      <c r="EJ133" s="123" t="s">
        <v>89</v>
      </c>
      <c r="EK133" s="74" t="e">
        <f>#REF!</f>
        <v>#REF!</v>
      </c>
      <c r="EL133" s="75">
        <v>1518</v>
      </c>
      <c r="EM133" s="341" t="e">
        <f>SUM(EL133,-EK133)</f>
        <v>#REF!</v>
      </c>
      <c r="EN133" s="342" t="e">
        <f>EM133/EK133</f>
        <v>#REF!</v>
      </c>
      <c r="EO133" s="61"/>
      <c r="EP133" s="75">
        <f>SUM(AB133,AU133,BN133,CH133,DB133,DV133)</f>
        <v>4440</v>
      </c>
      <c r="EQ133" s="75">
        <f>SUM(AC133,AV133,BO133,CI133,DC133,DW133)</f>
        <v>4246</v>
      </c>
      <c r="ER133" s="341">
        <f>SUM(EQ133,-EP133)</f>
        <v>-194</v>
      </c>
      <c r="ES133" s="343">
        <f>ER133/EP133</f>
        <v>-4.3693693693693691E-2</v>
      </c>
      <c r="ET133" s="49">
        <v>3</v>
      </c>
      <c r="EU133" s="69">
        <f>EB128</f>
        <v>2014</v>
      </c>
      <c r="EV133" s="69">
        <f>EQ133</f>
        <v>4246</v>
      </c>
      <c r="EW133" s="70">
        <f>SUM(EV133,-EU133)</f>
        <v>2232</v>
      </c>
      <c r="EX133" s="80">
        <f>EW133/EU133</f>
        <v>1.1082423038728897</v>
      </c>
      <c r="EY133" s="409">
        <v>1</v>
      </c>
      <c r="EZ133" s="72">
        <f>SUM(EQ133,-$EP$141)/$EP$141</f>
        <v>-0.2300997280145059</v>
      </c>
    </row>
    <row r="134" spans="1:156" x14ac:dyDescent="0.25">
      <c r="A134" s="461">
        <v>2</v>
      </c>
      <c r="B134" s="81" t="s">
        <v>18</v>
      </c>
      <c r="C134" s="82"/>
      <c r="D134" s="82">
        <v>5153</v>
      </c>
      <c r="E134" s="58"/>
      <c r="F134" s="323">
        <f>D134/D133</f>
        <v>0.91332860687699402</v>
      </c>
      <c r="G134" s="61"/>
      <c r="H134" s="85">
        <v>4771</v>
      </c>
      <c r="I134" s="85">
        <v>4619</v>
      </c>
      <c r="J134" s="86">
        <f>H134/H133</f>
        <v>0.89411544227886053</v>
      </c>
      <c r="K134" s="86">
        <f>I134/I133</f>
        <v>0.89359644031727603</v>
      </c>
      <c r="L134" s="17"/>
      <c r="M134" s="82"/>
      <c r="N134" s="82"/>
      <c r="O134" s="58"/>
      <c r="P134" s="92"/>
      <c r="Q134" s="461">
        <v>2</v>
      </c>
      <c r="R134" s="495">
        <f>SUM(I134,-$H$141)/$H$141</f>
        <v>-0.30884333383211132</v>
      </c>
      <c r="U134" s="332">
        <v>2</v>
      </c>
      <c r="V134" s="81" t="s">
        <v>18</v>
      </c>
      <c r="W134" s="82"/>
      <c r="X134" s="82">
        <v>1391</v>
      </c>
      <c r="Y134" s="58"/>
      <c r="Z134" s="84">
        <f>X134/X133</f>
        <v>0.9163372859025033</v>
      </c>
      <c r="AA134" s="61"/>
      <c r="AB134" s="89">
        <v>1319</v>
      </c>
      <c r="AC134" s="89">
        <v>1257</v>
      </c>
      <c r="AD134" s="86">
        <f>AB134/AB133</f>
        <v>0.9084022038567493</v>
      </c>
      <c r="AE134" s="86">
        <f>AC134/AC133</f>
        <v>0.90236898779612351</v>
      </c>
      <c r="AF134" s="49">
        <v>4</v>
      </c>
      <c r="AG134" s="83"/>
      <c r="AH134" s="83"/>
      <c r="AI134" s="88"/>
      <c r="AJ134" s="87"/>
      <c r="AK134" s="332">
        <v>2</v>
      </c>
      <c r="AL134" s="495">
        <f>SUM(AC134,-$AB$141)/$AB$141</f>
        <v>-0.2957983193277311</v>
      </c>
      <c r="AN134" s="18">
        <v>2</v>
      </c>
      <c r="AO134" s="81" t="s">
        <v>18</v>
      </c>
      <c r="AP134" s="82"/>
      <c r="AQ134" s="82">
        <v>1391</v>
      </c>
      <c r="AR134" s="58"/>
      <c r="AS134" s="84">
        <f>AQ134/AQ133</f>
        <v>0.9163372859025033</v>
      </c>
      <c r="AT134" s="61"/>
      <c r="AU134" s="89">
        <v>878</v>
      </c>
      <c r="AV134" s="89">
        <v>863</v>
      </c>
      <c r="AW134" s="86">
        <f>AU134/AU133</f>
        <v>0.89227642276422769</v>
      </c>
      <c r="AX134" s="86">
        <f>AV134/AV133</f>
        <v>0.90366492146596855</v>
      </c>
      <c r="AY134" s="49">
        <v>4</v>
      </c>
      <c r="AZ134" s="83"/>
      <c r="BA134" s="83"/>
      <c r="BB134" s="88"/>
      <c r="BC134" s="87"/>
      <c r="BD134" s="18">
        <v>2</v>
      </c>
      <c r="BE134" s="495">
        <f>SUM(AV134,-$AU$141)/$AU$141</f>
        <v>-0.2820299500831947</v>
      </c>
      <c r="BG134" s="332">
        <v>2</v>
      </c>
      <c r="BH134" s="81" t="s">
        <v>18</v>
      </c>
      <c r="BI134" s="82"/>
      <c r="BJ134" s="82">
        <v>1391</v>
      </c>
      <c r="BK134" s="58"/>
      <c r="BL134" s="84">
        <f>BJ134/BJ133</f>
        <v>0.9163372859025033</v>
      </c>
      <c r="BM134" s="61"/>
      <c r="BN134" s="89">
        <v>608</v>
      </c>
      <c r="BO134" s="89">
        <v>592</v>
      </c>
      <c r="BP134" s="86">
        <f>BN134/BN133</f>
        <v>0.8698140200286123</v>
      </c>
      <c r="BQ134" s="86">
        <f>BO134/BO133</f>
        <v>0.90243902439024393</v>
      </c>
      <c r="BR134" s="49">
        <v>4</v>
      </c>
      <c r="BS134" s="83"/>
      <c r="BT134" s="83"/>
      <c r="BU134" s="88"/>
      <c r="BV134" s="87"/>
      <c r="BW134" s="332">
        <v>2</v>
      </c>
      <c r="BX134" s="495">
        <f>SUM(BO134,-$BN$141)/$BN$141</f>
        <v>-0.3287981859410431</v>
      </c>
      <c r="CA134" s="18">
        <v>2</v>
      </c>
      <c r="CB134" s="81" t="s">
        <v>18</v>
      </c>
      <c r="CC134" s="82"/>
      <c r="CD134" s="82">
        <v>1391</v>
      </c>
      <c r="CE134" s="58"/>
      <c r="CF134" s="84">
        <f>CD134/CD133</f>
        <v>0.9163372859025033</v>
      </c>
      <c r="CG134" s="61"/>
      <c r="CH134" s="89">
        <v>403</v>
      </c>
      <c r="CI134" s="89">
        <v>384</v>
      </c>
      <c r="CJ134" s="86">
        <f>CH134/CH133</f>
        <v>0.86480686695278974</v>
      </c>
      <c r="CK134" s="86">
        <f>CI134/CI133</f>
        <v>0.8458149779735683</v>
      </c>
      <c r="CL134" s="49">
        <v>4</v>
      </c>
      <c r="CM134" s="83"/>
      <c r="CN134" s="83"/>
      <c r="CO134" s="88"/>
      <c r="CP134" s="87"/>
      <c r="CQ134" s="18">
        <v>2</v>
      </c>
      <c r="CR134" s="495">
        <f>SUM(CI134,-$CH$141)/$CH$141</f>
        <v>-0.36423841059602646</v>
      </c>
      <c r="CU134" s="332">
        <v>2</v>
      </c>
      <c r="CV134" s="81" t="s">
        <v>18</v>
      </c>
      <c r="CW134" s="82"/>
      <c r="CX134" s="82">
        <v>1391</v>
      </c>
      <c r="CY134" s="58"/>
      <c r="CZ134" s="84">
        <f>CX134/CX133</f>
        <v>0.9163372859025033</v>
      </c>
      <c r="DA134" s="61"/>
      <c r="DB134" s="89">
        <v>250</v>
      </c>
      <c r="DC134" s="89">
        <v>234</v>
      </c>
      <c r="DD134" s="86">
        <f>DB134/DB133</f>
        <v>0.8928571428571429</v>
      </c>
      <c r="DE134" s="86">
        <f>DC134/DC133</f>
        <v>0.84782608695652173</v>
      </c>
      <c r="DF134" s="49">
        <v>4</v>
      </c>
      <c r="DG134" s="83"/>
      <c r="DH134" s="83"/>
      <c r="DI134" s="88"/>
      <c r="DJ134" s="87"/>
      <c r="DK134" s="332">
        <v>2</v>
      </c>
      <c r="DL134" s="495">
        <f>SUM(DC134,-$DB$141)/$DB$141</f>
        <v>-0.30973451327433627</v>
      </c>
      <c r="DO134" s="18">
        <v>2</v>
      </c>
      <c r="DP134" s="81" t="s">
        <v>18</v>
      </c>
      <c r="DQ134" s="82"/>
      <c r="DR134" s="82">
        <v>1391</v>
      </c>
      <c r="DS134" s="58"/>
      <c r="DT134" s="84">
        <f>DR134/DR133</f>
        <v>0.9163372859025033</v>
      </c>
      <c r="DU134" s="61"/>
      <c r="DV134" s="89">
        <v>481</v>
      </c>
      <c r="DW134" s="89">
        <v>457</v>
      </c>
      <c r="DX134" s="86">
        <f>DV134/DV133</f>
        <v>0.86046511627906974</v>
      </c>
      <c r="DY134" s="86">
        <f>DW134/DW133</f>
        <v>0.892578125</v>
      </c>
      <c r="DZ134" s="49">
        <v>4</v>
      </c>
      <c r="EA134" s="83"/>
      <c r="EB134" s="83"/>
      <c r="EC134" s="88"/>
      <c r="ED134" s="87"/>
      <c r="EE134" s="18">
        <v>2</v>
      </c>
      <c r="EF134" s="495">
        <f>SUM(DW134,-$DV$141)/$DV$141</f>
        <v>-0.34992887624466573</v>
      </c>
      <c r="EI134" s="409">
        <v>2</v>
      </c>
      <c r="EJ134" s="81" t="s">
        <v>18</v>
      </c>
      <c r="EK134" s="82"/>
      <c r="EL134" s="82">
        <v>1391</v>
      </c>
      <c r="EM134" s="58"/>
      <c r="EN134" s="84">
        <f>EL134/EL133</f>
        <v>0.9163372859025033</v>
      </c>
      <c r="EO134" s="61"/>
      <c r="EP134" s="89">
        <v>846</v>
      </c>
      <c r="EQ134" s="89">
        <v>832</v>
      </c>
      <c r="ER134" s="86">
        <f>EP134/EP133</f>
        <v>0.19054054054054054</v>
      </c>
      <c r="ES134" s="86">
        <f>EQ134/EQ133</f>
        <v>0.19594912859161565</v>
      </c>
      <c r="ET134" s="49">
        <v>4</v>
      </c>
      <c r="EU134" s="83"/>
      <c r="EV134" s="83"/>
      <c r="EW134" s="88"/>
      <c r="EX134" s="87"/>
      <c r="EY134" s="409">
        <v>2</v>
      </c>
      <c r="EZ134" s="495">
        <f>SUM(EQ134,-$EP$141)/$EP$141</f>
        <v>-0.84913871260199458</v>
      </c>
    </row>
    <row r="135" spans="1:156" x14ac:dyDescent="0.25">
      <c r="A135" s="461">
        <v>3</v>
      </c>
      <c r="B135" s="81" t="s">
        <v>19</v>
      </c>
      <c r="C135" s="82"/>
      <c r="D135" s="82">
        <v>489</v>
      </c>
      <c r="E135" s="58"/>
      <c r="F135" s="323">
        <f>D135/D133</f>
        <v>8.6671393123006021E-2</v>
      </c>
      <c r="G135" s="61"/>
      <c r="H135" s="85">
        <v>565</v>
      </c>
      <c r="I135" s="85">
        <v>550</v>
      </c>
      <c r="J135" s="86">
        <f>H135/H133</f>
        <v>0.10588455772113943</v>
      </c>
      <c r="K135" s="86">
        <f>I135/I133</f>
        <v>0.10640355968272393</v>
      </c>
      <c r="L135" s="17"/>
      <c r="M135" s="82"/>
      <c r="N135" s="82"/>
      <c r="O135" s="58"/>
      <c r="P135" s="92"/>
      <c r="Q135" s="461">
        <v>3</v>
      </c>
      <c r="R135" s="91"/>
      <c r="U135" s="332">
        <v>3</v>
      </c>
      <c r="V135" s="81" t="s">
        <v>19</v>
      </c>
      <c r="W135" s="82"/>
      <c r="X135" s="82">
        <v>127</v>
      </c>
      <c r="Y135" s="58"/>
      <c r="Z135" s="84">
        <f>X135/X133</f>
        <v>8.3662714097496704E-2</v>
      </c>
      <c r="AA135" s="61"/>
      <c r="AB135" s="89">
        <v>133</v>
      </c>
      <c r="AC135" s="89">
        <v>136</v>
      </c>
      <c r="AD135" s="86">
        <f>AB135/AB133</f>
        <v>9.1597796143250684E-2</v>
      </c>
      <c r="AE135" s="86">
        <f>AC135/AC133</f>
        <v>9.763101220387653E-2</v>
      </c>
      <c r="AF135" s="49">
        <v>5</v>
      </c>
      <c r="AG135" s="83"/>
      <c r="AH135" s="83"/>
      <c r="AI135" s="88"/>
      <c r="AJ135" s="87"/>
      <c r="AK135" s="332">
        <v>3</v>
      </c>
      <c r="AL135" s="91"/>
      <c r="AN135" s="18">
        <v>3</v>
      </c>
      <c r="AO135" s="81" t="s">
        <v>19</v>
      </c>
      <c r="AP135" s="82"/>
      <c r="AQ135" s="82">
        <v>127</v>
      </c>
      <c r="AR135" s="58"/>
      <c r="AS135" s="84">
        <f>AQ135/AQ133</f>
        <v>8.3662714097496704E-2</v>
      </c>
      <c r="AT135" s="61"/>
      <c r="AU135" s="89">
        <v>106</v>
      </c>
      <c r="AV135" s="89">
        <v>92</v>
      </c>
      <c r="AW135" s="86">
        <f>AU135/AU133</f>
        <v>0.10772357723577236</v>
      </c>
      <c r="AX135" s="86">
        <f>AV135/AV133</f>
        <v>9.6335078534031407E-2</v>
      </c>
      <c r="AY135" s="49">
        <v>5</v>
      </c>
      <c r="AZ135" s="83"/>
      <c r="BA135" s="83"/>
      <c r="BB135" s="88"/>
      <c r="BC135" s="87"/>
      <c r="BD135" s="18">
        <v>3</v>
      </c>
      <c r="BE135" s="91"/>
      <c r="BG135" s="332">
        <v>3</v>
      </c>
      <c r="BH135" s="81" t="s">
        <v>19</v>
      </c>
      <c r="BI135" s="82"/>
      <c r="BJ135" s="82">
        <v>127</v>
      </c>
      <c r="BK135" s="58"/>
      <c r="BL135" s="84">
        <f>BJ135/BJ133</f>
        <v>8.3662714097496704E-2</v>
      </c>
      <c r="BM135" s="61"/>
      <c r="BN135" s="89">
        <v>91</v>
      </c>
      <c r="BO135" s="89">
        <v>64</v>
      </c>
      <c r="BP135" s="86">
        <f>BN135/BN133</f>
        <v>0.1301859799713877</v>
      </c>
      <c r="BQ135" s="86">
        <f>BO135/BO133</f>
        <v>9.7560975609756101E-2</v>
      </c>
      <c r="BR135" s="49">
        <v>5</v>
      </c>
      <c r="BS135" s="83"/>
      <c r="BT135" s="83"/>
      <c r="BU135" s="88"/>
      <c r="BV135" s="87"/>
      <c r="BW135" s="332">
        <v>3</v>
      </c>
      <c r="BX135" s="91"/>
      <c r="CA135" s="18">
        <v>3</v>
      </c>
      <c r="CB135" s="81" t="s">
        <v>19</v>
      </c>
      <c r="CC135" s="82"/>
      <c r="CD135" s="82">
        <v>127</v>
      </c>
      <c r="CE135" s="58"/>
      <c r="CF135" s="84">
        <f>CD135/CD133</f>
        <v>8.3662714097496704E-2</v>
      </c>
      <c r="CG135" s="61"/>
      <c r="CH135" s="89">
        <v>63</v>
      </c>
      <c r="CI135" s="89">
        <v>70</v>
      </c>
      <c r="CJ135" s="86">
        <f>CH135/CH133</f>
        <v>0.13519313304721031</v>
      </c>
      <c r="CK135" s="86">
        <f>CI135/CI133</f>
        <v>0.15418502202643172</v>
      </c>
      <c r="CL135" s="49">
        <v>5</v>
      </c>
      <c r="CM135" s="83"/>
      <c r="CN135" s="83"/>
      <c r="CO135" s="88"/>
      <c r="CP135" s="87"/>
      <c r="CQ135" s="18">
        <v>3</v>
      </c>
      <c r="CR135" s="91"/>
      <c r="CU135" s="332">
        <v>3</v>
      </c>
      <c r="CV135" s="81" t="s">
        <v>19</v>
      </c>
      <c r="CW135" s="82"/>
      <c r="CX135" s="82">
        <v>127</v>
      </c>
      <c r="CY135" s="58"/>
      <c r="CZ135" s="84">
        <f>CX135/CX133</f>
        <v>8.3662714097496704E-2</v>
      </c>
      <c r="DA135" s="61"/>
      <c r="DB135" s="89">
        <v>30</v>
      </c>
      <c r="DC135" s="89">
        <v>42</v>
      </c>
      <c r="DD135" s="86">
        <f>DB135/DB133</f>
        <v>0.10714285714285714</v>
      </c>
      <c r="DE135" s="86">
        <f>DC135/DC133</f>
        <v>0.15217391304347827</v>
      </c>
      <c r="DF135" s="49">
        <v>5</v>
      </c>
      <c r="DG135" s="83"/>
      <c r="DH135" s="83"/>
      <c r="DI135" s="88"/>
      <c r="DJ135" s="87"/>
      <c r="DK135" s="332">
        <v>3</v>
      </c>
      <c r="DL135" s="91"/>
      <c r="DO135" s="18">
        <v>3</v>
      </c>
      <c r="DP135" s="81" t="s">
        <v>19</v>
      </c>
      <c r="DQ135" s="82"/>
      <c r="DR135" s="82">
        <v>127</v>
      </c>
      <c r="DS135" s="58"/>
      <c r="DT135" s="84">
        <f>DR135/DR133</f>
        <v>8.3662714097496704E-2</v>
      </c>
      <c r="DU135" s="61"/>
      <c r="DV135" s="89">
        <v>78</v>
      </c>
      <c r="DW135" s="89">
        <v>55</v>
      </c>
      <c r="DX135" s="86">
        <f>DV135/DV133</f>
        <v>0.13953488372093023</v>
      </c>
      <c r="DY135" s="86">
        <f>DW135/DW133</f>
        <v>0.107421875</v>
      </c>
      <c r="DZ135" s="49">
        <v>5</v>
      </c>
      <c r="EA135" s="83"/>
      <c r="EB135" s="83"/>
      <c r="EC135" s="88"/>
      <c r="ED135" s="87"/>
      <c r="EE135" s="18">
        <v>3</v>
      </c>
      <c r="EF135" s="91"/>
      <c r="EI135" s="409">
        <v>3</v>
      </c>
      <c r="EJ135" s="81" t="s">
        <v>19</v>
      </c>
      <c r="EK135" s="82"/>
      <c r="EL135" s="82">
        <v>127</v>
      </c>
      <c r="EM135" s="58"/>
      <c r="EN135" s="84">
        <f>EL135/EL133</f>
        <v>8.3662714097496704E-2</v>
      </c>
      <c r="EO135" s="61"/>
      <c r="EP135" s="89">
        <v>88</v>
      </c>
      <c r="EQ135" s="89">
        <v>64</v>
      </c>
      <c r="ER135" s="86">
        <f>EP135/EP133</f>
        <v>1.9819819819819819E-2</v>
      </c>
      <c r="ES135" s="86">
        <f>EQ135/EQ133</f>
        <v>1.5073009891662742E-2</v>
      </c>
      <c r="ET135" s="49">
        <v>5</v>
      </c>
      <c r="EU135" s="83"/>
      <c r="EV135" s="83"/>
      <c r="EW135" s="88"/>
      <c r="EX135" s="87"/>
      <c r="EY135" s="409">
        <v>3</v>
      </c>
      <c r="EZ135" s="91"/>
    </row>
    <row r="136" spans="1:156" hidden="1" x14ac:dyDescent="0.25">
      <c r="A136" s="461">
        <v>4</v>
      </c>
      <c r="B136" s="81" t="s">
        <v>129</v>
      </c>
      <c r="C136" s="8"/>
      <c r="D136" s="88"/>
      <c r="E136" s="88"/>
      <c r="F136" s="87"/>
      <c r="G136" s="61"/>
      <c r="H136" s="93"/>
      <c r="I136" s="93"/>
      <c r="J136" s="93"/>
      <c r="K136" s="94"/>
      <c r="L136" s="17"/>
      <c r="M136" s="88"/>
      <c r="N136" s="88"/>
      <c r="O136" s="88"/>
      <c r="P136" s="87"/>
      <c r="Q136" s="461">
        <v>4</v>
      </c>
      <c r="R136" s="91"/>
      <c r="U136" s="332">
        <v>4</v>
      </c>
      <c r="V136" s="81" t="s">
        <v>90</v>
      </c>
      <c r="W136" s="8"/>
      <c r="X136" s="88"/>
      <c r="Y136" s="88"/>
      <c r="Z136" s="87"/>
      <c r="AA136" s="61"/>
      <c r="AB136" s="344"/>
      <c r="AC136" s="344"/>
      <c r="AD136" s="93"/>
      <c r="AE136" s="86"/>
      <c r="AF136" s="49">
        <v>6</v>
      </c>
      <c r="AG136" s="8"/>
      <c r="AH136" s="88"/>
      <c r="AI136" s="88"/>
      <c r="AJ136" s="87"/>
      <c r="AK136" s="332">
        <v>4</v>
      </c>
      <c r="AL136" s="91"/>
      <c r="AN136" s="18">
        <v>4</v>
      </c>
      <c r="AO136" s="81" t="s">
        <v>90</v>
      </c>
      <c r="AP136" s="8"/>
      <c r="AQ136" s="88"/>
      <c r="AR136" s="88"/>
      <c r="AS136" s="87"/>
      <c r="AT136" s="61"/>
      <c r="AU136" s="344"/>
      <c r="AV136" s="344"/>
      <c r="AW136" s="93"/>
      <c r="AX136" s="86"/>
      <c r="AY136" s="49">
        <v>6</v>
      </c>
      <c r="AZ136" s="8"/>
      <c r="BA136" s="88"/>
      <c r="BB136" s="88"/>
      <c r="BC136" s="87"/>
      <c r="BD136" s="18">
        <v>4</v>
      </c>
      <c r="BE136" s="91"/>
      <c r="BG136" s="332">
        <v>4</v>
      </c>
      <c r="BH136" s="81" t="s">
        <v>90</v>
      </c>
      <c r="BI136" s="8"/>
      <c r="BJ136" s="88"/>
      <c r="BK136" s="88"/>
      <c r="BL136" s="87"/>
      <c r="BM136" s="61"/>
      <c r="BN136" s="344"/>
      <c r="BO136" s="344"/>
      <c r="BP136" s="93"/>
      <c r="BQ136" s="86"/>
      <c r="BR136" s="49">
        <v>6</v>
      </c>
      <c r="BS136" s="8"/>
      <c r="BT136" s="88"/>
      <c r="BU136" s="88"/>
      <c r="BV136" s="87"/>
      <c r="BW136" s="332">
        <v>4</v>
      </c>
      <c r="BX136" s="91"/>
      <c r="CA136" s="18">
        <v>4</v>
      </c>
      <c r="CB136" s="81" t="s">
        <v>90</v>
      </c>
      <c r="CC136" s="8"/>
      <c r="CD136" s="88"/>
      <c r="CE136" s="88"/>
      <c r="CF136" s="87"/>
      <c r="CG136" s="61"/>
      <c r="CH136" s="344"/>
      <c r="CI136" s="344"/>
      <c r="CJ136" s="93"/>
      <c r="CK136" s="86"/>
      <c r="CL136" s="49">
        <v>6</v>
      </c>
      <c r="CM136" s="8"/>
      <c r="CN136" s="88"/>
      <c r="CO136" s="88"/>
      <c r="CP136" s="87"/>
      <c r="CQ136" s="18">
        <v>4</v>
      </c>
      <c r="CR136" s="91"/>
      <c r="CU136" s="332">
        <v>4</v>
      </c>
      <c r="CV136" s="81" t="s">
        <v>90</v>
      </c>
      <c r="CW136" s="8"/>
      <c r="CX136" s="88"/>
      <c r="CY136" s="88"/>
      <c r="CZ136" s="87"/>
      <c r="DA136" s="61"/>
      <c r="DB136" s="93"/>
      <c r="DC136" s="344"/>
      <c r="DD136" s="93"/>
      <c r="DE136" s="86"/>
      <c r="DF136" s="49">
        <v>6</v>
      </c>
      <c r="DG136" s="8"/>
      <c r="DH136" s="88"/>
      <c r="DI136" s="88"/>
      <c r="DJ136" s="87"/>
      <c r="DK136" s="332">
        <v>4</v>
      </c>
      <c r="DL136" s="91"/>
      <c r="DO136" s="18">
        <v>4</v>
      </c>
      <c r="DP136" s="81" t="s">
        <v>90</v>
      </c>
      <c r="DQ136" s="8"/>
      <c r="DR136" s="88"/>
      <c r="DS136" s="88"/>
      <c r="DT136" s="87"/>
      <c r="DU136" s="61"/>
      <c r="DV136" s="344"/>
      <c r="DW136" s="344"/>
      <c r="DX136" s="93"/>
      <c r="DY136" s="86"/>
      <c r="DZ136" s="49">
        <v>6</v>
      </c>
      <c r="EA136" s="8"/>
      <c r="EB136" s="88"/>
      <c r="EC136" s="88"/>
      <c r="ED136" s="87"/>
      <c r="EE136" s="18">
        <v>4</v>
      </c>
      <c r="EF136" s="91"/>
      <c r="EI136" s="409">
        <v>4</v>
      </c>
      <c r="EJ136" s="81" t="s">
        <v>90</v>
      </c>
      <c r="EK136" s="8"/>
      <c r="EL136" s="88"/>
      <c r="EM136" s="88"/>
      <c r="EN136" s="87"/>
      <c r="EO136" s="61"/>
      <c r="EP136" s="93"/>
      <c r="EQ136" s="344"/>
      <c r="ER136" s="93"/>
      <c r="ES136" s="86"/>
      <c r="ET136" s="49">
        <v>6</v>
      </c>
      <c r="EU136" s="8"/>
      <c r="EV136" s="88"/>
      <c r="EW136" s="88"/>
      <c r="EX136" s="87"/>
      <c r="EY136" s="409">
        <v>4</v>
      </c>
      <c r="EZ136" s="91"/>
    </row>
    <row r="137" spans="1:156" ht="3" customHeight="1" x14ac:dyDescent="0.25">
      <c r="A137" s="461"/>
      <c r="B137" s="95"/>
      <c r="C137" s="96"/>
      <c r="D137" s="97"/>
      <c r="E137" s="98"/>
      <c r="F137" s="99"/>
      <c r="G137" s="61"/>
      <c r="H137" s="97"/>
      <c r="I137" s="97"/>
      <c r="J137" s="98"/>
      <c r="K137" s="99"/>
      <c r="L137" s="17"/>
      <c r="M137" s="97"/>
      <c r="N137" s="97"/>
      <c r="O137" s="98"/>
      <c r="P137" s="99"/>
      <c r="Q137" s="461"/>
      <c r="R137" s="91"/>
      <c r="U137" s="332"/>
      <c r="V137" s="95"/>
      <c r="W137" s="96"/>
      <c r="X137" s="97"/>
      <c r="Y137" s="98"/>
      <c r="Z137" s="99"/>
      <c r="AA137" s="61"/>
      <c r="AB137" s="97"/>
      <c r="AC137" s="97"/>
      <c r="AD137" s="98"/>
      <c r="AE137" s="99"/>
      <c r="AF137" s="49">
        <v>6</v>
      </c>
      <c r="AG137" s="97"/>
      <c r="AH137" s="97"/>
      <c r="AI137" s="98"/>
      <c r="AJ137" s="99"/>
      <c r="AK137" s="332"/>
      <c r="AL137" s="91"/>
      <c r="AN137" s="18"/>
      <c r="AO137" s="95"/>
      <c r="AP137" s="96"/>
      <c r="AQ137" s="97"/>
      <c r="AR137" s="98"/>
      <c r="AS137" s="99"/>
      <c r="AT137" s="61"/>
      <c r="AU137" s="97"/>
      <c r="AV137" s="97"/>
      <c r="AW137" s="98"/>
      <c r="AX137" s="99"/>
      <c r="AY137" s="49">
        <v>6</v>
      </c>
      <c r="AZ137" s="97"/>
      <c r="BA137" s="97"/>
      <c r="BB137" s="98"/>
      <c r="BC137" s="99"/>
      <c r="BD137" s="18"/>
      <c r="BE137" s="91"/>
      <c r="BG137" s="332"/>
      <c r="BH137" s="95"/>
      <c r="BI137" s="96"/>
      <c r="BJ137" s="97"/>
      <c r="BK137" s="98"/>
      <c r="BL137" s="99"/>
      <c r="BM137" s="61"/>
      <c r="BN137" s="97"/>
      <c r="BO137" s="97"/>
      <c r="BP137" s="98"/>
      <c r="BQ137" s="99"/>
      <c r="BR137" s="49">
        <v>6</v>
      </c>
      <c r="BS137" s="97"/>
      <c r="BT137" s="97"/>
      <c r="BU137" s="98"/>
      <c r="BV137" s="99"/>
      <c r="BW137" s="332"/>
      <c r="BX137" s="91"/>
      <c r="CA137" s="18"/>
      <c r="CB137" s="95"/>
      <c r="CC137" s="96"/>
      <c r="CD137" s="97"/>
      <c r="CE137" s="98"/>
      <c r="CF137" s="99"/>
      <c r="CG137" s="61"/>
      <c r="CH137" s="97"/>
      <c r="CI137" s="97"/>
      <c r="CJ137" s="98"/>
      <c r="CK137" s="99"/>
      <c r="CL137" s="49">
        <v>6</v>
      </c>
      <c r="CM137" s="97"/>
      <c r="CN137" s="97"/>
      <c r="CO137" s="98"/>
      <c r="CP137" s="99"/>
      <c r="CQ137" s="18"/>
      <c r="CR137" s="91"/>
      <c r="CU137" s="332"/>
      <c r="CV137" s="95"/>
      <c r="CW137" s="96"/>
      <c r="CX137" s="97"/>
      <c r="CY137" s="98"/>
      <c r="CZ137" s="99"/>
      <c r="DA137" s="61"/>
      <c r="DB137" s="97"/>
      <c r="DC137" s="97"/>
      <c r="DD137" s="98"/>
      <c r="DE137" s="99"/>
      <c r="DF137" s="49">
        <v>6</v>
      </c>
      <c r="DG137" s="97"/>
      <c r="DH137" s="97"/>
      <c r="DI137" s="98"/>
      <c r="DJ137" s="99"/>
      <c r="DK137" s="332"/>
      <c r="DL137" s="91"/>
      <c r="DO137" s="18"/>
      <c r="DP137" s="95"/>
      <c r="DQ137" s="96"/>
      <c r="DR137" s="97"/>
      <c r="DS137" s="98"/>
      <c r="DT137" s="99"/>
      <c r="DU137" s="61"/>
      <c r="DV137" s="97"/>
      <c r="DW137" s="97"/>
      <c r="DX137" s="98"/>
      <c r="DY137" s="99"/>
      <c r="DZ137" s="49">
        <v>6</v>
      </c>
      <c r="EA137" s="97"/>
      <c r="EB137" s="97"/>
      <c r="EC137" s="98"/>
      <c r="ED137" s="99"/>
      <c r="EE137" s="18"/>
      <c r="EF137" s="91"/>
      <c r="EI137" s="409"/>
      <c r="EJ137" s="95"/>
      <c r="EK137" s="96"/>
      <c r="EL137" s="97"/>
      <c r="EM137" s="98"/>
      <c r="EN137" s="99"/>
      <c r="EO137" s="61"/>
      <c r="EP137" s="97"/>
      <c r="EQ137" s="97"/>
      <c r="ER137" s="98"/>
      <c r="ES137" s="99"/>
      <c r="ET137" s="49">
        <v>6</v>
      </c>
      <c r="EU137" s="97"/>
      <c r="EV137" s="97"/>
      <c r="EW137" s="98"/>
      <c r="EX137" s="99"/>
      <c r="EY137" s="409"/>
      <c r="EZ137" s="91"/>
    </row>
    <row r="138" spans="1:156" ht="9.9499999999999993" hidden="1" customHeight="1" x14ac:dyDescent="0.25">
      <c r="A138" s="461"/>
      <c r="B138" s="58" t="s">
        <v>91</v>
      </c>
      <c r="C138" s="7"/>
      <c r="D138" s="7"/>
      <c r="E138" s="58"/>
      <c r="F138" s="92"/>
      <c r="G138" s="61"/>
      <c r="H138" s="7">
        <v>902</v>
      </c>
      <c r="I138" s="7">
        <v>902</v>
      </c>
      <c r="J138" s="59">
        <f>SUM(I138,-H138)</f>
        <v>0</v>
      </c>
      <c r="K138" s="60">
        <f>J138/H138</f>
        <v>0</v>
      </c>
      <c r="L138" s="17"/>
      <c r="M138" s="7">
        <v>874</v>
      </c>
      <c r="N138" s="7"/>
      <c r="O138" s="58"/>
      <c r="P138" s="92"/>
      <c r="Q138" s="461"/>
      <c r="R138" s="91"/>
      <c r="U138" s="332"/>
      <c r="V138" s="58" t="s">
        <v>91</v>
      </c>
      <c r="W138" s="7"/>
      <c r="X138" s="7"/>
      <c r="Y138" s="58"/>
      <c r="Z138" s="92"/>
      <c r="AA138" s="61"/>
      <c r="AB138" s="7">
        <v>134</v>
      </c>
      <c r="AC138" s="7">
        <v>134</v>
      </c>
      <c r="AD138" s="59">
        <f>SUM(AC138,-AB138)</f>
        <v>0</v>
      </c>
      <c r="AE138" s="60">
        <f>AD138/AB138</f>
        <v>0</v>
      </c>
      <c r="AF138" s="49">
        <v>7</v>
      </c>
      <c r="AG138" s="8"/>
      <c r="AH138" s="8"/>
      <c r="AI138" s="88"/>
      <c r="AJ138" s="87"/>
      <c r="AK138" s="332"/>
      <c r="AL138" s="91"/>
      <c r="AN138" s="18"/>
      <c r="AO138" s="58" t="s">
        <v>91</v>
      </c>
      <c r="AP138" s="7"/>
      <c r="AQ138" s="7"/>
      <c r="AR138" s="58"/>
      <c r="AS138" s="92"/>
      <c r="AT138" s="61"/>
      <c r="AU138" s="7">
        <v>135</v>
      </c>
      <c r="AV138" s="7">
        <v>135</v>
      </c>
      <c r="AW138" s="59">
        <f>SUM(AV138,-AU138)</f>
        <v>0</v>
      </c>
      <c r="AX138" s="60">
        <f>AW138/AU138</f>
        <v>0</v>
      </c>
      <c r="AY138" s="49">
        <v>7</v>
      </c>
      <c r="AZ138" s="8"/>
      <c r="BA138" s="8"/>
      <c r="BB138" s="88"/>
      <c r="BC138" s="87"/>
      <c r="BD138" s="18"/>
      <c r="BE138" s="91"/>
      <c r="BG138" s="332"/>
      <c r="BH138" s="58" t="s">
        <v>91</v>
      </c>
      <c r="BI138" s="7"/>
      <c r="BJ138" s="7"/>
      <c r="BK138" s="58"/>
      <c r="BL138" s="92"/>
      <c r="BM138" s="61"/>
      <c r="BN138" s="7">
        <v>134</v>
      </c>
      <c r="BO138" s="7">
        <v>134</v>
      </c>
      <c r="BP138" s="59">
        <f>SUM(BO138,-BN138)</f>
        <v>0</v>
      </c>
      <c r="BQ138" s="60">
        <f>BP138/BN138</f>
        <v>0</v>
      </c>
      <c r="BR138" s="49">
        <v>7</v>
      </c>
      <c r="BS138" s="8"/>
      <c r="BT138" s="8"/>
      <c r="BU138" s="88"/>
      <c r="BV138" s="87"/>
      <c r="BW138" s="332"/>
      <c r="BX138" s="91"/>
      <c r="CA138" s="18"/>
      <c r="CB138" s="58" t="s">
        <v>91</v>
      </c>
      <c r="CC138" s="7"/>
      <c r="CD138" s="7"/>
      <c r="CE138" s="58"/>
      <c r="CF138" s="92"/>
      <c r="CG138" s="61"/>
      <c r="CH138" s="7">
        <v>102</v>
      </c>
      <c r="CI138" s="7">
        <v>102</v>
      </c>
      <c r="CJ138" s="59">
        <f>SUM(CI138,-CH138)</f>
        <v>0</v>
      </c>
      <c r="CK138" s="60">
        <f>CJ138/CH138</f>
        <v>0</v>
      </c>
      <c r="CL138" s="49">
        <v>7</v>
      </c>
      <c r="CM138" s="8"/>
      <c r="CN138" s="8"/>
      <c r="CO138" s="88"/>
      <c r="CP138" s="87"/>
      <c r="CQ138" s="18"/>
      <c r="CR138" s="91"/>
      <c r="CU138" s="332"/>
      <c r="CV138" s="58" t="s">
        <v>91</v>
      </c>
      <c r="CW138" s="7"/>
      <c r="CX138" s="7"/>
      <c r="CY138" s="58"/>
      <c r="CZ138" s="92"/>
      <c r="DA138" s="61"/>
      <c r="DB138" s="7">
        <v>61</v>
      </c>
      <c r="DC138" s="7">
        <v>49</v>
      </c>
      <c r="DD138" s="59">
        <f>SUM(DC138,-DB138)</f>
        <v>-12</v>
      </c>
      <c r="DE138" s="60">
        <f>DD138/DB138</f>
        <v>-0.19672131147540983</v>
      </c>
      <c r="DF138" s="49">
        <v>7</v>
      </c>
      <c r="DG138" s="8"/>
      <c r="DH138" s="8"/>
      <c r="DI138" s="88"/>
      <c r="DJ138" s="87"/>
      <c r="DK138" s="332"/>
      <c r="DL138" s="91"/>
      <c r="DO138" s="18"/>
      <c r="DP138" s="58" t="s">
        <v>91</v>
      </c>
      <c r="DQ138" s="7"/>
      <c r="DR138" s="7"/>
      <c r="DS138" s="58"/>
      <c r="DT138" s="92"/>
      <c r="DU138" s="61"/>
      <c r="DV138" s="7">
        <v>96</v>
      </c>
      <c r="DW138" s="7">
        <v>96</v>
      </c>
      <c r="DX138" s="59">
        <f>SUM(DW138,-DV138)</f>
        <v>0</v>
      </c>
      <c r="DY138" s="60">
        <f>DX138/DV138</f>
        <v>0</v>
      </c>
      <c r="DZ138" s="49">
        <v>7</v>
      </c>
      <c r="EA138" s="8"/>
      <c r="EB138" s="8"/>
      <c r="EC138" s="88"/>
      <c r="ED138" s="87"/>
      <c r="EE138" s="18"/>
      <c r="EF138" s="91"/>
      <c r="EI138" s="409"/>
      <c r="EJ138" s="88" t="s">
        <v>91</v>
      </c>
      <c r="EK138" s="7"/>
      <c r="EL138" s="7"/>
      <c r="EM138" s="58"/>
      <c r="EN138" s="92"/>
      <c r="EO138" s="61"/>
      <c r="EP138" s="286">
        <f t="shared" ref="EP138:EQ139" si="42">SUM(AB138,AU138,BN138,CH138,DB138,DV138)</f>
        <v>662</v>
      </c>
      <c r="EQ138" s="286">
        <f t="shared" si="42"/>
        <v>650</v>
      </c>
      <c r="ER138" s="59">
        <f>SUM(EQ138,-EP138)</f>
        <v>-12</v>
      </c>
      <c r="ES138" s="60">
        <f>ER138/EP138</f>
        <v>-1.812688821752266E-2</v>
      </c>
      <c r="ET138" s="49">
        <v>7</v>
      </c>
      <c r="EU138" s="8"/>
      <c r="EV138" s="8"/>
      <c r="EW138" s="88"/>
      <c r="EX138" s="87"/>
      <c r="EY138" s="409"/>
      <c r="EZ138" s="91"/>
    </row>
    <row r="139" spans="1:156" ht="9.9499999999999993" hidden="1" customHeight="1" x14ac:dyDescent="0.25">
      <c r="A139" s="461"/>
      <c r="B139" s="58" t="s">
        <v>92</v>
      </c>
      <c r="C139" s="7"/>
      <c r="D139" s="7"/>
      <c r="E139" s="58"/>
      <c r="F139" s="92"/>
      <c r="G139" s="61"/>
      <c r="H139" s="7">
        <v>445</v>
      </c>
      <c r="I139" s="7">
        <v>445</v>
      </c>
      <c r="J139" s="59">
        <f>SUM(I139,-H139)</f>
        <v>0</v>
      </c>
      <c r="K139" s="60">
        <f>J139/H139</f>
        <v>0</v>
      </c>
      <c r="L139" s="17"/>
      <c r="M139" s="7">
        <v>466</v>
      </c>
      <c r="N139" s="7"/>
      <c r="O139" s="58"/>
      <c r="P139" s="92"/>
      <c r="Q139" s="461"/>
      <c r="R139" s="91"/>
      <c r="U139" s="332"/>
      <c r="V139" s="58" t="s">
        <v>92</v>
      </c>
      <c r="W139" s="7"/>
      <c r="X139" s="7"/>
      <c r="Y139" s="58"/>
      <c r="Z139" s="92"/>
      <c r="AA139" s="61"/>
      <c r="AB139" s="7">
        <v>49</v>
      </c>
      <c r="AC139" s="7">
        <v>49</v>
      </c>
      <c r="AD139" s="59">
        <f>SUM(AC139,-AB139)</f>
        <v>0</v>
      </c>
      <c r="AE139" s="60">
        <f>AD139/AB139</f>
        <v>0</v>
      </c>
      <c r="AF139" s="49">
        <v>8</v>
      </c>
      <c r="AG139" s="8"/>
      <c r="AH139" s="8"/>
      <c r="AI139" s="88"/>
      <c r="AJ139" s="87"/>
      <c r="AK139" s="332"/>
      <c r="AL139" s="91"/>
      <c r="AN139" s="18"/>
      <c r="AO139" s="58" t="s">
        <v>92</v>
      </c>
      <c r="AP139" s="7"/>
      <c r="AQ139" s="7"/>
      <c r="AR139" s="58"/>
      <c r="AS139" s="92"/>
      <c r="AT139" s="61"/>
      <c r="AU139" s="7">
        <v>83</v>
      </c>
      <c r="AV139" s="7">
        <v>83</v>
      </c>
      <c r="AW139" s="59">
        <f>SUM(AV139,-AU139)</f>
        <v>0</v>
      </c>
      <c r="AX139" s="60">
        <f>AW139/AU139</f>
        <v>0</v>
      </c>
      <c r="AY139" s="49">
        <v>8</v>
      </c>
      <c r="AZ139" s="8"/>
      <c r="BA139" s="8"/>
      <c r="BB139" s="88"/>
      <c r="BC139" s="87"/>
      <c r="BD139" s="18"/>
      <c r="BE139" s="91"/>
      <c r="BG139" s="332"/>
      <c r="BH139" s="58" t="s">
        <v>92</v>
      </c>
      <c r="BI139" s="7"/>
      <c r="BJ139" s="7"/>
      <c r="BK139" s="58"/>
      <c r="BL139" s="92"/>
      <c r="BM139" s="61"/>
      <c r="BN139" s="7">
        <v>49</v>
      </c>
      <c r="BO139" s="7">
        <v>49</v>
      </c>
      <c r="BP139" s="59">
        <f>SUM(BO139,-BN139)</f>
        <v>0</v>
      </c>
      <c r="BQ139" s="60">
        <f>BP139/BN139</f>
        <v>0</v>
      </c>
      <c r="BR139" s="49">
        <v>8</v>
      </c>
      <c r="BS139" s="8"/>
      <c r="BT139" s="8"/>
      <c r="BU139" s="88"/>
      <c r="BV139" s="87"/>
      <c r="BW139" s="332"/>
      <c r="BX139" s="91"/>
      <c r="CA139" s="18"/>
      <c r="CB139" s="58" t="s">
        <v>92</v>
      </c>
      <c r="CC139" s="7"/>
      <c r="CD139" s="7"/>
      <c r="CE139" s="58"/>
      <c r="CF139" s="92"/>
      <c r="CG139" s="61"/>
      <c r="CH139" s="7">
        <v>36</v>
      </c>
      <c r="CI139" s="7">
        <v>36</v>
      </c>
      <c r="CJ139" s="59">
        <f>SUM(CI139,-CH139)</f>
        <v>0</v>
      </c>
      <c r="CK139" s="60">
        <f>CJ139/CH139</f>
        <v>0</v>
      </c>
      <c r="CL139" s="49">
        <v>8</v>
      </c>
      <c r="CM139" s="8"/>
      <c r="CN139" s="8"/>
      <c r="CO139" s="88"/>
      <c r="CP139" s="87"/>
      <c r="CQ139" s="18"/>
      <c r="CR139" s="91"/>
      <c r="CU139" s="332"/>
      <c r="CV139" s="58" t="s">
        <v>92</v>
      </c>
      <c r="CW139" s="7"/>
      <c r="CX139" s="7"/>
      <c r="CY139" s="58"/>
      <c r="CZ139" s="92"/>
      <c r="DA139" s="61"/>
      <c r="DB139" s="7">
        <v>25</v>
      </c>
      <c r="DC139" s="7">
        <v>10</v>
      </c>
      <c r="DD139" s="59">
        <f>SUM(DC139,-DB139)</f>
        <v>-15</v>
      </c>
      <c r="DE139" s="60">
        <f>DD139/DB139</f>
        <v>-0.6</v>
      </c>
      <c r="DF139" s="49">
        <v>8</v>
      </c>
      <c r="DG139" s="8"/>
      <c r="DH139" s="8"/>
      <c r="DI139" s="88"/>
      <c r="DJ139" s="87"/>
      <c r="DK139" s="332"/>
      <c r="DL139" s="91"/>
      <c r="DO139" s="18"/>
      <c r="DP139" s="58" t="s">
        <v>92</v>
      </c>
      <c r="DQ139" s="7"/>
      <c r="DR139" s="7"/>
      <c r="DS139" s="58"/>
      <c r="DT139" s="92"/>
      <c r="DU139" s="61"/>
      <c r="DV139" s="7">
        <v>48</v>
      </c>
      <c r="DW139" s="7">
        <v>48</v>
      </c>
      <c r="DX139" s="59">
        <f>SUM(DW139,-DV139)</f>
        <v>0</v>
      </c>
      <c r="DY139" s="60">
        <f>DX139/DV139</f>
        <v>0</v>
      </c>
      <c r="DZ139" s="49">
        <v>8</v>
      </c>
      <c r="EA139" s="8"/>
      <c r="EB139" s="8"/>
      <c r="EC139" s="88"/>
      <c r="ED139" s="87"/>
      <c r="EE139" s="18"/>
      <c r="EF139" s="91"/>
      <c r="EI139" s="409"/>
      <c r="EJ139" s="58" t="s">
        <v>92</v>
      </c>
      <c r="EK139" s="7"/>
      <c r="EL139" s="7"/>
      <c r="EM139" s="58"/>
      <c r="EN139" s="92"/>
      <c r="EO139" s="61"/>
      <c r="EP139" s="286">
        <f t="shared" si="42"/>
        <v>290</v>
      </c>
      <c r="EQ139" s="286">
        <f t="shared" si="42"/>
        <v>275</v>
      </c>
      <c r="ER139" s="59">
        <f>SUM(EQ139,-EP139)</f>
        <v>-15</v>
      </c>
      <c r="ES139" s="60">
        <f>ER139/EP139</f>
        <v>-5.1724137931034482E-2</v>
      </c>
      <c r="ET139" s="49">
        <v>8</v>
      </c>
      <c r="EU139" s="8"/>
      <c r="EV139" s="8"/>
      <c r="EW139" s="88"/>
      <c r="EX139" s="87"/>
      <c r="EY139" s="409"/>
      <c r="EZ139" s="91"/>
    </row>
    <row r="140" spans="1:156" x14ac:dyDescent="0.25">
      <c r="A140" s="461">
        <v>4</v>
      </c>
      <c r="B140" s="122" t="s">
        <v>93</v>
      </c>
      <c r="C140" s="65"/>
      <c r="D140" s="65">
        <v>1289</v>
      </c>
      <c r="E140" s="425">
        <f>SUM(D140,-C140)</f>
        <v>1289</v>
      </c>
      <c r="F140" s="426" t="e">
        <f>E140/C140</f>
        <v>#DIV/0!</v>
      </c>
      <c r="G140" s="61"/>
      <c r="H140" s="65">
        <v>1347</v>
      </c>
      <c r="I140" s="65">
        <v>1347</v>
      </c>
      <c r="J140" s="425">
        <f>SUM(I140,-H140)</f>
        <v>0</v>
      </c>
      <c r="K140" s="345">
        <f>J140/H140</f>
        <v>0</v>
      </c>
      <c r="L140" s="17"/>
      <c r="M140" s="69">
        <v>1353</v>
      </c>
      <c r="N140" s="69">
        <f>I140</f>
        <v>1347</v>
      </c>
      <c r="O140" s="176">
        <f>SUM(N140,-M140)</f>
        <v>-6</v>
      </c>
      <c r="P140" s="328">
        <f>O140/M140</f>
        <v>-4.434589800443459E-3</v>
      </c>
      <c r="Q140" s="461">
        <v>4</v>
      </c>
      <c r="R140" s="91"/>
      <c r="U140" s="332">
        <v>4</v>
      </c>
      <c r="V140" s="123" t="s">
        <v>93</v>
      </c>
      <c r="W140" s="100" t="e">
        <f>#REF!</f>
        <v>#REF!</v>
      </c>
      <c r="X140" s="101">
        <v>296</v>
      </c>
      <c r="Y140" s="102" t="e">
        <f>SUM(X140,-W140)</f>
        <v>#REF!</v>
      </c>
      <c r="Z140" s="103" t="e">
        <f>Y140/W140</f>
        <v>#REF!</v>
      </c>
      <c r="AA140" s="61"/>
      <c r="AB140" s="65">
        <v>333</v>
      </c>
      <c r="AC140" s="65">
        <v>385</v>
      </c>
      <c r="AD140" s="341">
        <f>SUM(AC140,-AB140)</f>
        <v>52</v>
      </c>
      <c r="AE140" s="345">
        <f>AD140/AB140</f>
        <v>0.15615615615615616</v>
      </c>
      <c r="AF140" s="49">
        <v>9</v>
      </c>
      <c r="AG140" s="69">
        <f>N135</f>
        <v>0</v>
      </c>
      <c r="AH140" s="69">
        <f>AC140</f>
        <v>385</v>
      </c>
      <c r="AI140" s="70">
        <f>SUM(AH140,-AG140)</f>
        <v>385</v>
      </c>
      <c r="AJ140" s="80" t="e">
        <f>AI140/AG140</f>
        <v>#DIV/0!</v>
      </c>
      <c r="AK140" s="332">
        <v>4</v>
      </c>
      <c r="AL140" s="91"/>
      <c r="AN140" s="18">
        <v>4</v>
      </c>
      <c r="AO140" s="123" t="s">
        <v>93</v>
      </c>
      <c r="AP140" s="100" t="e">
        <f>#REF!</f>
        <v>#REF!</v>
      </c>
      <c r="AQ140" s="101">
        <v>296</v>
      </c>
      <c r="AR140" s="102" t="e">
        <f>SUM(AQ140,-AP140)</f>
        <v>#REF!</v>
      </c>
      <c r="AS140" s="103" t="e">
        <f>AR140/AP140</f>
        <v>#REF!</v>
      </c>
      <c r="AT140" s="61"/>
      <c r="AU140" s="65">
        <v>218</v>
      </c>
      <c r="AV140" s="65">
        <v>194</v>
      </c>
      <c r="AW140" s="341">
        <f>SUM(AV140,-AU140)</f>
        <v>-24</v>
      </c>
      <c r="AX140" s="343">
        <f>AW140/AU140</f>
        <v>-0.11009174311926606</v>
      </c>
      <c r="AY140" s="49">
        <v>9</v>
      </c>
      <c r="AZ140" s="69">
        <f>AG135</f>
        <v>0</v>
      </c>
      <c r="BA140" s="69">
        <f>AV140</f>
        <v>194</v>
      </c>
      <c r="BB140" s="70">
        <f>SUM(BA140,-AZ140)</f>
        <v>194</v>
      </c>
      <c r="BC140" s="80" t="e">
        <f>BB140/AZ140</f>
        <v>#DIV/0!</v>
      </c>
      <c r="BD140" s="18">
        <v>4</v>
      </c>
      <c r="BE140" s="91"/>
      <c r="BG140" s="332">
        <v>4</v>
      </c>
      <c r="BH140" s="123" t="s">
        <v>93</v>
      </c>
      <c r="BI140" s="100" t="e">
        <f>#REF!</f>
        <v>#REF!</v>
      </c>
      <c r="BJ140" s="101">
        <v>296</v>
      </c>
      <c r="BK140" s="102" t="e">
        <f>SUM(BJ140,-BI140)</f>
        <v>#REF!</v>
      </c>
      <c r="BL140" s="103" t="e">
        <f>BK140/BI140</f>
        <v>#REF!</v>
      </c>
      <c r="BM140" s="61"/>
      <c r="BN140" s="65">
        <v>183</v>
      </c>
      <c r="BO140" s="65">
        <v>133</v>
      </c>
      <c r="BP140" s="341">
        <f>SUM(BO140,-BN140)</f>
        <v>-50</v>
      </c>
      <c r="BQ140" s="343">
        <f>BP140/BN140</f>
        <v>-0.27322404371584702</v>
      </c>
      <c r="BR140" s="49">
        <v>9</v>
      </c>
      <c r="BS140" s="69">
        <f>AZ135</f>
        <v>0</v>
      </c>
      <c r="BT140" s="69">
        <f>BO140</f>
        <v>133</v>
      </c>
      <c r="BU140" s="70">
        <f>SUM(BT140,-BS140)</f>
        <v>133</v>
      </c>
      <c r="BV140" s="80" t="e">
        <f>BU140/BS140</f>
        <v>#DIV/0!</v>
      </c>
      <c r="BW140" s="332">
        <v>4</v>
      </c>
      <c r="BX140" s="91"/>
      <c r="CA140" s="18">
        <v>4</v>
      </c>
      <c r="CB140" s="123" t="s">
        <v>93</v>
      </c>
      <c r="CC140" s="100" t="e">
        <f>#REF!</f>
        <v>#REF!</v>
      </c>
      <c r="CD140" s="101">
        <v>296</v>
      </c>
      <c r="CE140" s="102" t="e">
        <f>SUM(CD140,-CC140)</f>
        <v>#REF!</v>
      </c>
      <c r="CF140" s="103" t="e">
        <f>CE140/CC140</f>
        <v>#REF!</v>
      </c>
      <c r="CG140" s="61"/>
      <c r="CH140" s="65">
        <v>138</v>
      </c>
      <c r="CI140" s="65">
        <v>191</v>
      </c>
      <c r="CJ140" s="341">
        <f>SUM(CI140,-CH140)</f>
        <v>53</v>
      </c>
      <c r="CK140" s="345">
        <f>CJ140/CH140</f>
        <v>0.38405797101449274</v>
      </c>
      <c r="CL140" s="49">
        <v>9</v>
      </c>
      <c r="CM140" s="69">
        <f>BT135</f>
        <v>0</v>
      </c>
      <c r="CN140" s="69">
        <f>CI140</f>
        <v>191</v>
      </c>
      <c r="CO140" s="70">
        <f>SUM(CN140,-CM140)</f>
        <v>191</v>
      </c>
      <c r="CP140" s="80" t="e">
        <f>CO140/CM140</f>
        <v>#DIV/0!</v>
      </c>
      <c r="CQ140" s="18">
        <v>4</v>
      </c>
      <c r="CR140" s="91"/>
      <c r="CU140" s="332">
        <v>4</v>
      </c>
      <c r="CV140" s="123" t="s">
        <v>93</v>
      </c>
      <c r="CW140" s="100" t="e">
        <f>#REF!</f>
        <v>#REF!</v>
      </c>
      <c r="CX140" s="101">
        <v>296</v>
      </c>
      <c r="CY140" s="102" t="e">
        <f>SUM(CX140,-CW140)</f>
        <v>#REF!</v>
      </c>
      <c r="CZ140" s="103" t="e">
        <f>CY140/CW140</f>
        <v>#REF!</v>
      </c>
      <c r="DA140" s="61"/>
      <c r="DB140" s="65">
        <v>59</v>
      </c>
      <c r="DC140" s="65">
        <v>72</v>
      </c>
      <c r="DD140" s="341">
        <f>SUM(DC140,-DB140)</f>
        <v>13</v>
      </c>
      <c r="DE140" s="345">
        <f>DD140/DB140</f>
        <v>0.22033898305084745</v>
      </c>
      <c r="DF140" s="49">
        <v>9</v>
      </c>
      <c r="DG140" s="69">
        <f>CN135</f>
        <v>0</v>
      </c>
      <c r="DH140" s="69">
        <f>DC140</f>
        <v>72</v>
      </c>
      <c r="DI140" s="70">
        <f>SUM(DH140,-DG140)</f>
        <v>72</v>
      </c>
      <c r="DJ140" s="80" t="e">
        <f>DI140/DG140</f>
        <v>#DIV/0!</v>
      </c>
      <c r="DK140" s="332">
        <v>4</v>
      </c>
      <c r="DL140" s="91"/>
      <c r="DO140" s="18">
        <v>4</v>
      </c>
      <c r="DP140" s="123" t="s">
        <v>93</v>
      </c>
      <c r="DQ140" s="100" t="e">
        <f>#REF!</f>
        <v>#REF!</v>
      </c>
      <c r="DR140" s="101">
        <v>296</v>
      </c>
      <c r="DS140" s="102" t="e">
        <f>SUM(DR140,-DQ140)</f>
        <v>#REF!</v>
      </c>
      <c r="DT140" s="103" t="e">
        <f>DS140/DQ140</f>
        <v>#REF!</v>
      </c>
      <c r="DU140" s="61"/>
      <c r="DV140" s="65">
        <v>144</v>
      </c>
      <c r="DW140" s="65">
        <v>138</v>
      </c>
      <c r="DX140" s="341">
        <f>SUM(DW140,-DV140)</f>
        <v>-6</v>
      </c>
      <c r="DY140" s="343">
        <f>DX140/DV140</f>
        <v>-4.1666666666666664E-2</v>
      </c>
      <c r="DZ140" s="49">
        <v>9</v>
      </c>
      <c r="EA140" s="69">
        <f>DH135</f>
        <v>0</v>
      </c>
      <c r="EB140" s="69">
        <f>DW140</f>
        <v>138</v>
      </c>
      <c r="EC140" s="70">
        <f>SUM(EB140,-EA140)</f>
        <v>138</v>
      </c>
      <c r="ED140" s="80" t="e">
        <f>EC140/EA140</f>
        <v>#DIV/0!</v>
      </c>
      <c r="EE140" s="18">
        <v>4</v>
      </c>
      <c r="EF140" s="91"/>
      <c r="EI140" s="409">
        <v>4</v>
      </c>
      <c r="EJ140" s="123" t="s">
        <v>93</v>
      </c>
      <c r="EK140" s="100" t="e">
        <f>#REF!</f>
        <v>#REF!</v>
      </c>
      <c r="EL140" s="101">
        <v>296</v>
      </c>
      <c r="EM140" s="102" t="e">
        <f>SUM(EL140,-EK140)</f>
        <v>#REF!</v>
      </c>
      <c r="EN140" s="103" t="e">
        <f>EM140/EK140</f>
        <v>#REF!</v>
      </c>
      <c r="EO140" s="61"/>
      <c r="EP140" s="75">
        <f>SUM(AB140,AU140,BN140,CH140,DB140,DV140)</f>
        <v>1075</v>
      </c>
      <c r="EQ140" s="75">
        <f>SUM(AC140,AV140,BO140,CI140,DC140,DW140)</f>
        <v>1113</v>
      </c>
      <c r="ER140" s="341">
        <f>SUM(EQ140,-EP140)</f>
        <v>38</v>
      </c>
      <c r="ES140" s="345">
        <f>ER140/EP140</f>
        <v>3.5348837209302326E-2</v>
      </c>
      <c r="ET140" s="49">
        <v>9</v>
      </c>
      <c r="EU140" s="69">
        <f>EB135</f>
        <v>0</v>
      </c>
      <c r="EV140" s="69">
        <f>EQ140</f>
        <v>1113</v>
      </c>
      <c r="EW140" s="70">
        <f>SUM(EV140,-EU140)</f>
        <v>1113</v>
      </c>
      <c r="EX140" s="80" t="e">
        <f>EW140/EU140</f>
        <v>#DIV/0!</v>
      </c>
      <c r="EY140" s="409">
        <v>4</v>
      </c>
      <c r="EZ140" s="91"/>
    </row>
    <row r="141" spans="1:156" x14ac:dyDescent="0.25">
      <c r="A141" s="461">
        <v>5</v>
      </c>
      <c r="B141" s="112" t="s">
        <v>94</v>
      </c>
      <c r="C141" s="113">
        <f>SUM(C133,C140)</f>
        <v>0</v>
      </c>
      <c r="D141" s="113">
        <f>SUM(D133,D140)</f>
        <v>6931</v>
      </c>
      <c r="E141" s="161">
        <f>SUM(D141,-C141)</f>
        <v>6931</v>
      </c>
      <c r="F141" s="352" t="e">
        <f>E141/C141</f>
        <v>#DIV/0!</v>
      </c>
      <c r="G141" s="61"/>
      <c r="H141" s="113">
        <f>SUM(H133,H140)</f>
        <v>6683</v>
      </c>
      <c r="I141" s="113">
        <f>SUM(I133,I140)</f>
        <v>6516</v>
      </c>
      <c r="J141" s="161">
        <f>SUM(I141,-H141)</f>
        <v>-167</v>
      </c>
      <c r="K141" s="348">
        <f>J141/H141</f>
        <v>-2.4988777495136914E-2</v>
      </c>
      <c r="L141" s="17"/>
      <c r="M141" s="113">
        <f>SUM(M133,M140)</f>
        <v>7025</v>
      </c>
      <c r="N141" s="113">
        <f>SUM(N133,N140)</f>
        <v>6516</v>
      </c>
      <c r="O141" s="161">
        <f>SUM(N141,-M141)</f>
        <v>-509</v>
      </c>
      <c r="P141" s="352">
        <f>O141/M141</f>
        <v>-7.2455516014234875E-2</v>
      </c>
      <c r="Q141" s="461">
        <v>5</v>
      </c>
      <c r="R141" s="91"/>
      <c r="U141" s="332">
        <v>5</v>
      </c>
      <c r="V141" s="106" t="s">
        <v>94</v>
      </c>
      <c r="W141" s="107" t="e">
        <f>SUM(W133,W140)</f>
        <v>#REF!</v>
      </c>
      <c r="X141" s="108">
        <f>SUM(X133,X140)</f>
        <v>1814</v>
      </c>
      <c r="Y141" s="257" t="e">
        <f>SUM(X141,-W141)</f>
        <v>#REF!</v>
      </c>
      <c r="Z141" s="258" t="e">
        <f>Y141/W141</f>
        <v>#REF!</v>
      </c>
      <c r="AA141" s="61"/>
      <c r="AB141" s="108">
        <f>SUM(AB133,AB140)</f>
        <v>1785</v>
      </c>
      <c r="AC141" s="108">
        <f>SUM(AC133,AC140)</f>
        <v>1778</v>
      </c>
      <c r="AD141" s="257">
        <f>SUM(AC141,-AB141)</f>
        <v>-7</v>
      </c>
      <c r="AE141" s="346">
        <f>AD141/AB141</f>
        <v>-3.9215686274509803E-3</v>
      </c>
      <c r="AF141" s="49">
        <v>10</v>
      </c>
      <c r="AG141" s="111">
        <f>SUM(AG133,AG140)</f>
        <v>2014</v>
      </c>
      <c r="AH141" s="108">
        <f>SUM(AH133,AH140)</f>
        <v>1778</v>
      </c>
      <c r="AI141" s="70">
        <f>SUM(AH141,-AG141)</f>
        <v>-236</v>
      </c>
      <c r="AJ141" s="80">
        <f>AI141/AG141</f>
        <v>-0.11717974180734857</v>
      </c>
      <c r="AK141" s="332">
        <v>5</v>
      </c>
      <c r="AL141" s="91"/>
      <c r="AN141" s="18">
        <v>5</v>
      </c>
      <c r="AO141" s="106" t="s">
        <v>94</v>
      </c>
      <c r="AP141" s="107" t="e">
        <f>SUM(AP133,AP140)</f>
        <v>#REF!</v>
      </c>
      <c r="AQ141" s="108">
        <f>SUM(AQ133,AQ140)</f>
        <v>1814</v>
      </c>
      <c r="AR141" s="257" t="e">
        <f>SUM(AQ141,-AP141)</f>
        <v>#REF!</v>
      </c>
      <c r="AS141" s="258" t="e">
        <f>AR141/AP141</f>
        <v>#REF!</v>
      </c>
      <c r="AT141" s="61"/>
      <c r="AU141" s="108">
        <f>SUM(AU133,AU140)</f>
        <v>1202</v>
      </c>
      <c r="AV141" s="108">
        <f>SUM(AV133,AV140)</f>
        <v>1149</v>
      </c>
      <c r="AW141" s="257">
        <f>SUM(AV141,-AU141)</f>
        <v>-53</v>
      </c>
      <c r="AX141" s="346">
        <f>AW141/AU141</f>
        <v>-4.409317803660566E-2</v>
      </c>
      <c r="AY141" s="49">
        <v>10</v>
      </c>
      <c r="AZ141" s="111">
        <f>SUM(AZ133,AZ140)</f>
        <v>2013</v>
      </c>
      <c r="BA141" s="108">
        <f>SUM(BA133,BA140)</f>
        <v>1149</v>
      </c>
      <c r="BB141" s="70">
        <f>SUM(BA141,-AZ141)</f>
        <v>-864</v>
      </c>
      <c r="BC141" s="80">
        <f>BB141/AZ141</f>
        <v>-0.42921013412816694</v>
      </c>
      <c r="BD141" s="18">
        <v>5</v>
      </c>
      <c r="BE141" s="91"/>
      <c r="BG141" s="332">
        <v>5</v>
      </c>
      <c r="BH141" s="106" t="s">
        <v>94</v>
      </c>
      <c r="BI141" s="107" t="e">
        <f>SUM(BI133,BI140)</f>
        <v>#REF!</v>
      </c>
      <c r="BJ141" s="108">
        <f>SUM(BJ133,BJ140)</f>
        <v>1814</v>
      </c>
      <c r="BK141" s="257" t="e">
        <f>SUM(BJ141,-BI141)</f>
        <v>#REF!</v>
      </c>
      <c r="BL141" s="258" t="e">
        <f>BK141/BI141</f>
        <v>#REF!</v>
      </c>
      <c r="BM141" s="61"/>
      <c r="BN141" s="108">
        <f>SUM(BN133,BN140)</f>
        <v>882</v>
      </c>
      <c r="BO141" s="108">
        <f>SUM(BO133,BO140)</f>
        <v>789</v>
      </c>
      <c r="BP141" s="257">
        <f>SUM(BO141,-BN141)</f>
        <v>-93</v>
      </c>
      <c r="BQ141" s="346">
        <f>BP141/BN141</f>
        <v>-0.10544217687074831</v>
      </c>
      <c r="BR141" s="49">
        <v>10</v>
      </c>
      <c r="BS141" s="111">
        <f>SUM(BS133,BS140)</f>
        <v>2013</v>
      </c>
      <c r="BT141" s="108">
        <f>SUM(BT133,BT140)</f>
        <v>789</v>
      </c>
      <c r="BU141" s="70">
        <f>SUM(BT141,-BS141)</f>
        <v>-1224</v>
      </c>
      <c r="BV141" s="80">
        <f>BU141/BS141</f>
        <v>-0.60804769001490311</v>
      </c>
      <c r="BW141" s="332">
        <v>5</v>
      </c>
      <c r="BX141" s="91"/>
      <c r="CA141" s="18">
        <v>5</v>
      </c>
      <c r="CB141" s="106" t="s">
        <v>94</v>
      </c>
      <c r="CC141" s="107" t="e">
        <f>SUM(CC133,CC140)</f>
        <v>#REF!</v>
      </c>
      <c r="CD141" s="108">
        <f>SUM(CD133,CD140)</f>
        <v>1814</v>
      </c>
      <c r="CE141" s="257" t="e">
        <f>SUM(CD141,-CC141)</f>
        <v>#REF!</v>
      </c>
      <c r="CF141" s="258" t="e">
        <f>CE141/CC141</f>
        <v>#REF!</v>
      </c>
      <c r="CG141" s="61"/>
      <c r="CH141" s="108">
        <f>SUM(CH133,CH140)</f>
        <v>604</v>
      </c>
      <c r="CI141" s="108">
        <f>SUM(CI133,CI140)</f>
        <v>645</v>
      </c>
      <c r="CJ141" s="257">
        <f>SUM(CI141,-CH141)</f>
        <v>41</v>
      </c>
      <c r="CK141" s="384">
        <f>CJ141/CH141</f>
        <v>6.7880794701986755E-2</v>
      </c>
      <c r="CL141" s="49">
        <v>10</v>
      </c>
      <c r="CM141" s="111">
        <f>SUM(CM133,CM140)</f>
        <v>2014</v>
      </c>
      <c r="CN141" s="108">
        <f>SUM(CN133,CN140)</f>
        <v>645</v>
      </c>
      <c r="CO141" s="70">
        <f>SUM(CN141,-CM141)</f>
        <v>-1369</v>
      </c>
      <c r="CP141" s="80">
        <f>CO141/CM141</f>
        <v>-0.67974180734856005</v>
      </c>
      <c r="CQ141" s="18">
        <v>5</v>
      </c>
      <c r="CR141" s="91"/>
      <c r="CU141" s="332">
        <v>5</v>
      </c>
      <c r="CV141" s="106" t="s">
        <v>94</v>
      </c>
      <c r="CW141" s="107" t="e">
        <f>SUM(CW133,CW140)</f>
        <v>#REF!</v>
      </c>
      <c r="CX141" s="108">
        <f>SUM(CX133,CX140)</f>
        <v>1814</v>
      </c>
      <c r="CY141" s="257" t="e">
        <f>SUM(CX141,-CW141)</f>
        <v>#REF!</v>
      </c>
      <c r="CZ141" s="258" t="e">
        <f>CY141/CW141</f>
        <v>#REF!</v>
      </c>
      <c r="DA141" s="61"/>
      <c r="DB141" s="108">
        <f>SUM(DB133,DB140)</f>
        <v>339</v>
      </c>
      <c r="DC141" s="108">
        <f>SUM(DC133,DC140)</f>
        <v>348</v>
      </c>
      <c r="DD141" s="257">
        <f>SUM(DC141,-DB141)</f>
        <v>9</v>
      </c>
      <c r="DE141" s="384">
        <f>DD141/DB141</f>
        <v>2.6548672566371681E-2</v>
      </c>
      <c r="DF141" s="49">
        <v>10</v>
      </c>
      <c r="DG141" s="111">
        <f>SUM(DG133,DG140)</f>
        <v>2014</v>
      </c>
      <c r="DH141" s="108">
        <f>SUM(DH133,DH140)</f>
        <v>348</v>
      </c>
      <c r="DI141" s="70">
        <f>SUM(DH141,-DG141)</f>
        <v>-1666</v>
      </c>
      <c r="DJ141" s="80">
        <f>DI141/DG141</f>
        <v>-0.82720953326713009</v>
      </c>
      <c r="DK141" s="332">
        <v>5</v>
      </c>
      <c r="DL141" s="91"/>
      <c r="DO141" s="18">
        <v>5</v>
      </c>
      <c r="DP141" s="106" t="s">
        <v>94</v>
      </c>
      <c r="DQ141" s="107" t="e">
        <f>SUM(DQ133,DQ140)</f>
        <v>#REF!</v>
      </c>
      <c r="DR141" s="108">
        <f>SUM(DR133,DR140)</f>
        <v>1814</v>
      </c>
      <c r="DS141" s="257" t="e">
        <f>SUM(DR141,-DQ141)</f>
        <v>#REF!</v>
      </c>
      <c r="DT141" s="258" t="e">
        <f>DS141/DQ141</f>
        <v>#REF!</v>
      </c>
      <c r="DU141" s="61"/>
      <c r="DV141" s="108">
        <f>SUM(DV133,DV140)</f>
        <v>703</v>
      </c>
      <c r="DW141" s="108">
        <f>SUM(DW133,DW140)</f>
        <v>650</v>
      </c>
      <c r="DX141" s="257">
        <f>SUM(DW141,-DV141)</f>
        <v>-53</v>
      </c>
      <c r="DY141" s="346">
        <f>DX141/DV141</f>
        <v>-7.5391180654338544E-2</v>
      </c>
      <c r="DZ141" s="49">
        <v>10</v>
      </c>
      <c r="EA141" s="111">
        <f>SUM(EA133,EA140)</f>
        <v>2014</v>
      </c>
      <c r="EB141" s="108">
        <f>SUM(EB133,EB140)</f>
        <v>650</v>
      </c>
      <c r="EC141" s="70">
        <f>SUM(EB141,-EA141)</f>
        <v>-1364</v>
      </c>
      <c r="ED141" s="80">
        <f>EC141/EA141</f>
        <v>-0.67725918570009935</v>
      </c>
      <c r="EE141" s="18">
        <v>5</v>
      </c>
      <c r="EF141" s="91"/>
      <c r="EI141" s="409">
        <v>5</v>
      </c>
      <c r="EJ141" s="106" t="s">
        <v>94</v>
      </c>
      <c r="EK141" s="107" t="e">
        <f>SUM(EK133,EK140)</f>
        <v>#REF!</v>
      </c>
      <c r="EL141" s="108">
        <f>SUM(EL133,EL140)</f>
        <v>1814</v>
      </c>
      <c r="EM141" s="257" t="e">
        <f>SUM(EL141,-EK141)</f>
        <v>#REF!</v>
      </c>
      <c r="EN141" s="258" t="e">
        <f>EM141/EK141</f>
        <v>#REF!</v>
      </c>
      <c r="EO141" s="61"/>
      <c r="EP141" s="108">
        <f>SUM(EP133,EP140)</f>
        <v>5515</v>
      </c>
      <c r="EQ141" s="108">
        <f>SUM(EQ133,EQ140)</f>
        <v>5359</v>
      </c>
      <c r="ER141" s="257">
        <f>SUM(EQ141,-EP141)</f>
        <v>-156</v>
      </c>
      <c r="ES141" s="346">
        <f>ER141/EP141</f>
        <v>-2.8286491387126019E-2</v>
      </c>
      <c r="ET141" s="49">
        <v>10</v>
      </c>
      <c r="EU141" s="111">
        <f>SUM(EU133,EU140)</f>
        <v>2014</v>
      </c>
      <c r="EV141" s="108">
        <f>SUM(EV133,EV140)</f>
        <v>5359</v>
      </c>
      <c r="EW141" s="70">
        <f>SUM(EV141,-EU141)</f>
        <v>3345</v>
      </c>
      <c r="EX141" s="80">
        <f>EW141/EU141</f>
        <v>1.6608738828202583</v>
      </c>
      <c r="EY141" s="409">
        <v>5</v>
      </c>
      <c r="EZ141" s="91"/>
    </row>
    <row r="142" spans="1:156" hidden="1" x14ac:dyDescent="0.25">
      <c r="A142" s="461">
        <v>5</v>
      </c>
      <c r="B142" s="58"/>
      <c r="C142" s="7"/>
      <c r="D142" s="58"/>
      <c r="E142" s="58"/>
      <c r="F142" s="92"/>
      <c r="G142" s="61"/>
      <c r="H142" s="58"/>
      <c r="I142" s="58"/>
      <c r="J142" s="58"/>
      <c r="K142" s="92"/>
      <c r="L142" s="17"/>
      <c r="M142" s="58"/>
      <c r="N142" s="58"/>
      <c r="O142" s="58"/>
      <c r="P142" s="92"/>
      <c r="Q142" s="461">
        <v>5</v>
      </c>
      <c r="R142" s="91"/>
      <c r="U142" s="332"/>
      <c r="V142" s="58"/>
      <c r="W142" s="7"/>
      <c r="X142" s="58"/>
      <c r="Y142" s="58"/>
      <c r="Z142" s="92"/>
      <c r="AA142" s="61"/>
      <c r="AB142" s="58"/>
      <c r="AC142" s="58"/>
      <c r="AD142" s="58"/>
      <c r="AE142" s="92"/>
      <c r="AF142" s="49"/>
      <c r="AG142" s="7"/>
      <c r="AH142" s="58"/>
      <c r="AI142" s="58"/>
      <c r="AJ142" s="92"/>
      <c r="AK142" s="332"/>
      <c r="AL142" s="91"/>
      <c r="AN142" s="18"/>
      <c r="AO142" s="58"/>
      <c r="AP142" s="7"/>
      <c r="AQ142" s="58"/>
      <c r="AR142" s="58"/>
      <c r="AS142" s="92"/>
      <c r="AT142" s="61"/>
      <c r="AU142" s="58"/>
      <c r="AV142" s="58"/>
      <c r="AW142" s="58"/>
      <c r="AX142" s="92"/>
      <c r="AY142" s="49"/>
      <c r="AZ142" s="7"/>
      <c r="BA142" s="58"/>
      <c r="BB142" s="58"/>
      <c r="BC142" s="92"/>
      <c r="BD142" s="18"/>
      <c r="BE142" s="91"/>
      <c r="BG142" s="332"/>
      <c r="BH142" s="58"/>
      <c r="BI142" s="7"/>
      <c r="BJ142" s="58"/>
      <c r="BK142" s="58"/>
      <c r="BL142" s="92"/>
      <c r="BM142" s="61"/>
      <c r="BN142" s="58"/>
      <c r="BO142" s="58"/>
      <c r="BP142" s="58"/>
      <c r="BQ142" s="92"/>
      <c r="BR142" s="49"/>
      <c r="BS142" s="7"/>
      <c r="BT142" s="58"/>
      <c r="BU142" s="58"/>
      <c r="BV142" s="92"/>
      <c r="BW142" s="332"/>
      <c r="BX142" s="91"/>
      <c r="CA142" s="18"/>
      <c r="CB142" s="58"/>
      <c r="CC142" s="7"/>
      <c r="CD142" s="58"/>
      <c r="CE142" s="58"/>
      <c r="CF142" s="92"/>
      <c r="CG142" s="61"/>
      <c r="CH142" s="58"/>
      <c r="CI142" s="58"/>
      <c r="CJ142" s="58"/>
      <c r="CK142" s="92"/>
      <c r="CL142" s="49"/>
      <c r="CM142" s="7"/>
      <c r="CN142" s="58"/>
      <c r="CO142" s="58"/>
      <c r="CP142" s="92"/>
      <c r="CQ142" s="18"/>
      <c r="CR142" s="91"/>
      <c r="CU142" s="332"/>
      <c r="CV142" s="58"/>
      <c r="CW142" s="7"/>
      <c r="CX142" s="58"/>
      <c r="CY142" s="58"/>
      <c r="CZ142" s="92"/>
      <c r="DA142" s="61"/>
      <c r="DB142" s="58"/>
      <c r="DC142" s="58"/>
      <c r="DD142" s="58"/>
      <c r="DE142" s="92"/>
      <c r="DF142" s="49"/>
      <c r="DG142" s="7"/>
      <c r="DH142" s="58"/>
      <c r="DI142" s="58"/>
      <c r="DJ142" s="92"/>
      <c r="DK142" s="332"/>
      <c r="DL142" s="91"/>
      <c r="DO142" s="18"/>
      <c r="DP142" s="58"/>
      <c r="DQ142" s="7"/>
      <c r="DR142" s="58"/>
      <c r="DS142" s="58"/>
      <c r="DT142" s="92"/>
      <c r="DU142" s="61"/>
      <c r="DV142" s="58"/>
      <c r="DW142" s="58"/>
      <c r="DX142" s="58"/>
      <c r="DY142" s="92"/>
      <c r="DZ142" s="49"/>
      <c r="EA142" s="7"/>
      <c r="EB142" s="58"/>
      <c r="EC142" s="58"/>
      <c r="ED142" s="92"/>
      <c r="EE142" s="18"/>
      <c r="EF142" s="91"/>
      <c r="EI142" s="409"/>
      <c r="EJ142" s="58"/>
      <c r="EK142" s="7"/>
      <c r="EL142" s="58"/>
      <c r="EM142" s="58"/>
      <c r="EN142" s="92"/>
      <c r="EO142" s="61"/>
      <c r="EP142" s="58"/>
      <c r="EQ142" s="58"/>
      <c r="ER142" s="58"/>
      <c r="ES142" s="92"/>
      <c r="ET142" s="49"/>
      <c r="EU142" s="7"/>
      <c r="EV142" s="58"/>
      <c r="EW142" s="58"/>
      <c r="EX142" s="92"/>
      <c r="EY142" s="409"/>
      <c r="EZ142" s="91"/>
    </row>
    <row r="143" spans="1:156" hidden="1" x14ac:dyDescent="0.25">
      <c r="A143" s="461"/>
      <c r="B143" s="58"/>
      <c r="C143" s="7"/>
      <c r="D143" s="58"/>
      <c r="E143" s="58"/>
      <c r="F143" s="92"/>
      <c r="G143" s="61"/>
      <c r="H143" s="58"/>
      <c r="I143" s="58"/>
      <c r="J143" s="58"/>
      <c r="K143" s="92"/>
      <c r="L143" s="17"/>
      <c r="M143" s="58"/>
      <c r="N143" s="58"/>
      <c r="O143" s="58"/>
      <c r="P143" s="92"/>
      <c r="Q143" s="461"/>
      <c r="R143" s="91"/>
      <c r="U143" s="332"/>
      <c r="V143" s="58"/>
      <c r="W143" s="7"/>
      <c r="X143" s="58"/>
      <c r="Y143" s="58"/>
      <c r="Z143" s="92"/>
      <c r="AA143" s="61"/>
      <c r="AB143" s="58"/>
      <c r="AC143" s="58"/>
      <c r="AD143" s="58"/>
      <c r="AE143" s="92"/>
      <c r="AF143" s="49"/>
      <c r="AG143" s="7"/>
      <c r="AH143" s="58"/>
      <c r="AI143" s="58"/>
      <c r="AJ143" s="92"/>
      <c r="AK143" s="332"/>
      <c r="AL143" s="91"/>
      <c r="AN143" s="18"/>
      <c r="AO143" s="58"/>
      <c r="AP143" s="7"/>
      <c r="AQ143" s="58"/>
      <c r="AR143" s="58"/>
      <c r="AS143" s="92"/>
      <c r="AT143" s="61"/>
      <c r="AU143" s="58"/>
      <c r="AV143" s="58"/>
      <c r="AW143" s="58"/>
      <c r="AX143" s="92"/>
      <c r="AY143" s="49"/>
      <c r="AZ143" s="7"/>
      <c r="BA143" s="58"/>
      <c r="BB143" s="58"/>
      <c r="BC143" s="92"/>
      <c r="BD143" s="18"/>
      <c r="BE143" s="91"/>
      <c r="BG143" s="332"/>
      <c r="BH143" s="58"/>
      <c r="BI143" s="7"/>
      <c r="BJ143" s="58"/>
      <c r="BK143" s="58"/>
      <c r="BL143" s="92"/>
      <c r="BM143" s="61"/>
      <c r="BN143" s="58"/>
      <c r="BO143" s="58"/>
      <c r="BP143" s="58"/>
      <c r="BQ143" s="92"/>
      <c r="BR143" s="49"/>
      <c r="BS143" s="7"/>
      <c r="BT143" s="58"/>
      <c r="BU143" s="58"/>
      <c r="BV143" s="92"/>
      <c r="BW143" s="332"/>
      <c r="BX143" s="91"/>
      <c r="CA143" s="18"/>
      <c r="CB143" s="58"/>
      <c r="CC143" s="7"/>
      <c r="CD143" s="58"/>
      <c r="CE143" s="58"/>
      <c r="CF143" s="92"/>
      <c r="CG143" s="61"/>
      <c r="CH143" s="58"/>
      <c r="CI143" s="58"/>
      <c r="CJ143" s="58"/>
      <c r="CK143" s="92"/>
      <c r="CL143" s="49"/>
      <c r="CM143" s="7"/>
      <c r="CN143" s="58"/>
      <c r="CO143" s="58"/>
      <c r="CP143" s="92"/>
      <c r="CQ143" s="18"/>
      <c r="CR143" s="91"/>
      <c r="CU143" s="332"/>
      <c r="CV143" s="58"/>
      <c r="CW143" s="7"/>
      <c r="CX143" s="58"/>
      <c r="CY143" s="58"/>
      <c r="CZ143" s="92"/>
      <c r="DA143" s="61"/>
      <c r="DB143" s="58"/>
      <c r="DC143" s="58"/>
      <c r="DD143" s="58"/>
      <c r="DE143" s="92"/>
      <c r="DF143" s="49"/>
      <c r="DG143" s="7"/>
      <c r="DH143" s="58"/>
      <c r="DI143" s="58"/>
      <c r="DJ143" s="92"/>
      <c r="DK143" s="332"/>
      <c r="DL143" s="91"/>
      <c r="DO143" s="18"/>
      <c r="DP143" s="58"/>
      <c r="DQ143" s="7"/>
      <c r="DR143" s="58"/>
      <c r="DS143" s="58"/>
      <c r="DT143" s="92"/>
      <c r="DU143" s="61"/>
      <c r="DV143" s="58"/>
      <c r="DW143" s="58"/>
      <c r="DX143" s="58"/>
      <c r="DY143" s="92"/>
      <c r="DZ143" s="49"/>
      <c r="EA143" s="7"/>
      <c r="EB143" s="58"/>
      <c r="EC143" s="58"/>
      <c r="ED143" s="92"/>
      <c r="EE143" s="18"/>
      <c r="EF143" s="91"/>
      <c r="EI143" s="409"/>
      <c r="EJ143" s="58"/>
      <c r="EK143" s="7"/>
      <c r="EL143" s="58"/>
      <c r="EM143" s="58"/>
      <c r="EN143" s="92"/>
      <c r="EO143" s="61"/>
      <c r="EP143" s="58"/>
      <c r="EQ143" s="58"/>
      <c r="ER143" s="58"/>
      <c r="ES143" s="92"/>
      <c r="ET143" s="49"/>
      <c r="EU143" s="7"/>
      <c r="EV143" s="58"/>
      <c r="EW143" s="58"/>
      <c r="EX143" s="92"/>
      <c r="EY143" s="409"/>
      <c r="EZ143" s="91"/>
    </row>
    <row r="144" spans="1:156" hidden="1" x14ac:dyDescent="0.25">
      <c r="A144" s="461"/>
      <c r="B144" s="58"/>
      <c r="C144" s="7"/>
      <c r="D144" s="58"/>
      <c r="E144" s="58"/>
      <c r="F144" s="92"/>
      <c r="G144" s="61"/>
      <c r="H144" s="58"/>
      <c r="I144" s="58"/>
      <c r="J144" s="58"/>
      <c r="K144" s="92"/>
      <c r="L144" s="17"/>
      <c r="M144" s="58"/>
      <c r="N144" s="58"/>
      <c r="O144" s="58"/>
      <c r="P144" s="92"/>
      <c r="Q144" s="461"/>
      <c r="R144" s="91"/>
      <c r="U144" s="332"/>
      <c r="V144" s="58"/>
      <c r="W144" s="7"/>
      <c r="X144" s="58"/>
      <c r="Y144" s="58"/>
      <c r="Z144" s="92"/>
      <c r="AA144" s="61"/>
      <c r="AB144" s="58"/>
      <c r="AC144" s="58"/>
      <c r="AD144" s="58"/>
      <c r="AE144" s="92"/>
      <c r="AF144" s="49"/>
      <c r="AG144" s="7"/>
      <c r="AH144" s="58"/>
      <c r="AI144" s="58"/>
      <c r="AJ144" s="92"/>
      <c r="AK144" s="332"/>
      <c r="AL144" s="91"/>
      <c r="AN144" s="18"/>
      <c r="AO144" s="58"/>
      <c r="AP144" s="7"/>
      <c r="AQ144" s="58"/>
      <c r="AR144" s="58"/>
      <c r="AS144" s="92"/>
      <c r="AT144" s="61"/>
      <c r="AU144" s="58"/>
      <c r="AV144" s="58"/>
      <c r="AW144" s="58"/>
      <c r="AX144" s="92"/>
      <c r="AY144" s="49"/>
      <c r="AZ144" s="7"/>
      <c r="BA144" s="58"/>
      <c r="BB144" s="58"/>
      <c r="BC144" s="92"/>
      <c r="BD144" s="18"/>
      <c r="BE144" s="91"/>
      <c r="BG144" s="332"/>
      <c r="BH144" s="58"/>
      <c r="BI144" s="7"/>
      <c r="BJ144" s="58"/>
      <c r="BK144" s="58"/>
      <c r="BL144" s="92"/>
      <c r="BM144" s="61"/>
      <c r="BN144" s="58"/>
      <c r="BO144" s="58"/>
      <c r="BP144" s="58"/>
      <c r="BQ144" s="92"/>
      <c r="BR144" s="49"/>
      <c r="BS144" s="7"/>
      <c r="BT144" s="58"/>
      <c r="BU144" s="58"/>
      <c r="BV144" s="92"/>
      <c r="BW144" s="332"/>
      <c r="BX144" s="91"/>
      <c r="CA144" s="18"/>
      <c r="CB144" s="58"/>
      <c r="CC144" s="7"/>
      <c r="CD144" s="58"/>
      <c r="CE144" s="58"/>
      <c r="CF144" s="92"/>
      <c r="CG144" s="61"/>
      <c r="CH144" s="58"/>
      <c r="CI144" s="58"/>
      <c r="CJ144" s="58"/>
      <c r="CK144" s="92"/>
      <c r="CL144" s="49"/>
      <c r="CM144" s="7"/>
      <c r="CN144" s="58"/>
      <c r="CO144" s="58"/>
      <c r="CP144" s="92"/>
      <c r="CQ144" s="18"/>
      <c r="CR144" s="91"/>
      <c r="CU144" s="332"/>
      <c r="CV144" s="58"/>
      <c r="CW144" s="7"/>
      <c r="CX144" s="58"/>
      <c r="CY144" s="58"/>
      <c r="CZ144" s="92"/>
      <c r="DA144" s="61"/>
      <c r="DB144" s="58"/>
      <c r="DC144" s="58"/>
      <c r="DD144" s="58"/>
      <c r="DE144" s="92"/>
      <c r="DF144" s="49"/>
      <c r="DG144" s="7"/>
      <c r="DH144" s="58"/>
      <c r="DI144" s="58"/>
      <c r="DJ144" s="92"/>
      <c r="DK144" s="332"/>
      <c r="DL144" s="91"/>
      <c r="DO144" s="18"/>
      <c r="DP144" s="58"/>
      <c r="DQ144" s="7"/>
      <c r="DR144" s="58"/>
      <c r="DS144" s="58"/>
      <c r="DT144" s="92"/>
      <c r="DU144" s="61"/>
      <c r="DV144" s="58"/>
      <c r="DW144" s="58"/>
      <c r="DX144" s="58"/>
      <c r="DY144" s="92"/>
      <c r="DZ144" s="49"/>
      <c r="EA144" s="7"/>
      <c r="EB144" s="58"/>
      <c r="EC144" s="58"/>
      <c r="ED144" s="92"/>
      <c r="EE144" s="18"/>
      <c r="EF144" s="91"/>
      <c r="EI144" s="409"/>
      <c r="EJ144" s="58"/>
      <c r="EK144" s="7"/>
      <c r="EL144" s="58"/>
      <c r="EM144" s="58"/>
      <c r="EN144" s="92"/>
      <c r="EO144" s="61"/>
      <c r="EP144" s="58"/>
      <c r="EQ144" s="58"/>
      <c r="ER144" s="58"/>
      <c r="ES144" s="92"/>
      <c r="ET144" s="49"/>
      <c r="EU144" s="7"/>
      <c r="EV144" s="58"/>
      <c r="EW144" s="58"/>
      <c r="EX144" s="92"/>
      <c r="EY144" s="409"/>
      <c r="EZ144" s="91"/>
    </row>
    <row r="145" spans="1:156" ht="3" customHeight="1" x14ac:dyDescent="0.25">
      <c r="A145" s="461">
        <v>8</v>
      </c>
      <c r="B145" s="95"/>
      <c r="C145" s="96"/>
      <c r="D145" s="120"/>
      <c r="E145" s="98"/>
      <c r="F145" s="99"/>
      <c r="G145" s="61"/>
      <c r="H145" s="120"/>
      <c r="I145" s="120"/>
      <c r="J145" s="98"/>
      <c r="K145" s="99"/>
      <c r="L145" s="17"/>
      <c r="M145" s="120"/>
      <c r="N145" s="120"/>
      <c r="O145" s="98"/>
      <c r="P145" s="99"/>
      <c r="Q145" s="461">
        <v>8</v>
      </c>
      <c r="R145" s="91"/>
      <c r="U145" s="332"/>
      <c r="V145" s="95"/>
      <c r="W145" s="96"/>
      <c r="X145" s="120"/>
      <c r="Y145" s="98"/>
      <c r="Z145" s="99"/>
      <c r="AA145" s="61"/>
      <c r="AB145" s="120"/>
      <c r="AC145" s="120"/>
      <c r="AD145" s="98"/>
      <c r="AE145" s="99"/>
      <c r="AF145" s="49"/>
      <c r="AG145" s="120"/>
      <c r="AH145" s="120"/>
      <c r="AI145" s="98"/>
      <c r="AJ145" s="99"/>
      <c r="AK145" s="332"/>
      <c r="AL145" s="91"/>
      <c r="AN145" s="18"/>
      <c r="AO145" s="95"/>
      <c r="AP145" s="96"/>
      <c r="AQ145" s="120"/>
      <c r="AR145" s="98"/>
      <c r="AS145" s="99"/>
      <c r="AT145" s="61"/>
      <c r="AU145" s="120"/>
      <c r="AV145" s="120"/>
      <c r="AW145" s="98"/>
      <c r="AX145" s="99"/>
      <c r="AY145" s="49"/>
      <c r="AZ145" s="120"/>
      <c r="BA145" s="120"/>
      <c r="BB145" s="98"/>
      <c r="BC145" s="99"/>
      <c r="BD145" s="18"/>
      <c r="BE145" s="91"/>
      <c r="BG145" s="332"/>
      <c r="BH145" s="95"/>
      <c r="BI145" s="96"/>
      <c r="BJ145" s="120"/>
      <c r="BK145" s="98"/>
      <c r="BL145" s="99"/>
      <c r="BM145" s="61"/>
      <c r="BN145" s="120"/>
      <c r="BO145" s="120"/>
      <c r="BP145" s="98"/>
      <c r="BQ145" s="99"/>
      <c r="BR145" s="49"/>
      <c r="BS145" s="120"/>
      <c r="BT145" s="120"/>
      <c r="BU145" s="98"/>
      <c r="BV145" s="99"/>
      <c r="BW145" s="332"/>
      <c r="BX145" s="91"/>
      <c r="CA145" s="18"/>
      <c r="CB145" s="95"/>
      <c r="CC145" s="96"/>
      <c r="CD145" s="120"/>
      <c r="CE145" s="98"/>
      <c r="CF145" s="99"/>
      <c r="CG145" s="61"/>
      <c r="CH145" s="120"/>
      <c r="CI145" s="120"/>
      <c r="CJ145" s="98"/>
      <c r="CK145" s="99"/>
      <c r="CL145" s="49"/>
      <c r="CM145" s="120"/>
      <c r="CN145" s="120"/>
      <c r="CO145" s="98"/>
      <c r="CP145" s="99"/>
      <c r="CQ145" s="18"/>
      <c r="CR145" s="91"/>
      <c r="CU145" s="332"/>
      <c r="CV145" s="95"/>
      <c r="CW145" s="96"/>
      <c r="CX145" s="120"/>
      <c r="CY145" s="98"/>
      <c r="CZ145" s="99"/>
      <c r="DA145" s="61"/>
      <c r="DB145" s="120"/>
      <c r="DC145" s="120"/>
      <c r="DD145" s="98"/>
      <c r="DE145" s="99"/>
      <c r="DF145" s="49"/>
      <c r="DG145" s="120"/>
      <c r="DH145" s="120"/>
      <c r="DI145" s="98"/>
      <c r="DJ145" s="99"/>
      <c r="DK145" s="332"/>
      <c r="DL145" s="91"/>
      <c r="DO145" s="18"/>
      <c r="DP145" s="95"/>
      <c r="DQ145" s="96"/>
      <c r="DR145" s="120"/>
      <c r="DS145" s="98"/>
      <c r="DT145" s="99"/>
      <c r="DU145" s="61"/>
      <c r="DV145" s="120"/>
      <c r="DW145" s="120"/>
      <c r="DX145" s="98"/>
      <c r="DY145" s="99"/>
      <c r="DZ145" s="49"/>
      <c r="EA145" s="120"/>
      <c r="EB145" s="120"/>
      <c r="EC145" s="98"/>
      <c r="ED145" s="99"/>
      <c r="EE145" s="18"/>
      <c r="EF145" s="91"/>
      <c r="EI145" s="409"/>
      <c r="EJ145" s="95"/>
      <c r="EK145" s="96"/>
      <c r="EL145" s="120"/>
      <c r="EM145" s="98"/>
      <c r="EN145" s="99"/>
      <c r="EO145" s="61"/>
      <c r="EP145" s="120"/>
      <c r="EQ145" s="120"/>
      <c r="ER145" s="98"/>
      <c r="ES145" s="99"/>
      <c r="ET145" s="49"/>
      <c r="EU145" s="120"/>
      <c r="EV145" s="120"/>
      <c r="EW145" s="98"/>
      <c r="EX145" s="99"/>
      <c r="EY145" s="409"/>
      <c r="EZ145" s="91"/>
    </row>
    <row r="146" spans="1:156" ht="9.9499999999999993" hidden="1" customHeight="1" x14ac:dyDescent="0.25">
      <c r="A146" s="461"/>
      <c r="B146" s="58" t="s">
        <v>95</v>
      </c>
      <c r="C146" s="7">
        <v>1125</v>
      </c>
      <c r="D146" s="7">
        <v>656</v>
      </c>
      <c r="E146" s="59">
        <f>SUM(D146,-C146)</f>
        <v>-469</v>
      </c>
      <c r="F146" s="60">
        <f>E146/C146</f>
        <v>-0.41688888888888886</v>
      </c>
      <c r="G146" s="61"/>
      <c r="H146" s="7">
        <v>598</v>
      </c>
      <c r="I146" s="7">
        <v>598</v>
      </c>
      <c r="J146" s="59">
        <f>SUM(I146,-H146)</f>
        <v>0</v>
      </c>
      <c r="K146" s="60">
        <f>J146/H146</f>
        <v>0</v>
      </c>
      <c r="L146" s="17"/>
      <c r="M146" s="7">
        <v>656</v>
      </c>
      <c r="N146" s="7"/>
      <c r="O146" s="59">
        <f>SUM(N146,-M146)</f>
        <v>-656</v>
      </c>
      <c r="P146" s="60">
        <f>O146/M146</f>
        <v>-1</v>
      </c>
      <c r="Q146" s="461"/>
      <c r="R146" s="91"/>
      <c r="U146" s="332"/>
      <c r="V146" s="58" t="s">
        <v>95</v>
      </c>
      <c r="W146" s="7">
        <v>1125</v>
      </c>
      <c r="X146" s="7">
        <v>656</v>
      </c>
      <c r="Y146" s="59">
        <f>SUM(X146,-W146)</f>
        <v>-469</v>
      </c>
      <c r="Z146" s="60">
        <f>Y146/W146</f>
        <v>-0.41688888888888886</v>
      </c>
      <c r="AA146" s="61"/>
      <c r="AB146" s="7">
        <v>42</v>
      </c>
      <c r="AC146" s="7">
        <v>42</v>
      </c>
      <c r="AD146" s="59">
        <f>SUM(AC146,-AB146)</f>
        <v>0</v>
      </c>
      <c r="AE146" s="60">
        <f>AD146/AB146</f>
        <v>0</v>
      </c>
      <c r="AF146" s="49">
        <v>11</v>
      </c>
      <c r="AG146" s="7">
        <v>656</v>
      </c>
      <c r="AH146" s="7"/>
      <c r="AI146" s="59">
        <f>SUM(AH146,-AG146)</f>
        <v>-656</v>
      </c>
      <c r="AJ146" s="60">
        <f>AI146/AG146</f>
        <v>-1</v>
      </c>
      <c r="AK146" s="332"/>
      <c r="AL146" s="91"/>
      <c r="AN146" s="18"/>
      <c r="AO146" s="58" t="s">
        <v>95</v>
      </c>
      <c r="AP146" s="7">
        <v>1125</v>
      </c>
      <c r="AQ146" s="7">
        <v>656</v>
      </c>
      <c r="AR146" s="59">
        <f>SUM(AQ146,-AP146)</f>
        <v>-469</v>
      </c>
      <c r="AS146" s="60">
        <f>AR146/AP146</f>
        <v>-0.41688888888888886</v>
      </c>
      <c r="AT146" s="61"/>
      <c r="AU146" s="7">
        <v>80</v>
      </c>
      <c r="AV146" s="7">
        <v>80</v>
      </c>
      <c r="AW146" s="59">
        <f>SUM(AV146,-AU146)</f>
        <v>0</v>
      </c>
      <c r="AX146" s="60">
        <f>AW146/AU146</f>
        <v>0</v>
      </c>
      <c r="AY146" s="49">
        <v>11</v>
      </c>
      <c r="AZ146" s="7">
        <v>656</v>
      </c>
      <c r="BA146" s="7"/>
      <c r="BB146" s="59">
        <f>SUM(BA146,-AZ146)</f>
        <v>-656</v>
      </c>
      <c r="BC146" s="60">
        <f>BB146/AZ146</f>
        <v>-1</v>
      </c>
      <c r="BD146" s="18"/>
      <c r="BE146" s="91"/>
      <c r="BG146" s="332"/>
      <c r="BH146" s="58" t="s">
        <v>95</v>
      </c>
      <c r="BI146" s="7">
        <v>1125</v>
      </c>
      <c r="BJ146" s="7">
        <v>656</v>
      </c>
      <c r="BK146" s="59">
        <f>SUM(BJ146,-BI146)</f>
        <v>-469</v>
      </c>
      <c r="BL146" s="60">
        <f>BK146/BI146</f>
        <v>-0.41688888888888886</v>
      </c>
      <c r="BM146" s="61"/>
      <c r="BN146" s="7">
        <v>42</v>
      </c>
      <c r="BO146" s="7">
        <v>42</v>
      </c>
      <c r="BP146" s="59">
        <f>SUM(BO146,-BN146)</f>
        <v>0</v>
      </c>
      <c r="BQ146" s="60">
        <f>BP146/BN146</f>
        <v>0</v>
      </c>
      <c r="BR146" s="49">
        <v>11</v>
      </c>
      <c r="BS146" s="7">
        <v>656</v>
      </c>
      <c r="BT146" s="7"/>
      <c r="BU146" s="59">
        <f>SUM(BT146,-BS146)</f>
        <v>-656</v>
      </c>
      <c r="BV146" s="60">
        <f>BU146/BS146</f>
        <v>-1</v>
      </c>
      <c r="BW146" s="332"/>
      <c r="BX146" s="91"/>
      <c r="CA146" s="18"/>
      <c r="CB146" s="58" t="s">
        <v>95</v>
      </c>
      <c r="CC146" s="7">
        <v>1125</v>
      </c>
      <c r="CD146" s="7">
        <v>656</v>
      </c>
      <c r="CE146" s="59">
        <f>SUM(CD146,-CC146)</f>
        <v>-469</v>
      </c>
      <c r="CF146" s="60">
        <f>CE146/CC146</f>
        <v>-0.41688888888888886</v>
      </c>
      <c r="CG146" s="61"/>
      <c r="CH146" s="7">
        <v>64</v>
      </c>
      <c r="CI146" s="7">
        <v>64</v>
      </c>
      <c r="CJ146" s="59">
        <f>SUM(CI146,-CH146)</f>
        <v>0</v>
      </c>
      <c r="CK146" s="60">
        <f>CJ146/CH146</f>
        <v>0</v>
      </c>
      <c r="CL146" s="49">
        <v>11</v>
      </c>
      <c r="CM146" s="7">
        <v>656</v>
      </c>
      <c r="CN146" s="7"/>
      <c r="CO146" s="59">
        <f>SUM(CN146,-CM146)</f>
        <v>-656</v>
      </c>
      <c r="CP146" s="60">
        <f>CO146/CM146</f>
        <v>-1</v>
      </c>
      <c r="CQ146" s="18"/>
      <c r="CR146" s="91"/>
      <c r="CU146" s="332"/>
      <c r="CV146" s="58" t="s">
        <v>95</v>
      </c>
      <c r="CW146" s="7">
        <v>1125</v>
      </c>
      <c r="CX146" s="7">
        <v>656</v>
      </c>
      <c r="CY146" s="59">
        <f>SUM(CX146,-CW146)</f>
        <v>-469</v>
      </c>
      <c r="CZ146" s="60">
        <f>CY146/CW146</f>
        <v>-0.41688888888888886</v>
      </c>
      <c r="DA146" s="61"/>
      <c r="DB146" s="7">
        <v>67</v>
      </c>
      <c r="DC146" s="7">
        <v>77</v>
      </c>
      <c r="DD146" s="59">
        <f>SUM(DC146,-DB146)</f>
        <v>10</v>
      </c>
      <c r="DE146" s="60">
        <f>DD146/DB146</f>
        <v>0.14925373134328357</v>
      </c>
      <c r="DF146" s="49">
        <v>11</v>
      </c>
      <c r="DG146" s="7">
        <v>656</v>
      </c>
      <c r="DH146" s="7"/>
      <c r="DI146" s="59">
        <f>SUM(DH146,-DG146)</f>
        <v>-656</v>
      </c>
      <c r="DJ146" s="60">
        <f>DI146/DG146</f>
        <v>-1</v>
      </c>
      <c r="DK146" s="332"/>
      <c r="DL146" s="91"/>
      <c r="DO146" s="18"/>
      <c r="DP146" s="58" t="s">
        <v>95</v>
      </c>
      <c r="DQ146" s="7">
        <v>1125</v>
      </c>
      <c r="DR146" s="7">
        <v>656</v>
      </c>
      <c r="DS146" s="59">
        <f>SUM(DR146,-DQ146)</f>
        <v>-469</v>
      </c>
      <c r="DT146" s="60">
        <f>DS146/DQ146</f>
        <v>-0.41688888888888886</v>
      </c>
      <c r="DU146" s="61"/>
      <c r="DV146" s="7">
        <v>46</v>
      </c>
      <c r="DW146" s="7">
        <v>46</v>
      </c>
      <c r="DX146" s="59">
        <f>SUM(DW146,-DV146)</f>
        <v>0</v>
      </c>
      <c r="DY146" s="60">
        <f>DX146/DV146</f>
        <v>0</v>
      </c>
      <c r="DZ146" s="49">
        <v>11</v>
      </c>
      <c r="EA146" s="7">
        <v>656</v>
      </c>
      <c r="EB146" s="7"/>
      <c r="EC146" s="59">
        <f>SUM(EB146,-EA146)</f>
        <v>-656</v>
      </c>
      <c r="ED146" s="60">
        <f>EC146/EA146</f>
        <v>-1</v>
      </c>
      <c r="EE146" s="18"/>
      <c r="EF146" s="91"/>
      <c r="EI146" s="409"/>
      <c r="EJ146" s="58" t="s">
        <v>95</v>
      </c>
      <c r="EK146" s="7">
        <v>1125</v>
      </c>
      <c r="EL146" s="7">
        <v>656</v>
      </c>
      <c r="EM146" s="59">
        <f>SUM(EL146,-EK146)</f>
        <v>-469</v>
      </c>
      <c r="EN146" s="60">
        <f>EM146/EK146</f>
        <v>-0.41688888888888886</v>
      </c>
      <c r="EO146" s="61"/>
      <c r="EP146" s="286">
        <f t="shared" ref="EP146:EQ147" si="43">SUM(AB146,AU146,BN146,CH146,DB146,DV146)</f>
        <v>341</v>
      </c>
      <c r="EQ146" s="286">
        <f t="shared" si="43"/>
        <v>351</v>
      </c>
      <c r="ER146" s="59">
        <f>SUM(EQ146,-EP146)</f>
        <v>10</v>
      </c>
      <c r="ES146" s="60">
        <f>ER146/EP146</f>
        <v>2.932551319648094E-2</v>
      </c>
      <c r="ET146" s="49">
        <v>11</v>
      </c>
      <c r="EU146" s="7">
        <v>656</v>
      </c>
      <c r="EV146" s="7"/>
      <c r="EW146" s="59">
        <f>SUM(EV146,-EU146)</f>
        <v>-656</v>
      </c>
      <c r="EX146" s="60">
        <f>EW146/EU146</f>
        <v>-1</v>
      </c>
      <c r="EY146" s="409"/>
      <c r="EZ146" s="91"/>
    </row>
    <row r="147" spans="1:156" ht="9.9499999999999993" hidden="1" customHeight="1" x14ac:dyDescent="0.25">
      <c r="A147" s="461"/>
      <c r="B147" s="58" t="s">
        <v>96</v>
      </c>
      <c r="C147" s="7">
        <v>412</v>
      </c>
      <c r="D147" s="7">
        <v>232</v>
      </c>
      <c r="E147" s="59">
        <f>SUM(D147,-C147)</f>
        <v>-180</v>
      </c>
      <c r="F147" s="60">
        <f>E147/C147</f>
        <v>-0.43689320388349512</v>
      </c>
      <c r="G147" s="61"/>
      <c r="H147" s="7">
        <v>191</v>
      </c>
      <c r="I147" s="7">
        <v>191</v>
      </c>
      <c r="J147" s="59">
        <f>SUM(I147,-H147)</f>
        <v>0</v>
      </c>
      <c r="K147" s="60">
        <f>J147/H147</f>
        <v>0</v>
      </c>
      <c r="L147" s="17"/>
      <c r="M147" s="7">
        <v>232</v>
      </c>
      <c r="N147" s="7"/>
      <c r="O147" s="59">
        <f>SUM(N147,-M147)</f>
        <v>-232</v>
      </c>
      <c r="P147" s="60">
        <f>O147/M147</f>
        <v>-1</v>
      </c>
      <c r="Q147" s="461"/>
      <c r="R147" s="91"/>
      <c r="U147" s="332"/>
      <c r="V147" s="58" t="s">
        <v>96</v>
      </c>
      <c r="W147" s="7">
        <v>412</v>
      </c>
      <c r="X147" s="7">
        <v>232</v>
      </c>
      <c r="Y147" s="59">
        <f>SUM(X147,-W147)</f>
        <v>-180</v>
      </c>
      <c r="Z147" s="60">
        <f>Y147/W147</f>
        <v>-0.43689320388349512</v>
      </c>
      <c r="AA147" s="61"/>
      <c r="AB147" s="7">
        <v>14</v>
      </c>
      <c r="AC147" s="7">
        <v>14</v>
      </c>
      <c r="AD147" s="59">
        <f>SUM(AC147,-AB147)</f>
        <v>0</v>
      </c>
      <c r="AE147" s="60">
        <f>AD147/AB147</f>
        <v>0</v>
      </c>
      <c r="AF147" s="49">
        <v>12</v>
      </c>
      <c r="AG147" s="7">
        <v>232</v>
      </c>
      <c r="AH147" s="7"/>
      <c r="AI147" s="59">
        <f>SUM(AH147,-AG147)</f>
        <v>-232</v>
      </c>
      <c r="AJ147" s="60">
        <f>AI147/AG147</f>
        <v>-1</v>
      </c>
      <c r="AK147" s="332"/>
      <c r="AL147" s="321"/>
      <c r="AN147" s="18"/>
      <c r="AO147" s="58" t="s">
        <v>96</v>
      </c>
      <c r="AP147" s="7">
        <v>412</v>
      </c>
      <c r="AQ147" s="7">
        <v>232</v>
      </c>
      <c r="AR147" s="59">
        <f>SUM(AQ147,-AP147)</f>
        <v>-180</v>
      </c>
      <c r="AS147" s="60">
        <f>AR147/AP147</f>
        <v>-0.43689320388349512</v>
      </c>
      <c r="AT147" s="61"/>
      <c r="AU147" s="7">
        <v>46</v>
      </c>
      <c r="AV147" s="7">
        <v>46</v>
      </c>
      <c r="AW147" s="59">
        <f>SUM(AV147,-AU147)</f>
        <v>0</v>
      </c>
      <c r="AX147" s="60">
        <f>AW147/AU147</f>
        <v>0</v>
      </c>
      <c r="AY147" s="49">
        <v>12</v>
      </c>
      <c r="AZ147" s="7">
        <v>232</v>
      </c>
      <c r="BA147" s="7"/>
      <c r="BB147" s="59">
        <f>SUM(BA147,-AZ147)</f>
        <v>-232</v>
      </c>
      <c r="BC147" s="60">
        <f>BB147/AZ147</f>
        <v>-1</v>
      </c>
      <c r="BD147" s="18"/>
      <c r="BE147" s="321"/>
      <c r="BG147" s="332"/>
      <c r="BH147" s="58" t="s">
        <v>96</v>
      </c>
      <c r="BI147" s="7">
        <v>412</v>
      </c>
      <c r="BJ147" s="7">
        <v>232</v>
      </c>
      <c r="BK147" s="59">
        <f>SUM(BJ147,-BI147)</f>
        <v>-180</v>
      </c>
      <c r="BL147" s="60">
        <f>BK147/BI147</f>
        <v>-0.43689320388349512</v>
      </c>
      <c r="BM147" s="61"/>
      <c r="BN147" s="7">
        <v>14</v>
      </c>
      <c r="BO147" s="7">
        <v>14</v>
      </c>
      <c r="BP147" s="59">
        <f>SUM(BO147,-BN147)</f>
        <v>0</v>
      </c>
      <c r="BQ147" s="60">
        <f>BP147/BN147</f>
        <v>0</v>
      </c>
      <c r="BR147" s="49">
        <v>12</v>
      </c>
      <c r="BS147" s="7">
        <v>232</v>
      </c>
      <c r="BT147" s="7"/>
      <c r="BU147" s="59">
        <f>SUM(BT147,-BS147)</f>
        <v>-232</v>
      </c>
      <c r="BV147" s="60">
        <f>BU147/BS147</f>
        <v>-1</v>
      </c>
      <c r="BW147" s="332"/>
      <c r="BX147" s="321"/>
      <c r="CA147" s="18"/>
      <c r="CB147" s="58" t="s">
        <v>96</v>
      </c>
      <c r="CC147" s="7">
        <v>412</v>
      </c>
      <c r="CD147" s="7">
        <v>232</v>
      </c>
      <c r="CE147" s="59">
        <f>SUM(CD147,-CC147)</f>
        <v>-180</v>
      </c>
      <c r="CF147" s="60">
        <f>CE147/CC147</f>
        <v>-0.43689320388349512</v>
      </c>
      <c r="CG147" s="61"/>
      <c r="CH147" s="7">
        <v>9</v>
      </c>
      <c r="CI147" s="7">
        <v>9</v>
      </c>
      <c r="CJ147" s="59">
        <f>SUM(CI147,-CH147)</f>
        <v>0</v>
      </c>
      <c r="CK147" s="60">
        <f>CJ147/CH147</f>
        <v>0</v>
      </c>
      <c r="CL147" s="49">
        <v>12</v>
      </c>
      <c r="CM147" s="7">
        <v>232</v>
      </c>
      <c r="CN147" s="7"/>
      <c r="CO147" s="59">
        <f>SUM(CN147,-CM147)</f>
        <v>-232</v>
      </c>
      <c r="CP147" s="60">
        <f>CO147/CM147</f>
        <v>-1</v>
      </c>
      <c r="CQ147" s="18"/>
      <c r="CR147" s="321"/>
      <c r="CU147" s="332"/>
      <c r="CV147" s="58" t="s">
        <v>96</v>
      </c>
      <c r="CW147" s="7">
        <v>412</v>
      </c>
      <c r="CX147" s="7">
        <v>232</v>
      </c>
      <c r="CY147" s="59">
        <f>SUM(CX147,-CW147)</f>
        <v>-180</v>
      </c>
      <c r="CZ147" s="60">
        <f>CY147/CW147</f>
        <v>-0.43689320388349512</v>
      </c>
      <c r="DA147" s="61"/>
      <c r="DB147" s="7">
        <v>31</v>
      </c>
      <c r="DC147" s="7">
        <v>34</v>
      </c>
      <c r="DD147" s="59">
        <f>SUM(DC147,-DB147)</f>
        <v>3</v>
      </c>
      <c r="DE147" s="60">
        <f>DD147/DB147</f>
        <v>9.6774193548387094E-2</v>
      </c>
      <c r="DF147" s="49">
        <v>12</v>
      </c>
      <c r="DG147" s="7">
        <v>232</v>
      </c>
      <c r="DH147" s="7"/>
      <c r="DI147" s="59">
        <f>SUM(DH147,-DG147)</f>
        <v>-232</v>
      </c>
      <c r="DJ147" s="60">
        <f>DI147/DG147</f>
        <v>-1</v>
      </c>
      <c r="DK147" s="332"/>
      <c r="DL147" s="321"/>
      <c r="DO147" s="18"/>
      <c r="DP147" s="58" t="s">
        <v>96</v>
      </c>
      <c r="DQ147" s="7">
        <v>412</v>
      </c>
      <c r="DR147" s="7">
        <v>232</v>
      </c>
      <c r="DS147" s="59">
        <f>SUM(DR147,-DQ147)</f>
        <v>-180</v>
      </c>
      <c r="DT147" s="60">
        <f>DS147/DQ147</f>
        <v>-0.43689320388349512</v>
      </c>
      <c r="DU147" s="61"/>
      <c r="DV147" s="7">
        <v>14</v>
      </c>
      <c r="DW147" s="7">
        <v>14</v>
      </c>
      <c r="DX147" s="59">
        <f>SUM(DW147,-DV147)</f>
        <v>0</v>
      </c>
      <c r="DY147" s="60">
        <f>DX147/DV147</f>
        <v>0</v>
      </c>
      <c r="DZ147" s="49">
        <v>12</v>
      </c>
      <c r="EA147" s="7">
        <v>232</v>
      </c>
      <c r="EB147" s="7"/>
      <c r="EC147" s="59">
        <f>SUM(EB147,-EA147)</f>
        <v>-232</v>
      </c>
      <c r="ED147" s="60">
        <f>EC147/EA147</f>
        <v>-1</v>
      </c>
      <c r="EE147" s="18"/>
      <c r="EF147" s="321"/>
      <c r="EI147" s="409"/>
      <c r="EJ147" s="58" t="s">
        <v>96</v>
      </c>
      <c r="EK147" s="7">
        <v>412</v>
      </c>
      <c r="EL147" s="7">
        <v>232</v>
      </c>
      <c r="EM147" s="59">
        <f>SUM(EL147,-EK147)</f>
        <v>-180</v>
      </c>
      <c r="EN147" s="60">
        <f>EM147/EK147</f>
        <v>-0.43689320388349512</v>
      </c>
      <c r="EO147" s="61"/>
      <c r="EP147" s="286">
        <f t="shared" si="43"/>
        <v>128</v>
      </c>
      <c r="EQ147" s="286">
        <f t="shared" si="43"/>
        <v>131</v>
      </c>
      <c r="ER147" s="59">
        <f>SUM(EQ147,-EP147)</f>
        <v>3</v>
      </c>
      <c r="ES147" s="60">
        <f>ER147/EP147</f>
        <v>2.34375E-2</v>
      </c>
      <c r="ET147" s="49">
        <v>12</v>
      </c>
      <c r="EU147" s="7">
        <v>232</v>
      </c>
      <c r="EV147" s="7"/>
      <c r="EW147" s="59">
        <f>SUM(EV147,-EU147)</f>
        <v>-232</v>
      </c>
      <c r="EX147" s="60">
        <f>EW147/EU147</f>
        <v>-1</v>
      </c>
      <c r="EY147" s="409"/>
      <c r="EZ147" s="321"/>
    </row>
    <row r="148" spans="1:156" x14ac:dyDescent="0.25">
      <c r="A148" s="461">
        <v>6</v>
      </c>
      <c r="B148" s="122" t="s">
        <v>97</v>
      </c>
      <c r="C148" s="65"/>
      <c r="D148" s="65">
        <v>848</v>
      </c>
      <c r="E148" s="425">
        <f>SUM(D148,-C148)</f>
        <v>848</v>
      </c>
      <c r="F148" s="426" t="e">
        <f>E148/C148</f>
        <v>#DIV/0!</v>
      </c>
      <c r="G148" s="61"/>
      <c r="H148" s="65">
        <v>789</v>
      </c>
      <c r="I148" s="65">
        <v>628</v>
      </c>
      <c r="J148" s="425">
        <f>SUM(I148,-H148)</f>
        <v>-161</v>
      </c>
      <c r="K148" s="343">
        <f>J148/H148</f>
        <v>-0.20405576679340937</v>
      </c>
      <c r="L148" s="17"/>
      <c r="M148" s="69">
        <v>829</v>
      </c>
      <c r="N148" s="69">
        <f>I148</f>
        <v>628</v>
      </c>
      <c r="O148" s="176">
        <f>SUM(N148,-M148)</f>
        <v>-201</v>
      </c>
      <c r="P148" s="328">
        <f>O148/M148</f>
        <v>-0.24246079613992763</v>
      </c>
      <c r="Q148" s="461">
        <v>6</v>
      </c>
      <c r="R148" s="72">
        <f>SUM(I148,-$H$157)/$H$157</f>
        <v>-0.44177777777777777</v>
      </c>
      <c r="U148" s="332">
        <v>6</v>
      </c>
      <c r="V148" s="123" t="s">
        <v>97</v>
      </c>
      <c r="W148" s="74" t="e">
        <f>#REF!</f>
        <v>#REF!</v>
      </c>
      <c r="X148" s="75">
        <v>187</v>
      </c>
      <c r="Y148" s="341" t="e">
        <f>SUM(X148,-W148)</f>
        <v>#REF!</v>
      </c>
      <c r="Z148" s="342" t="e">
        <f>Y148/W148</f>
        <v>#REF!</v>
      </c>
      <c r="AA148" s="61"/>
      <c r="AB148" s="75">
        <v>170</v>
      </c>
      <c r="AC148" s="75">
        <v>135</v>
      </c>
      <c r="AD148" s="341">
        <f>SUM(AC148,-AB148)</f>
        <v>-35</v>
      </c>
      <c r="AE148" s="343">
        <f>AD148/AB148</f>
        <v>-0.20588235294117646</v>
      </c>
      <c r="AF148" s="49">
        <v>13</v>
      </c>
      <c r="AG148" s="69">
        <f>N143</f>
        <v>0</v>
      </c>
      <c r="AH148" s="69">
        <f>AC148</f>
        <v>135</v>
      </c>
      <c r="AI148" s="70">
        <f>SUM(AH148,-AG148)</f>
        <v>135</v>
      </c>
      <c r="AJ148" s="80" t="e">
        <f>AI148/AG148</f>
        <v>#DIV/0!</v>
      </c>
      <c r="AK148" s="332">
        <v>6</v>
      </c>
      <c r="AL148" s="72">
        <f>SUM(AC148,-$AB$157)/$AB$157</f>
        <v>-0.41048034934497818</v>
      </c>
      <c r="AN148" s="18">
        <v>6</v>
      </c>
      <c r="AO148" s="123" t="s">
        <v>97</v>
      </c>
      <c r="AP148" s="74" t="e">
        <f>#REF!</f>
        <v>#REF!</v>
      </c>
      <c r="AQ148" s="75">
        <v>187</v>
      </c>
      <c r="AR148" s="341" t="e">
        <f>SUM(AQ148,-AP148)</f>
        <v>#REF!</v>
      </c>
      <c r="AS148" s="342" t="e">
        <f>AR148/AP148</f>
        <v>#REF!</v>
      </c>
      <c r="AT148" s="61"/>
      <c r="AU148" s="75">
        <v>126</v>
      </c>
      <c r="AV148" s="75">
        <v>108</v>
      </c>
      <c r="AW148" s="341">
        <f>SUM(AV148,-AU148)</f>
        <v>-18</v>
      </c>
      <c r="AX148" s="343">
        <f>AW148/AU148</f>
        <v>-0.14285714285714285</v>
      </c>
      <c r="AY148" s="49">
        <v>13</v>
      </c>
      <c r="AZ148" s="69">
        <f>AG143</f>
        <v>0</v>
      </c>
      <c r="BA148" s="69">
        <f>AV148</f>
        <v>108</v>
      </c>
      <c r="BB148" s="70">
        <f>SUM(BA148,-AZ148)</f>
        <v>108</v>
      </c>
      <c r="BC148" s="80" t="e">
        <f>BB148/AZ148</f>
        <v>#DIV/0!</v>
      </c>
      <c r="BD148" s="18">
        <v>6</v>
      </c>
      <c r="BE148" s="72">
        <f>SUM(AV148,-$AU$157)/$AU$157</f>
        <v>-0.38983050847457629</v>
      </c>
      <c r="BG148" s="332">
        <v>6</v>
      </c>
      <c r="BH148" s="123" t="s">
        <v>97</v>
      </c>
      <c r="BI148" s="74" t="e">
        <f>#REF!</f>
        <v>#REF!</v>
      </c>
      <c r="BJ148" s="75">
        <v>187</v>
      </c>
      <c r="BK148" s="341" t="e">
        <f>SUM(BJ148,-BI148)</f>
        <v>#REF!</v>
      </c>
      <c r="BL148" s="342" t="e">
        <f>BK148/BI148</f>
        <v>#REF!</v>
      </c>
      <c r="BM148" s="61"/>
      <c r="BN148" s="75">
        <v>56</v>
      </c>
      <c r="BO148" s="75">
        <v>53</v>
      </c>
      <c r="BP148" s="341">
        <f>SUM(BO148,-BN148)</f>
        <v>-3</v>
      </c>
      <c r="BQ148" s="343">
        <f>BP148/BN148</f>
        <v>-5.3571428571428568E-2</v>
      </c>
      <c r="BR148" s="49">
        <v>13</v>
      </c>
      <c r="BS148" s="69">
        <f>AZ143</f>
        <v>0</v>
      </c>
      <c r="BT148" s="69">
        <f>BO148</f>
        <v>53</v>
      </c>
      <c r="BU148" s="70">
        <f>SUM(BT148,-BS148)</f>
        <v>53</v>
      </c>
      <c r="BV148" s="80" t="e">
        <f>BU148/BS148</f>
        <v>#DIV/0!</v>
      </c>
      <c r="BW148" s="332">
        <v>6</v>
      </c>
      <c r="BX148" s="72">
        <f>SUM(BO148,-$BN$157)/$BN$157</f>
        <v>-0.32051282051282054</v>
      </c>
      <c r="CA148" s="18">
        <v>6</v>
      </c>
      <c r="CB148" s="123" t="s">
        <v>97</v>
      </c>
      <c r="CC148" s="74" t="e">
        <f>#REF!</f>
        <v>#REF!</v>
      </c>
      <c r="CD148" s="75">
        <v>187</v>
      </c>
      <c r="CE148" s="341" t="e">
        <f>SUM(CD148,-CC148)</f>
        <v>#REF!</v>
      </c>
      <c r="CF148" s="342" t="e">
        <f>CE148/CC148</f>
        <v>#REF!</v>
      </c>
      <c r="CG148" s="61"/>
      <c r="CH148" s="75">
        <v>73</v>
      </c>
      <c r="CI148" s="75">
        <v>38</v>
      </c>
      <c r="CJ148" s="341">
        <f>SUM(CI148,-CH148)</f>
        <v>-35</v>
      </c>
      <c r="CK148" s="343">
        <f>CJ148/CH148</f>
        <v>-0.47945205479452052</v>
      </c>
      <c r="CL148" s="49">
        <v>13</v>
      </c>
      <c r="CM148" s="69">
        <f>BT143</f>
        <v>0</v>
      </c>
      <c r="CN148" s="69">
        <f>CI148</f>
        <v>38</v>
      </c>
      <c r="CO148" s="70">
        <f>SUM(CN148,-CM148)</f>
        <v>38</v>
      </c>
      <c r="CP148" s="80" t="e">
        <f>CO148/CM148</f>
        <v>#DIV/0!</v>
      </c>
      <c r="CQ148" s="18">
        <v>6</v>
      </c>
      <c r="CR148" s="72">
        <f>SUM(CI148,-$CH$157)/$CH$157</f>
        <v>-0.64814814814814814</v>
      </c>
      <c r="CU148" s="332">
        <v>6</v>
      </c>
      <c r="CV148" s="123" t="s">
        <v>97</v>
      </c>
      <c r="CW148" s="74" t="e">
        <f>#REF!</f>
        <v>#REF!</v>
      </c>
      <c r="CX148" s="75">
        <v>187</v>
      </c>
      <c r="CY148" s="341" t="e">
        <f>SUM(CX148,-CW148)</f>
        <v>#REF!</v>
      </c>
      <c r="CZ148" s="342" t="e">
        <f>CY148/CW148</f>
        <v>#REF!</v>
      </c>
      <c r="DA148" s="61"/>
      <c r="DB148" s="75">
        <v>111</v>
      </c>
      <c r="DC148" s="75">
        <v>64</v>
      </c>
      <c r="DD148" s="341">
        <f>SUM(DC148,-DB148)</f>
        <v>-47</v>
      </c>
      <c r="DE148" s="343">
        <f>DD148/DB148</f>
        <v>-0.42342342342342343</v>
      </c>
      <c r="DF148" s="49">
        <v>13</v>
      </c>
      <c r="DG148" s="69">
        <f>CN143</f>
        <v>0</v>
      </c>
      <c r="DH148" s="69">
        <f>DC148</f>
        <v>64</v>
      </c>
      <c r="DI148" s="70">
        <f>SUM(DH148,-DG148)</f>
        <v>64</v>
      </c>
      <c r="DJ148" s="80" t="e">
        <f>DI148/DG148</f>
        <v>#DIV/0!</v>
      </c>
      <c r="DK148" s="332">
        <v>6</v>
      </c>
      <c r="DL148" s="72">
        <f>SUM(DC148,-$DB$157)/$DB$157</f>
        <v>-0.53284671532846717</v>
      </c>
      <c r="DO148" s="18">
        <v>6</v>
      </c>
      <c r="DP148" s="123" t="s">
        <v>97</v>
      </c>
      <c r="DQ148" s="74" t="e">
        <f>#REF!</f>
        <v>#REF!</v>
      </c>
      <c r="DR148" s="75">
        <v>187</v>
      </c>
      <c r="DS148" s="341" t="e">
        <f>SUM(DR148,-DQ148)</f>
        <v>#REF!</v>
      </c>
      <c r="DT148" s="342" t="e">
        <f>DS148/DQ148</f>
        <v>#REF!</v>
      </c>
      <c r="DU148" s="61"/>
      <c r="DV148" s="75">
        <v>60</v>
      </c>
      <c r="DW148" s="75">
        <v>62</v>
      </c>
      <c r="DX148" s="341">
        <f>SUM(DW148,-DV148)</f>
        <v>2</v>
      </c>
      <c r="DY148" s="345">
        <f>DX148/DV148</f>
        <v>3.3333333333333333E-2</v>
      </c>
      <c r="DZ148" s="49">
        <v>13</v>
      </c>
      <c r="EA148" s="69">
        <f>DH143</f>
        <v>0</v>
      </c>
      <c r="EB148" s="69">
        <f>DW148</f>
        <v>62</v>
      </c>
      <c r="EC148" s="70">
        <f>SUM(EB148,-EA148)</f>
        <v>62</v>
      </c>
      <c r="ED148" s="80" t="e">
        <f>EC148/EA148</f>
        <v>#DIV/0!</v>
      </c>
      <c r="EE148" s="18">
        <v>6</v>
      </c>
      <c r="EF148" s="72">
        <f>SUM(DW148,-$DV$157)/$DV$157</f>
        <v>-0.55714285714285716</v>
      </c>
      <c r="EI148" s="409">
        <v>6</v>
      </c>
      <c r="EJ148" s="123" t="s">
        <v>97</v>
      </c>
      <c r="EK148" s="74" t="e">
        <f>#REF!</f>
        <v>#REF!</v>
      </c>
      <c r="EL148" s="75">
        <v>187</v>
      </c>
      <c r="EM148" s="341" t="e">
        <f>SUM(EL148,-EK148)</f>
        <v>#REF!</v>
      </c>
      <c r="EN148" s="342" t="e">
        <f>EM148/EK148</f>
        <v>#REF!</v>
      </c>
      <c r="EO148" s="61"/>
      <c r="EP148" s="75">
        <f>SUM(AB148,AU148,BN148,CH148,DB148,DV148)</f>
        <v>596</v>
      </c>
      <c r="EQ148" s="75">
        <f>SUM(AC148,AV148,BO148,CI148,DC148,DW148)</f>
        <v>460</v>
      </c>
      <c r="ER148" s="341">
        <f>SUM(EQ148,-EP148)</f>
        <v>-136</v>
      </c>
      <c r="ES148" s="343">
        <f>ER148/EP148</f>
        <v>-0.22818791946308725</v>
      </c>
      <c r="ET148" s="49">
        <v>13</v>
      </c>
      <c r="EU148" s="69">
        <f>EB143</f>
        <v>0</v>
      </c>
      <c r="EV148" s="69">
        <f>EQ148</f>
        <v>460</v>
      </c>
      <c r="EW148" s="70">
        <f>SUM(EV148,-EU148)</f>
        <v>460</v>
      </c>
      <c r="EX148" s="80" t="e">
        <f>EW148/EU148</f>
        <v>#DIV/0!</v>
      </c>
      <c r="EY148" s="409">
        <v>6</v>
      </c>
      <c r="EZ148" s="72">
        <f>SUM(EQ148,-$EP$157)/$EP$157</f>
        <v>-0.47065592635212888</v>
      </c>
    </row>
    <row r="149" spans="1:156" x14ac:dyDescent="0.25">
      <c r="A149" s="461">
        <v>7</v>
      </c>
      <c r="B149" s="81" t="s">
        <v>18</v>
      </c>
      <c r="C149" s="7"/>
      <c r="D149" s="82">
        <v>717</v>
      </c>
      <c r="E149" s="58"/>
      <c r="F149" s="323">
        <f>D149/D148</f>
        <v>0.84551886792452835</v>
      </c>
      <c r="G149" s="61"/>
      <c r="H149" s="85">
        <v>678</v>
      </c>
      <c r="I149" s="85">
        <v>504</v>
      </c>
      <c r="J149" s="86">
        <f>H149/H148</f>
        <v>0.85931558935361219</v>
      </c>
      <c r="K149" s="86">
        <f>I149/I148</f>
        <v>0.80254777070063699</v>
      </c>
      <c r="L149" s="17"/>
      <c r="M149" s="82"/>
      <c r="N149" s="82"/>
      <c r="O149" s="58"/>
      <c r="P149" s="92"/>
      <c r="Q149" s="461">
        <v>7</v>
      </c>
      <c r="R149" s="495">
        <f>SUM(I149,-$H$157)/$H$157</f>
        <v>-0.55200000000000005</v>
      </c>
      <c r="U149" s="332">
        <v>7</v>
      </c>
      <c r="V149" s="81" t="s">
        <v>18</v>
      </c>
      <c r="W149" s="7"/>
      <c r="X149" s="82">
        <v>154</v>
      </c>
      <c r="Y149" s="58"/>
      <c r="Z149" s="84">
        <f>X149/X148</f>
        <v>0.82352941176470584</v>
      </c>
      <c r="AA149" s="61"/>
      <c r="AB149" s="85">
        <v>148</v>
      </c>
      <c r="AC149" s="85">
        <v>100</v>
      </c>
      <c r="AD149" s="86">
        <f>AB149/AB148</f>
        <v>0.87058823529411766</v>
      </c>
      <c r="AE149" s="86">
        <f>AC149/AC148</f>
        <v>0.7407407407407407</v>
      </c>
      <c r="AF149" s="49">
        <v>14</v>
      </c>
      <c r="AG149" s="83"/>
      <c r="AH149" s="83"/>
      <c r="AI149" s="88"/>
      <c r="AJ149" s="87"/>
      <c r="AK149" s="332">
        <v>7</v>
      </c>
      <c r="AL149" s="495">
        <f>SUM(AC149,-$AB$157)/$AB$157</f>
        <v>-0.5633187772925764</v>
      </c>
      <c r="AN149" s="18">
        <v>7</v>
      </c>
      <c r="AO149" s="81" t="s">
        <v>18</v>
      </c>
      <c r="AP149" s="7"/>
      <c r="AQ149" s="82">
        <v>154</v>
      </c>
      <c r="AR149" s="58"/>
      <c r="AS149" s="84">
        <f>AQ149/AQ148</f>
        <v>0.82352941176470584</v>
      </c>
      <c r="AT149" s="61"/>
      <c r="AU149" s="85">
        <v>108</v>
      </c>
      <c r="AV149" s="85">
        <v>88</v>
      </c>
      <c r="AW149" s="86">
        <f>AU149/AU148</f>
        <v>0.8571428571428571</v>
      </c>
      <c r="AX149" s="86">
        <f>AV149/AV148</f>
        <v>0.81481481481481477</v>
      </c>
      <c r="AY149" s="49">
        <v>14</v>
      </c>
      <c r="AZ149" s="83"/>
      <c r="BA149" s="83"/>
      <c r="BB149" s="88"/>
      <c r="BC149" s="87"/>
      <c r="BD149" s="18">
        <v>7</v>
      </c>
      <c r="BE149" s="495">
        <f>SUM(AV149,-$AU$157)/$AU$157</f>
        <v>-0.50282485875706218</v>
      </c>
      <c r="BG149" s="332">
        <v>7</v>
      </c>
      <c r="BH149" s="81" t="s">
        <v>18</v>
      </c>
      <c r="BI149" s="7"/>
      <c r="BJ149" s="82">
        <v>154</v>
      </c>
      <c r="BK149" s="58"/>
      <c r="BL149" s="84">
        <f>BJ149/BJ148</f>
        <v>0.82352941176470584</v>
      </c>
      <c r="BM149" s="61"/>
      <c r="BN149" s="85">
        <v>49</v>
      </c>
      <c r="BO149" s="85">
        <v>35</v>
      </c>
      <c r="BP149" s="86">
        <f>BN149/BN148</f>
        <v>0.875</v>
      </c>
      <c r="BQ149" s="86">
        <f>BO149/BO148</f>
        <v>0.660377358490566</v>
      </c>
      <c r="BR149" s="49">
        <v>14</v>
      </c>
      <c r="BS149" s="83"/>
      <c r="BT149" s="83"/>
      <c r="BU149" s="88"/>
      <c r="BV149" s="87"/>
      <c r="BW149" s="332">
        <v>7</v>
      </c>
      <c r="BX149" s="495">
        <f>SUM(BO149,-$BN$157)/$BN$157</f>
        <v>-0.55128205128205132</v>
      </c>
      <c r="CA149" s="18">
        <v>7</v>
      </c>
      <c r="CB149" s="81" t="s">
        <v>18</v>
      </c>
      <c r="CC149" s="7"/>
      <c r="CD149" s="82">
        <v>154</v>
      </c>
      <c r="CE149" s="58"/>
      <c r="CF149" s="84">
        <f>CD149/CD148</f>
        <v>0.82352941176470584</v>
      </c>
      <c r="CG149" s="61"/>
      <c r="CH149" s="85">
        <v>58</v>
      </c>
      <c r="CI149" s="85">
        <v>34</v>
      </c>
      <c r="CJ149" s="86">
        <f>CH149/CH148</f>
        <v>0.79452054794520544</v>
      </c>
      <c r="CK149" s="86">
        <f>CI149/CI148</f>
        <v>0.89473684210526316</v>
      </c>
      <c r="CL149" s="49">
        <v>14</v>
      </c>
      <c r="CM149" s="83"/>
      <c r="CN149" s="83"/>
      <c r="CO149" s="88"/>
      <c r="CP149" s="87"/>
      <c r="CQ149" s="18">
        <v>7</v>
      </c>
      <c r="CR149" s="495">
        <f>SUM(CI149,-$CH$157)/$CH$157</f>
        <v>-0.68518518518518523</v>
      </c>
      <c r="CU149" s="332">
        <v>7</v>
      </c>
      <c r="CV149" s="81" t="s">
        <v>18</v>
      </c>
      <c r="CW149" s="7"/>
      <c r="CX149" s="82">
        <v>154</v>
      </c>
      <c r="CY149" s="58"/>
      <c r="CZ149" s="84">
        <f>CX149/CX148</f>
        <v>0.82352941176470584</v>
      </c>
      <c r="DA149" s="61"/>
      <c r="DB149" s="89">
        <v>103</v>
      </c>
      <c r="DC149" s="85">
        <v>52</v>
      </c>
      <c r="DD149" s="86">
        <f>DB149/DB148</f>
        <v>0.92792792792792789</v>
      </c>
      <c r="DE149" s="86">
        <f>DC149/DC148</f>
        <v>0.8125</v>
      </c>
      <c r="DF149" s="49">
        <v>14</v>
      </c>
      <c r="DG149" s="83"/>
      <c r="DH149" s="83"/>
      <c r="DI149" s="88"/>
      <c r="DJ149" s="87"/>
      <c r="DK149" s="332">
        <v>7</v>
      </c>
      <c r="DL149" s="495">
        <f>SUM(DC149,-$DB$157)/$DB$157</f>
        <v>-0.62043795620437958</v>
      </c>
      <c r="DO149" s="18">
        <v>7</v>
      </c>
      <c r="DP149" s="81" t="s">
        <v>18</v>
      </c>
      <c r="DQ149" s="7"/>
      <c r="DR149" s="82">
        <v>154</v>
      </c>
      <c r="DS149" s="58"/>
      <c r="DT149" s="84">
        <f>DR149/DR148</f>
        <v>0.82352941176470584</v>
      </c>
      <c r="DU149" s="61"/>
      <c r="DV149" s="85">
        <v>46</v>
      </c>
      <c r="DW149" s="85">
        <v>55</v>
      </c>
      <c r="DX149" s="90">
        <f>DV149/DV148</f>
        <v>0.76666666666666672</v>
      </c>
      <c r="DY149" s="86">
        <f>DW149/DW148</f>
        <v>0.88709677419354838</v>
      </c>
      <c r="DZ149" s="49">
        <v>14</v>
      </c>
      <c r="EA149" s="83"/>
      <c r="EB149" s="83"/>
      <c r="EC149" s="88"/>
      <c r="ED149" s="87"/>
      <c r="EE149" s="18">
        <v>7</v>
      </c>
      <c r="EF149" s="495">
        <f>SUM(DW149,-$DV$157)/$DV$157</f>
        <v>-0.6071428571428571</v>
      </c>
      <c r="EI149" s="409">
        <v>7</v>
      </c>
      <c r="EJ149" s="81" t="s">
        <v>18</v>
      </c>
      <c r="EK149" s="7"/>
      <c r="EL149" s="82">
        <v>154</v>
      </c>
      <c r="EM149" s="58"/>
      <c r="EN149" s="84">
        <f>EL149/EL148</f>
        <v>0.82352941176470584</v>
      </c>
      <c r="EO149" s="61"/>
      <c r="EP149" s="89">
        <v>202</v>
      </c>
      <c r="EQ149" s="85">
        <v>166</v>
      </c>
      <c r="ER149" s="86">
        <f>EP149/EP148</f>
        <v>0.33892617449664431</v>
      </c>
      <c r="ES149" s="86">
        <f>EQ149/EQ148</f>
        <v>0.36086956521739133</v>
      </c>
      <c r="ET149" s="49">
        <v>14</v>
      </c>
      <c r="EU149" s="83"/>
      <c r="EV149" s="83"/>
      <c r="EW149" s="88"/>
      <c r="EX149" s="87"/>
      <c r="EY149" s="409">
        <v>7</v>
      </c>
      <c r="EZ149" s="495">
        <f>SUM(EQ149,-$EP$157)/$EP$157</f>
        <v>-0.80897583429229003</v>
      </c>
    </row>
    <row r="150" spans="1:156" x14ac:dyDescent="0.25">
      <c r="A150" s="461">
        <v>8</v>
      </c>
      <c r="B150" s="81" t="s">
        <v>19</v>
      </c>
      <c r="C150" s="7"/>
      <c r="D150" s="82">
        <v>131</v>
      </c>
      <c r="E150" s="58"/>
      <c r="F150" s="323">
        <f>D150/D148</f>
        <v>0.15448113207547171</v>
      </c>
      <c r="G150" s="61"/>
      <c r="H150" s="85">
        <v>111</v>
      </c>
      <c r="I150" s="85">
        <v>124</v>
      </c>
      <c r="J150" s="86">
        <f>H150/H148</f>
        <v>0.14068441064638784</v>
      </c>
      <c r="K150" s="86">
        <f>I150/I148</f>
        <v>0.19745222929936307</v>
      </c>
      <c r="L150" s="17"/>
      <c r="M150" s="82"/>
      <c r="N150" s="82"/>
      <c r="O150" s="58"/>
      <c r="P150" s="92"/>
      <c r="Q150" s="461">
        <v>8</v>
      </c>
      <c r="R150" s="91"/>
      <c r="U150" s="332">
        <v>8</v>
      </c>
      <c r="V150" s="81" t="s">
        <v>19</v>
      </c>
      <c r="W150" s="7"/>
      <c r="X150" s="82">
        <v>33</v>
      </c>
      <c r="Y150" s="58"/>
      <c r="Z150" s="84">
        <f>X150/X148</f>
        <v>0.17647058823529413</v>
      </c>
      <c r="AA150" s="61"/>
      <c r="AB150" s="85">
        <v>22</v>
      </c>
      <c r="AC150" s="85">
        <v>35</v>
      </c>
      <c r="AD150" s="86">
        <f>AB150/AB148</f>
        <v>0.12941176470588237</v>
      </c>
      <c r="AE150" s="86">
        <f>AC150/AC148</f>
        <v>0.25925925925925924</v>
      </c>
      <c r="AF150" s="49">
        <v>15</v>
      </c>
      <c r="AG150" s="83"/>
      <c r="AH150" s="83"/>
      <c r="AI150" s="88"/>
      <c r="AJ150" s="87"/>
      <c r="AK150" s="332">
        <v>8</v>
      </c>
      <c r="AL150" s="12"/>
      <c r="AN150" s="18">
        <v>8</v>
      </c>
      <c r="AO150" s="81" t="s">
        <v>19</v>
      </c>
      <c r="AP150" s="7"/>
      <c r="AQ150" s="82">
        <v>33</v>
      </c>
      <c r="AR150" s="58"/>
      <c r="AS150" s="84">
        <f>AQ150/AQ148</f>
        <v>0.17647058823529413</v>
      </c>
      <c r="AT150" s="61"/>
      <c r="AU150" s="85">
        <v>18</v>
      </c>
      <c r="AV150" s="85">
        <v>20</v>
      </c>
      <c r="AW150" s="86">
        <f>AU150/AU148</f>
        <v>0.14285714285714285</v>
      </c>
      <c r="AX150" s="86">
        <f>AV150/AV148</f>
        <v>0.18518518518518517</v>
      </c>
      <c r="AY150" s="49">
        <v>15</v>
      </c>
      <c r="AZ150" s="83"/>
      <c r="BA150" s="83"/>
      <c r="BB150" s="88"/>
      <c r="BC150" s="87"/>
      <c r="BD150" s="18">
        <v>8</v>
      </c>
      <c r="BE150" s="12"/>
      <c r="BG150" s="332">
        <v>8</v>
      </c>
      <c r="BH150" s="81" t="s">
        <v>19</v>
      </c>
      <c r="BI150" s="7"/>
      <c r="BJ150" s="82">
        <v>33</v>
      </c>
      <c r="BK150" s="58"/>
      <c r="BL150" s="84">
        <f>BJ150/BJ148</f>
        <v>0.17647058823529413</v>
      </c>
      <c r="BM150" s="61"/>
      <c r="BN150" s="85">
        <v>7</v>
      </c>
      <c r="BO150" s="85">
        <v>18</v>
      </c>
      <c r="BP150" s="86">
        <f>BN150/BN148</f>
        <v>0.125</v>
      </c>
      <c r="BQ150" s="86">
        <f>BO150/BO148</f>
        <v>0.33962264150943394</v>
      </c>
      <c r="BR150" s="49">
        <v>15</v>
      </c>
      <c r="BS150" s="83"/>
      <c r="BT150" s="83"/>
      <c r="BU150" s="88"/>
      <c r="BV150" s="87"/>
      <c r="BW150" s="332">
        <v>8</v>
      </c>
      <c r="BX150" s="12"/>
      <c r="CA150" s="18">
        <v>8</v>
      </c>
      <c r="CB150" s="81" t="s">
        <v>19</v>
      </c>
      <c r="CC150" s="7"/>
      <c r="CD150" s="82">
        <v>33</v>
      </c>
      <c r="CE150" s="58"/>
      <c r="CF150" s="84">
        <f>CD150/CD148</f>
        <v>0.17647058823529413</v>
      </c>
      <c r="CG150" s="61"/>
      <c r="CH150" s="85">
        <v>15</v>
      </c>
      <c r="CI150" s="85">
        <v>4</v>
      </c>
      <c r="CJ150" s="86">
        <f>CH150/CH148</f>
        <v>0.20547945205479451</v>
      </c>
      <c r="CK150" s="86">
        <f>CI150/CI148</f>
        <v>0.10526315789473684</v>
      </c>
      <c r="CL150" s="49">
        <v>15</v>
      </c>
      <c r="CM150" s="83"/>
      <c r="CN150" s="83"/>
      <c r="CO150" s="88"/>
      <c r="CP150" s="87"/>
      <c r="CQ150" s="18">
        <v>8</v>
      </c>
      <c r="CR150" s="12"/>
      <c r="CU150" s="332">
        <v>8</v>
      </c>
      <c r="CV150" s="81" t="s">
        <v>19</v>
      </c>
      <c r="CW150" s="7"/>
      <c r="CX150" s="82">
        <v>33</v>
      </c>
      <c r="CY150" s="58"/>
      <c r="CZ150" s="84">
        <f>CX150/CX148</f>
        <v>0.17647058823529413</v>
      </c>
      <c r="DA150" s="61"/>
      <c r="DB150" s="89">
        <v>8</v>
      </c>
      <c r="DC150" s="85">
        <v>8</v>
      </c>
      <c r="DD150" s="86">
        <f>DB150/DB148</f>
        <v>7.2072072072072071E-2</v>
      </c>
      <c r="DE150" s="86">
        <f>DC150/DC148</f>
        <v>0.125</v>
      </c>
      <c r="DF150" s="49">
        <v>15</v>
      </c>
      <c r="DG150" s="83"/>
      <c r="DH150" s="83"/>
      <c r="DI150" s="88"/>
      <c r="DJ150" s="87"/>
      <c r="DK150" s="332">
        <v>8</v>
      </c>
      <c r="DL150" s="12"/>
      <c r="DO150" s="18">
        <v>8</v>
      </c>
      <c r="DP150" s="81" t="s">
        <v>19</v>
      </c>
      <c r="DQ150" s="7"/>
      <c r="DR150" s="82">
        <v>33</v>
      </c>
      <c r="DS150" s="58"/>
      <c r="DT150" s="84">
        <f>DR150/DR148</f>
        <v>0.17647058823529413</v>
      </c>
      <c r="DU150" s="61"/>
      <c r="DV150" s="85">
        <v>14</v>
      </c>
      <c r="DW150" s="85">
        <v>7</v>
      </c>
      <c r="DX150" s="86">
        <f>DV150/DV148</f>
        <v>0.23333333333333334</v>
      </c>
      <c r="DY150" s="90">
        <f>DW150/DW148</f>
        <v>0.11290322580645161</v>
      </c>
      <c r="DZ150" s="49">
        <v>15</v>
      </c>
      <c r="EA150" s="83"/>
      <c r="EB150" s="83"/>
      <c r="EC150" s="88"/>
      <c r="ED150" s="87"/>
      <c r="EE150" s="18">
        <v>8</v>
      </c>
      <c r="EF150" s="12"/>
      <c r="EI150" s="409">
        <v>8</v>
      </c>
      <c r="EJ150" s="81" t="s">
        <v>19</v>
      </c>
      <c r="EK150" s="7"/>
      <c r="EL150" s="82">
        <v>33</v>
      </c>
      <c r="EM150" s="58"/>
      <c r="EN150" s="84">
        <f>EL150/EL148</f>
        <v>0.17647058823529413</v>
      </c>
      <c r="EO150" s="61"/>
      <c r="EP150" s="89">
        <v>28</v>
      </c>
      <c r="EQ150" s="85">
        <v>27</v>
      </c>
      <c r="ER150" s="86">
        <f>EP150/EP148</f>
        <v>4.6979865771812082E-2</v>
      </c>
      <c r="ES150" s="86">
        <f>EQ150/EQ148</f>
        <v>5.8695652173913045E-2</v>
      </c>
      <c r="ET150" s="49">
        <v>15</v>
      </c>
      <c r="EU150" s="83"/>
      <c r="EV150" s="83"/>
      <c r="EW150" s="88"/>
      <c r="EX150" s="87"/>
      <c r="EY150" s="409">
        <v>8</v>
      </c>
      <c r="EZ150" s="12"/>
    </row>
    <row r="151" spans="1:156" hidden="1" x14ac:dyDescent="0.25">
      <c r="A151" s="461"/>
      <c r="B151" s="81" t="s">
        <v>129</v>
      </c>
      <c r="C151" s="8"/>
      <c r="D151" s="88"/>
      <c r="E151" s="88"/>
      <c r="F151" s="87"/>
      <c r="G151" s="61"/>
      <c r="H151" s="93"/>
      <c r="I151" s="93"/>
      <c r="J151" s="93"/>
      <c r="K151" s="94"/>
      <c r="L151" s="17"/>
      <c r="M151" s="88"/>
      <c r="N151" s="88"/>
      <c r="O151" s="88"/>
      <c r="P151" s="87"/>
      <c r="Q151" s="461"/>
      <c r="R151" s="91"/>
      <c r="U151" s="332">
        <v>10</v>
      </c>
      <c r="V151" s="81" t="s">
        <v>98</v>
      </c>
      <c r="W151" s="8"/>
      <c r="X151" s="88"/>
      <c r="Y151" s="88"/>
      <c r="Z151" s="87"/>
      <c r="AA151" s="61"/>
      <c r="AB151" s="344"/>
      <c r="AC151" s="344"/>
      <c r="AD151" s="93"/>
      <c r="AE151" s="86"/>
      <c r="AF151" s="49">
        <v>16</v>
      </c>
      <c r="AG151" s="8"/>
      <c r="AH151" s="88"/>
      <c r="AI151" s="88"/>
      <c r="AJ151" s="87"/>
      <c r="AK151" s="332">
        <v>10</v>
      </c>
      <c r="AL151" s="12"/>
      <c r="AN151" s="18">
        <v>10</v>
      </c>
      <c r="AO151" s="81" t="s">
        <v>98</v>
      </c>
      <c r="AP151" s="8"/>
      <c r="AQ151" s="88"/>
      <c r="AR151" s="88"/>
      <c r="AS151" s="87"/>
      <c r="AT151" s="61"/>
      <c r="AU151" s="344"/>
      <c r="AV151" s="344"/>
      <c r="AW151" s="93"/>
      <c r="AX151" s="86"/>
      <c r="AY151" s="49">
        <v>16</v>
      </c>
      <c r="AZ151" s="8"/>
      <c r="BA151" s="88"/>
      <c r="BB151" s="88"/>
      <c r="BC151" s="87"/>
      <c r="BD151" s="18">
        <v>10</v>
      </c>
      <c r="BE151" s="12"/>
      <c r="BG151" s="332">
        <v>10</v>
      </c>
      <c r="BH151" s="81" t="s">
        <v>98</v>
      </c>
      <c r="BI151" s="8"/>
      <c r="BJ151" s="88"/>
      <c r="BK151" s="88"/>
      <c r="BL151" s="87"/>
      <c r="BM151" s="61"/>
      <c r="BN151" s="344"/>
      <c r="BO151" s="344"/>
      <c r="BP151" s="93"/>
      <c r="BQ151" s="86"/>
      <c r="BR151" s="49">
        <v>16</v>
      </c>
      <c r="BS151" s="8"/>
      <c r="BT151" s="88"/>
      <c r="BU151" s="88"/>
      <c r="BV151" s="87"/>
      <c r="BW151" s="332">
        <v>10</v>
      </c>
      <c r="BX151" s="12"/>
      <c r="CA151" s="18">
        <v>10</v>
      </c>
      <c r="CB151" s="81" t="s">
        <v>98</v>
      </c>
      <c r="CC151" s="8"/>
      <c r="CD151" s="88"/>
      <c r="CE151" s="88"/>
      <c r="CF151" s="87"/>
      <c r="CG151" s="61"/>
      <c r="CH151" s="344"/>
      <c r="CI151" s="344"/>
      <c r="CJ151" s="93"/>
      <c r="CK151" s="86"/>
      <c r="CL151" s="49">
        <v>16</v>
      </c>
      <c r="CM151" s="8"/>
      <c r="CN151" s="88"/>
      <c r="CO151" s="88"/>
      <c r="CP151" s="87"/>
      <c r="CQ151" s="18">
        <v>10</v>
      </c>
      <c r="CR151" s="12"/>
      <c r="CU151" s="332">
        <v>10</v>
      </c>
      <c r="CV151" s="81" t="s">
        <v>98</v>
      </c>
      <c r="CW151" s="8"/>
      <c r="CX151" s="88"/>
      <c r="CY151" s="88"/>
      <c r="CZ151" s="87"/>
      <c r="DA151" s="61"/>
      <c r="DB151" s="93"/>
      <c r="DC151" s="344"/>
      <c r="DD151" s="93"/>
      <c r="DE151" s="86"/>
      <c r="DF151" s="49">
        <v>16</v>
      </c>
      <c r="DG151" s="8"/>
      <c r="DH151" s="88"/>
      <c r="DI151" s="88"/>
      <c r="DJ151" s="87"/>
      <c r="DK151" s="332">
        <v>10</v>
      </c>
      <c r="DL151" s="12"/>
      <c r="DO151" s="18">
        <v>10</v>
      </c>
      <c r="DP151" s="81" t="s">
        <v>98</v>
      </c>
      <c r="DQ151" s="8"/>
      <c r="DR151" s="88"/>
      <c r="DS151" s="88"/>
      <c r="DT151" s="87"/>
      <c r="DU151" s="61"/>
      <c r="DV151" s="344"/>
      <c r="DW151" s="344"/>
      <c r="DX151" s="93"/>
      <c r="DY151" s="86"/>
      <c r="DZ151" s="49">
        <v>16</v>
      </c>
      <c r="EA151" s="8"/>
      <c r="EB151" s="88"/>
      <c r="EC151" s="88"/>
      <c r="ED151" s="87"/>
      <c r="EE151" s="18">
        <v>10</v>
      </c>
      <c r="EF151" s="12"/>
      <c r="EI151" s="409">
        <v>10</v>
      </c>
      <c r="EJ151" s="81" t="s">
        <v>98</v>
      </c>
      <c r="EK151" s="8"/>
      <c r="EL151" s="88"/>
      <c r="EM151" s="88"/>
      <c r="EN151" s="87"/>
      <c r="EO151" s="61"/>
      <c r="EP151" s="93"/>
      <c r="EQ151" s="344"/>
      <c r="ER151" s="93"/>
      <c r="ES151" s="86"/>
      <c r="ET151" s="49">
        <v>16</v>
      </c>
      <c r="EU151" s="8"/>
      <c r="EV151" s="88"/>
      <c r="EW151" s="88"/>
      <c r="EX151" s="87"/>
      <c r="EY151" s="409">
        <v>10</v>
      </c>
      <c r="EZ151" s="12"/>
    </row>
    <row r="152" spans="1:156" hidden="1" x14ac:dyDescent="0.25">
      <c r="A152" s="461"/>
      <c r="B152" s="81"/>
      <c r="C152" s="8"/>
      <c r="D152" s="88"/>
      <c r="E152" s="88"/>
      <c r="F152" s="87"/>
      <c r="G152" s="61"/>
      <c r="H152" s="93"/>
      <c r="I152" s="93"/>
      <c r="J152" s="93"/>
      <c r="K152" s="94"/>
      <c r="L152" s="17"/>
      <c r="M152" s="88"/>
      <c r="N152" s="88"/>
      <c r="O152" s="88"/>
      <c r="P152" s="87"/>
      <c r="Q152" s="461"/>
      <c r="R152" s="91"/>
      <c r="U152" s="332"/>
      <c r="V152" s="125" t="s">
        <v>99</v>
      </c>
      <c r="W152" s="8"/>
      <c r="X152" s="88"/>
      <c r="Y152" s="88"/>
      <c r="Z152" s="87"/>
      <c r="AA152" s="61"/>
      <c r="AB152" s="347"/>
      <c r="AC152" s="347"/>
      <c r="AD152" s="93"/>
      <c r="AE152" s="90">
        <f>AC152/AC160</f>
        <v>0</v>
      </c>
      <c r="AF152" s="49"/>
      <c r="AG152" s="8"/>
      <c r="AH152" s="88"/>
      <c r="AI152" s="88"/>
      <c r="AJ152" s="87"/>
      <c r="AK152" s="332"/>
      <c r="AL152" s="12"/>
      <c r="AN152" s="18"/>
      <c r="AO152" s="125" t="s">
        <v>99</v>
      </c>
      <c r="AP152" s="8"/>
      <c r="AQ152" s="88"/>
      <c r="AR152" s="88"/>
      <c r="AS152" s="87"/>
      <c r="AT152" s="61"/>
      <c r="AU152" s="347"/>
      <c r="AV152" s="347"/>
      <c r="AW152" s="93"/>
      <c r="AX152" s="90">
        <f>AV152/AV160</f>
        <v>0</v>
      </c>
      <c r="AY152" s="49"/>
      <c r="AZ152" s="8"/>
      <c r="BA152" s="88"/>
      <c r="BB152" s="88"/>
      <c r="BC152" s="87"/>
      <c r="BD152" s="18"/>
      <c r="BE152" s="12"/>
      <c r="BG152" s="332"/>
      <c r="BH152" s="125" t="s">
        <v>99</v>
      </c>
      <c r="BI152" s="8"/>
      <c r="BJ152" s="88"/>
      <c r="BK152" s="88"/>
      <c r="BL152" s="87"/>
      <c r="BM152" s="61"/>
      <c r="BN152" s="347"/>
      <c r="BO152" s="347"/>
      <c r="BP152" s="93"/>
      <c r="BQ152" s="90">
        <f>BO152/BO160</f>
        <v>0</v>
      </c>
      <c r="BR152" s="49"/>
      <c r="BS152" s="8"/>
      <c r="BT152" s="88"/>
      <c r="BU152" s="88"/>
      <c r="BV152" s="87"/>
      <c r="BW152" s="332"/>
      <c r="BX152" s="12"/>
      <c r="CA152" s="18"/>
      <c r="CB152" s="125" t="s">
        <v>99</v>
      </c>
      <c r="CC152" s="8"/>
      <c r="CD152" s="88"/>
      <c r="CE152" s="88"/>
      <c r="CF152" s="87"/>
      <c r="CG152" s="61"/>
      <c r="CH152" s="347"/>
      <c r="CI152" s="347"/>
      <c r="CJ152" s="93"/>
      <c r="CK152" s="90">
        <f>CI152/CI160</f>
        <v>0</v>
      </c>
      <c r="CL152" s="49"/>
      <c r="CM152" s="8"/>
      <c r="CN152" s="88"/>
      <c r="CO152" s="88"/>
      <c r="CP152" s="87"/>
      <c r="CQ152" s="18"/>
      <c r="CR152" s="12"/>
      <c r="CU152" s="332"/>
      <c r="CV152" s="125" t="s">
        <v>99</v>
      </c>
      <c r="CW152" s="8"/>
      <c r="CX152" s="88"/>
      <c r="CY152" s="88"/>
      <c r="CZ152" s="87"/>
      <c r="DA152" s="61"/>
      <c r="DB152" s="93"/>
      <c r="DC152" s="347"/>
      <c r="DD152" s="93"/>
      <c r="DE152" s="90">
        <f>DC152/DC160</f>
        <v>0</v>
      </c>
      <c r="DF152" s="49"/>
      <c r="DG152" s="8"/>
      <c r="DH152" s="88"/>
      <c r="DI152" s="88"/>
      <c r="DJ152" s="87"/>
      <c r="DK152" s="332"/>
      <c r="DL152" s="12"/>
      <c r="DO152" s="18"/>
      <c r="DP152" s="125" t="s">
        <v>99</v>
      </c>
      <c r="DQ152" s="8"/>
      <c r="DR152" s="88"/>
      <c r="DS152" s="88"/>
      <c r="DT152" s="87"/>
      <c r="DU152" s="61"/>
      <c r="DV152" s="347"/>
      <c r="DW152" s="347"/>
      <c r="DX152" s="93"/>
      <c r="DY152" s="90">
        <f>DW152/DW160</f>
        <v>0</v>
      </c>
      <c r="DZ152" s="49"/>
      <c r="EA152" s="8"/>
      <c r="EB152" s="88"/>
      <c r="EC152" s="88"/>
      <c r="ED152" s="87"/>
      <c r="EE152" s="18"/>
      <c r="EF152" s="12"/>
      <c r="EI152" s="409"/>
      <c r="EJ152" s="125" t="s">
        <v>99</v>
      </c>
      <c r="EK152" s="8"/>
      <c r="EL152" s="88"/>
      <c r="EM152" s="88"/>
      <c r="EN152" s="87"/>
      <c r="EO152" s="61"/>
      <c r="EP152" s="93"/>
      <c r="EQ152" s="347"/>
      <c r="ER152" s="93"/>
      <c r="ES152" s="90">
        <f>EQ152/EQ160</f>
        <v>0</v>
      </c>
      <c r="ET152" s="49"/>
      <c r="EU152" s="8"/>
      <c r="EV152" s="88"/>
      <c r="EW152" s="88"/>
      <c r="EX152" s="87"/>
      <c r="EY152" s="409"/>
      <c r="EZ152" s="12"/>
    </row>
    <row r="153" spans="1:156" ht="3" customHeight="1" x14ac:dyDescent="0.25">
      <c r="A153" s="461">
        <v>9</v>
      </c>
      <c r="B153" s="95"/>
      <c r="C153" s="96"/>
      <c r="D153" s="97"/>
      <c r="E153" s="98"/>
      <c r="F153" s="99"/>
      <c r="G153" s="61"/>
      <c r="H153" s="97"/>
      <c r="I153" s="97"/>
      <c r="J153" s="98"/>
      <c r="K153" s="99"/>
      <c r="L153" s="17"/>
      <c r="M153" s="97"/>
      <c r="N153" s="97"/>
      <c r="O153" s="98"/>
      <c r="P153" s="99"/>
      <c r="Q153" s="461">
        <v>9</v>
      </c>
      <c r="R153" s="91"/>
      <c r="U153" s="332">
        <v>11</v>
      </c>
      <c r="V153" s="95"/>
      <c r="W153" s="96"/>
      <c r="X153" s="97"/>
      <c r="Y153" s="98"/>
      <c r="Z153" s="99"/>
      <c r="AA153" s="61"/>
      <c r="AB153" s="97"/>
      <c r="AC153" s="97"/>
      <c r="AD153" s="98"/>
      <c r="AE153" s="99"/>
      <c r="AF153" s="49">
        <v>15</v>
      </c>
      <c r="AG153" s="83"/>
      <c r="AH153" s="83"/>
      <c r="AI153" s="88"/>
      <c r="AJ153" s="87"/>
      <c r="AK153" s="332">
        <v>11</v>
      </c>
      <c r="AL153" s="12"/>
      <c r="AN153" s="18">
        <v>11</v>
      </c>
      <c r="AO153" s="95"/>
      <c r="AP153" s="96"/>
      <c r="AQ153" s="97"/>
      <c r="AR153" s="98"/>
      <c r="AS153" s="99"/>
      <c r="AT153" s="61"/>
      <c r="AU153" s="97"/>
      <c r="AV153" s="97"/>
      <c r="AW153" s="98"/>
      <c r="AX153" s="99"/>
      <c r="AY153" s="49">
        <v>15</v>
      </c>
      <c r="AZ153" s="83"/>
      <c r="BA153" s="83"/>
      <c r="BB153" s="88"/>
      <c r="BC153" s="87"/>
      <c r="BD153" s="18">
        <v>11</v>
      </c>
      <c r="BE153" s="12"/>
      <c r="BG153" s="332">
        <v>11</v>
      </c>
      <c r="BH153" s="95"/>
      <c r="BI153" s="96"/>
      <c r="BJ153" s="97"/>
      <c r="BK153" s="98"/>
      <c r="BL153" s="99"/>
      <c r="BM153" s="61"/>
      <c r="BN153" s="97"/>
      <c r="BO153" s="97"/>
      <c r="BP153" s="98"/>
      <c r="BQ153" s="99"/>
      <c r="BR153" s="49">
        <v>15</v>
      </c>
      <c r="BS153" s="83"/>
      <c r="BT153" s="83"/>
      <c r="BU153" s="88"/>
      <c r="BV153" s="87"/>
      <c r="BW153" s="332">
        <v>11</v>
      </c>
      <c r="BX153" s="12"/>
      <c r="CA153" s="18">
        <v>11</v>
      </c>
      <c r="CB153" s="95"/>
      <c r="CC153" s="96"/>
      <c r="CD153" s="97"/>
      <c r="CE153" s="98"/>
      <c r="CF153" s="99"/>
      <c r="CG153" s="61"/>
      <c r="CH153" s="97"/>
      <c r="CI153" s="97"/>
      <c r="CJ153" s="98"/>
      <c r="CK153" s="99"/>
      <c r="CL153" s="49">
        <v>15</v>
      </c>
      <c r="CM153" s="83"/>
      <c r="CN153" s="83"/>
      <c r="CO153" s="88"/>
      <c r="CP153" s="87"/>
      <c r="CQ153" s="18">
        <v>11</v>
      </c>
      <c r="CR153" s="12"/>
      <c r="CU153" s="332">
        <v>11</v>
      </c>
      <c r="CV153" s="95"/>
      <c r="CW153" s="96"/>
      <c r="CX153" s="97"/>
      <c r="CY153" s="98"/>
      <c r="CZ153" s="99"/>
      <c r="DA153" s="61"/>
      <c r="DB153" s="97"/>
      <c r="DC153" s="97"/>
      <c r="DD153" s="98"/>
      <c r="DE153" s="99"/>
      <c r="DF153" s="49">
        <v>15</v>
      </c>
      <c r="DG153" s="83"/>
      <c r="DH153" s="83"/>
      <c r="DI153" s="88"/>
      <c r="DJ153" s="87"/>
      <c r="DK153" s="332">
        <v>11</v>
      </c>
      <c r="DL153" s="12"/>
      <c r="DO153" s="18">
        <v>11</v>
      </c>
      <c r="DP153" s="95"/>
      <c r="DQ153" s="96"/>
      <c r="DR153" s="97"/>
      <c r="DS153" s="98"/>
      <c r="DT153" s="99"/>
      <c r="DU153" s="61"/>
      <c r="DV153" s="97"/>
      <c r="DW153" s="97"/>
      <c r="DX153" s="98"/>
      <c r="DY153" s="99"/>
      <c r="DZ153" s="49">
        <v>15</v>
      </c>
      <c r="EA153" s="83"/>
      <c r="EB153" s="83"/>
      <c r="EC153" s="88"/>
      <c r="ED153" s="87"/>
      <c r="EE153" s="18">
        <v>11</v>
      </c>
      <c r="EF153" s="12"/>
      <c r="EI153" s="409">
        <v>11</v>
      </c>
      <c r="EJ153" s="95"/>
      <c r="EK153" s="96"/>
      <c r="EL153" s="97"/>
      <c r="EM153" s="98"/>
      <c r="EN153" s="99"/>
      <c r="EO153" s="61"/>
      <c r="EP153" s="97"/>
      <c r="EQ153" s="97"/>
      <c r="ER153" s="98"/>
      <c r="ES153" s="99"/>
      <c r="ET153" s="49">
        <v>15</v>
      </c>
      <c r="EU153" s="83"/>
      <c r="EV153" s="83"/>
      <c r="EW153" s="88"/>
      <c r="EX153" s="87"/>
      <c r="EY153" s="409">
        <v>11</v>
      </c>
      <c r="EZ153" s="12"/>
    </row>
    <row r="154" spans="1:156" ht="9.9499999999999993" hidden="1" customHeight="1" x14ac:dyDescent="0.25">
      <c r="A154" s="461"/>
      <c r="B154" s="58" t="s">
        <v>100</v>
      </c>
      <c r="C154" s="7"/>
      <c r="D154" s="7"/>
      <c r="E154" s="58"/>
      <c r="F154" s="92"/>
      <c r="G154" s="61"/>
      <c r="H154" s="7">
        <v>241</v>
      </c>
      <c r="I154" s="7">
        <v>241</v>
      </c>
      <c r="J154" s="59">
        <f>SUM(I154,-H154)</f>
        <v>0</v>
      </c>
      <c r="K154" s="60">
        <f>J154/H154</f>
        <v>0</v>
      </c>
      <c r="L154" s="17"/>
      <c r="M154" s="7">
        <v>243</v>
      </c>
      <c r="N154" s="7"/>
      <c r="O154" s="58"/>
      <c r="P154" s="92"/>
      <c r="Q154" s="461"/>
      <c r="R154" s="91"/>
      <c r="U154" s="332"/>
      <c r="V154" s="58" t="s">
        <v>100</v>
      </c>
      <c r="W154" s="7"/>
      <c r="X154" s="7">
        <v>243</v>
      </c>
      <c r="Y154" s="58"/>
      <c r="Z154" s="92"/>
      <c r="AA154" s="61"/>
      <c r="AB154" s="7">
        <v>51</v>
      </c>
      <c r="AC154" s="7">
        <v>51</v>
      </c>
      <c r="AD154" s="59">
        <f>SUM(AC154,-AB154)</f>
        <v>0</v>
      </c>
      <c r="AE154" s="60">
        <f>AD154/AB154</f>
        <v>0</v>
      </c>
      <c r="AF154" s="49">
        <v>17</v>
      </c>
      <c r="AG154" s="8"/>
      <c r="AH154" s="8"/>
      <c r="AI154" s="88"/>
      <c r="AJ154" s="87"/>
      <c r="AK154" s="332"/>
      <c r="AL154" s="12"/>
      <c r="AN154" s="18"/>
      <c r="AO154" s="58" t="s">
        <v>100</v>
      </c>
      <c r="AP154" s="7"/>
      <c r="AQ154" s="7">
        <v>243</v>
      </c>
      <c r="AR154" s="58"/>
      <c r="AS154" s="92"/>
      <c r="AT154" s="61"/>
      <c r="AU154" s="7">
        <v>33</v>
      </c>
      <c r="AV154" s="7">
        <v>33</v>
      </c>
      <c r="AW154" s="59">
        <f>SUM(AV154,-AU154)</f>
        <v>0</v>
      </c>
      <c r="AX154" s="60">
        <f>AW154/AU154</f>
        <v>0</v>
      </c>
      <c r="AY154" s="49">
        <v>17</v>
      </c>
      <c r="AZ154" s="8"/>
      <c r="BA154" s="8"/>
      <c r="BB154" s="88"/>
      <c r="BC154" s="87"/>
      <c r="BD154" s="18"/>
      <c r="BE154" s="12"/>
      <c r="BG154" s="332"/>
      <c r="BH154" s="58" t="s">
        <v>100</v>
      </c>
      <c r="BI154" s="7"/>
      <c r="BJ154" s="7">
        <v>243</v>
      </c>
      <c r="BK154" s="58"/>
      <c r="BL154" s="92"/>
      <c r="BM154" s="61"/>
      <c r="BN154" s="7">
        <v>18</v>
      </c>
      <c r="BO154" s="7">
        <v>18</v>
      </c>
      <c r="BP154" s="59">
        <f>SUM(BO154,-BN154)</f>
        <v>0</v>
      </c>
      <c r="BQ154" s="60">
        <f>BP154/BN154</f>
        <v>0</v>
      </c>
      <c r="BR154" s="49">
        <v>17</v>
      </c>
      <c r="BS154" s="8"/>
      <c r="BT154" s="8"/>
      <c r="BU154" s="88"/>
      <c r="BV154" s="87"/>
      <c r="BW154" s="332"/>
      <c r="BX154" s="12"/>
      <c r="CA154" s="18"/>
      <c r="CB154" s="58" t="s">
        <v>100</v>
      </c>
      <c r="CC154" s="7"/>
      <c r="CD154" s="7">
        <v>243</v>
      </c>
      <c r="CE154" s="58"/>
      <c r="CF154" s="92"/>
      <c r="CG154" s="61"/>
      <c r="CH154" s="7">
        <v>25</v>
      </c>
      <c r="CI154" s="7">
        <v>25</v>
      </c>
      <c r="CJ154" s="59">
        <f>SUM(CI154,-CH154)</f>
        <v>0</v>
      </c>
      <c r="CK154" s="60">
        <f>CJ154/CH154</f>
        <v>0</v>
      </c>
      <c r="CL154" s="49">
        <v>17</v>
      </c>
      <c r="CM154" s="8"/>
      <c r="CN154" s="8"/>
      <c r="CO154" s="88"/>
      <c r="CP154" s="87"/>
      <c r="CQ154" s="18"/>
      <c r="CR154" s="12"/>
      <c r="CU154" s="332"/>
      <c r="CV154" s="58" t="s">
        <v>100</v>
      </c>
      <c r="CW154" s="7"/>
      <c r="CX154" s="7">
        <v>243</v>
      </c>
      <c r="CY154" s="58"/>
      <c r="CZ154" s="92"/>
      <c r="DA154" s="61"/>
      <c r="DB154" s="7">
        <v>21</v>
      </c>
      <c r="DC154" s="7">
        <v>23</v>
      </c>
      <c r="DD154" s="59">
        <f>SUM(DC154,-DB154)</f>
        <v>2</v>
      </c>
      <c r="DE154" s="60">
        <f>DD154/DB154</f>
        <v>9.5238095238095233E-2</v>
      </c>
      <c r="DF154" s="49">
        <v>17</v>
      </c>
      <c r="DG154" s="8"/>
      <c r="DH154" s="8"/>
      <c r="DI154" s="88"/>
      <c r="DJ154" s="87"/>
      <c r="DK154" s="332"/>
      <c r="DL154" s="12"/>
      <c r="DO154" s="18"/>
      <c r="DP154" s="58" t="s">
        <v>100</v>
      </c>
      <c r="DQ154" s="7"/>
      <c r="DR154" s="7">
        <v>243</v>
      </c>
      <c r="DS154" s="58"/>
      <c r="DT154" s="92"/>
      <c r="DU154" s="61"/>
      <c r="DV154" s="7">
        <v>53</v>
      </c>
      <c r="DW154" s="7">
        <v>53</v>
      </c>
      <c r="DX154" s="59">
        <f>SUM(DW154,-DV154)</f>
        <v>0</v>
      </c>
      <c r="DY154" s="60">
        <f>DX154/DV154</f>
        <v>0</v>
      </c>
      <c r="DZ154" s="49">
        <v>17</v>
      </c>
      <c r="EA154" s="8"/>
      <c r="EB154" s="8"/>
      <c r="EC154" s="88"/>
      <c r="ED154" s="87"/>
      <c r="EE154" s="18"/>
      <c r="EF154" s="12"/>
      <c r="EI154" s="409"/>
      <c r="EJ154" s="58" t="s">
        <v>100</v>
      </c>
      <c r="EK154" s="7"/>
      <c r="EL154" s="7">
        <v>243</v>
      </c>
      <c r="EM154" s="58"/>
      <c r="EN154" s="92"/>
      <c r="EO154" s="61"/>
      <c r="EP154" s="286">
        <f t="shared" ref="EP154:EQ155" si="44">SUM(AB154,AU154,BN154,CH154,DB154,DV154)</f>
        <v>201</v>
      </c>
      <c r="EQ154" s="286">
        <f t="shared" si="44"/>
        <v>203</v>
      </c>
      <c r="ER154" s="59">
        <f>SUM(EQ154,-EP154)</f>
        <v>2</v>
      </c>
      <c r="ES154" s="60">
        <f>ER154/EP154</f>
        <v>9.9502487562189053E-3</v>
      </c>
      <c r="ET154" s="49">
        <v>17</v>
      </c>
      <c r="EU154" s="8"/>
      <c r="EV154" s="8"/>
      <c r="EW154" s="88"/>
      <c r="EX154" s="87"/>
      <c r="EY154" s="409"/>
      <c r="EZ154" s="12"/>
    </row>
    <row r="155" spans="1:156" ht="9.9499999999999993" hidden="1" customHeight="1" x14ac:dyDescent="0.25">
      <c r="A155" s="461"/>
      <c r="B155" s="58" t="s">
        <v>101</v>
      </c>
      <c r="C155" s="7"/>
      <c r="D155" s="7"/>
      <c r="E155" s="58"/>
      <c r="F155" s="92"/>
      <c r="G155" s="61"/>
      <c r="H155" s="7">
        <v>95</v>
      </c>
      <c r="I155" s="7">
        <v>95</v>
      </c>
      <c r="J155" s="59">
        <f>SUM(I155,-H155)</f>
        <v>0</v>
      </c>
      <c r="K155" s="60">
        <f>J155/H155</f>
        <v>0</v>
      </c>
      <c r="L155" s="17"/>
      <c r="M155" s="7">
        <v>127</v>
      </c>
      <c r="N155" s="7"/>
      <c r="O155" s="58"/>
      <c r="P155" s="92"/>
      <c r="Q155" s="461"/>
      <c r="R155" s="91"/>
      <c r="U155" s="332"/>
      <c r="V155" s="58" t="s">
        <v>101</v>
      </c>
      <c r="W155" s="7"/>
      <c r="X155" s="7">
        <v>127</v>
      </c>
      <c r="Y155" s="58"/>
      <c r="Z155" s="92"/>
      <c r="AA155" s="61"/>
      <c r="AB155" s="7">
        <v>8</v>
      </c>
      <c r="AC155" s="7">
        <v>8</v>
      </c>
      <c r="AD155" s="59">
        <f>SUM(AC155,-AB155)</f>
        <v>0</v>
      </c>
      <c r="AE155" s="60">
        <f>AD155/AB155</f>
        <v>0</v>
      </c>
      <c r="AF155" s="49">
        <v>18</v>
      </c>
      <c r="AG155" s="8"/>
      <c r="AH155" s="8"/>
      <c r="AI155" s="88"/>
      <c r="AJ155" s="87"/>
      <c r="AK155" s="332"/>
      <c r="AL155" s="12"/>
      <c r="AN155" s="18"/>
      <c r="AO155" s="58" t="s">
        <v>101</v>
      </c>
      <c r="AP155" s="7"/>
      <c r="AQ155" s="7">
        <v>127</v>
      </c>
      <c r="AR155" s="58"/>
      <c r="AS155" s="92"/>
      <c r="AT155" s="61"/>
      <c r="AU155" s="7">
        <v>18</v>
      </c>
      <c r="AV155" s="7">
        <v>18</v>
      </c>
      <c r="AW155" s="59">
        <f>SUM(AV155,-AU155)</f>
        <v>0</v>
      </c>
      <c r="AX155" s="60">
        <f>AW155/AU155</f>
        <v>0</v>
      </c>
      <c r="AY155" s="49">
        <v>18</v>
      </c>
      <c r="AZ155" s="8"/>
      <c r="BA155" s="8"/>
      <c r="BB155" s="88"/>
      <c r="BC155" s="87"/>
      <c r="BD155" s="18"/>
      <c r="BE155" s="12"/>
      <c r="BG155" s="332"/>
      <c r="BH155" s="58" t="s">
        <v>101</v>
      </c>
      <c r="BI155" s="7"/>
      <c r="BJ155" s="7">
        <v>127</v>
      </c>
      <c r="BK155" s="58"/>
      <c r="BL155" s="92"/>
      <c r="BM155" s="61"/>
      <c r="BN155" s="7">
        <v>4</v>
      </c>
      <c r="BO155" s="7">
        <v>4</v>
      </c>
      <c r="BP155" s="59">
        <f>SUM(BO155,-BN155)</f>
        <v>0</v>
      </c>
      <c r="BQ155" s="60">
        <f>BP155/BN155</f>
        <v>0</v>
      </c>
      <c r="BR155" s="49">
        <v>18</v>
      </c>
      <c r="BS155" s="8"/>
      <c r="BT155" s="8"/>
      <c r="BU155" s="88"/>
      <c r="BV155" s="87"/>
      <c r="BW155" s="332"/>
      <c r="BX155" s="12"/>
      <c r="CA155" s="18"/>
      <c r="CB155" s="58" t="s">
        <v>101</v>
      </c>
      <c r="CC155" s="7"/>
      <c r="CD155" s="7">
        <v>127</v>
      </c>
      <c r="CE155" s="58"/>
      <c r="CF155" s="92"/>
      <c r="CG155" s="61"/>
      <c r="CH155" s="7">
        <v>10</v>
      </c>
      <c r="CI155" s="7">
        <v>10</v>
      </c>
      <c r="CJ155" s="59">
        <f>SUM(CI155,-CH155)</f>
        <v>0</v>
      </c>
      <c r="CK155" s="60">
        <f>CJ155/CH155</f>
        <v>0</v>
      </c>
      <c r="CL155" s="49">
        <v>18</v>
      </c>
      <c r="CM155" s="8"/>
      <c r="CN155" s="8"/>
      <c r="CO155" s="88"/>
      <c r="CP155" s="87"/>
      <c r="CQ155" s="18"/>
      <c r="CR155" s="12"/>
      <c r="CU155" s="332"/>
      <c r="CV155" s="58" t="s">
        <v>101</v>
      </c>
      <c r="CW155" s="7"/>
      <c r="CX155" s="7">
        <v>127</v>
      </c>
      <c r="CY155" s="58"/>
      <c r="CZ155" s="92"/>
      <c r="DA155" s="61"/>
      <c r="DB155" s="7">
        <v>10</v>
      </c>
      <c r="DC155" s="7">
        <v>3</v>
      </c>
      <c r="DD155" s="59">
        <f>SUM(DC155,-DB155)</f>
        <v>-7</v>
      </c>
      <c r="DE155" s="60">
        <f>DD155/DB155</f>
        <v>-0.7</v>
      </c>
      <c r="DF155" s="49">
        <v>18</v>
      </c>
      <c r="DG155" s="8"/>
      <c r="DH155" s="8"/>
      <c r="DI155" s="88"/>
      <c r="DJ155" s="87"/>
      <c r="DK155" s="332"/>
      <c r="DL155" s="12"/>
      <c r="DO155" s="18"/>
      <c r="DP155" s="58" t="s">
        <v>101</v>
      </c>
      <c r="DQ155" s="7"/>
      <c r="DR155" s="7">
        <v>127</v>
      </c>
      <c r="DS155" s="58"/>
      <c r="DT155" s="92"/>
      <c r="DU155" s="61"/>
      <c r="DV155" s="7">
        <v>27</v>
      </c>
      <c r="DW155" s="7">
        <v>27</v>
      </c>
      <c r="DX155" s="59">
        <f>SUM(DW155,-DV155)</f>
        <v>0</v>
      </c>
      <c r="DY155" s="60">
        <f>DX155/DV155</f>
        <v>0</v>
      </c>
      <c r="DZ155" s="49">
        <v>18</v>
      </c>
      <c r="EA155" s="8"/>
      <c r="EB155" s="8"/>
      <c r="EC155" s="88"/>
      <c r="ED155" s="87"/>
      <c r="EE155" s="18"/>
      <c r="EF155" s="12"/>
      <c r="EI155" s="409"/>
      <c r="EJ155" s="58" t="s">
        <v>101</v>
      </c>
      <c r="EK155" s="7"/>
      <c r="EL155" s="7">
        <v>127</v>
      </c>
      <c r="EM155" s="58"/>
      <c r="EN155" s="92"/>
      <c r="EO155" s="61"/>
      <c r="EP155" s="286">
        <f t="shared" si="44"/>
        <v>77</v>
      </c>
      <c r="EQ155" s="286">
        <f t="shared" si="44"/>
        <v>70</v>
      </c>
      <c r="ER155" s="59">
        <f>SUM(EQ155,-EP155)</f>
        <v>-7</v>
      </c>
      <c r="ES155" s="60">
        <f>ER155/EP155</f>
        <v>-9.0909090909090912E-2</v>
      </c>
      <c r="ET155" s="49">
        <v>18</v>
      </c>
      <c r="EU155" s="8"/>
      <c r="EV155" s="8"/>
      <c r="EW155" s="88"/>
      <c r="EX155" s="87"/>
      <c r="EY155" s="409"/>
      <c r="EZ155" s="12"/>
    </row>
    <row r="156" spans="1:156" x14ac:dyDescent="0.25">
      <c r="A156" s="461">
        <v>10</v>
      </c>
      <c r="B156" s="122" t="s">
        <v>102</v>
      </c>
      <c r="C156" s="130"/>
      <c r="D156" s="65">
        <v>353</v>
      </c>
      <c r="E156" s="131"/>
      <c r="F156" s="426" t="e">
        <f>E156/C156</f>
        <v>#DIV/0!</v>
      </c>
      <c r="G156" s="61"/>
      <c r="H156" s="65">
        <v>336</v>
      </c>
      <c r="I156" s="65">
        <v>306</v>
      </c>
      <c r="J156" s="425">
        <f>SUM(I156,-H156)</f>
        <v>-30</v>
      </c>
      <c r="K156" s="343">
        <f>J156/H156</f>
        <v>-8.9285714285714288E-2</v>
      </c>
      <c r="L156" s="17"/>
      <c r="M156" s="69">
        <v>346</v>
      </c>
      <c r="N156" s="69">
        <f>I156</f>
        <v>306</v>
      </c>
      <c r="O156" s="176">
        <f>SUM(N156,-M156)</f>
        <v>-40</v>
      </c>
      <c r="P156" s="328">
        <f>O156/M156</f>
        <v>-0.11560693641618497</v>
      </c>
      <c r="Q156" s="461">
        <v>10</v>
      </c>
      <c r="R156" s="91"/>
      <c r="U156" s="332">
        <v>10</v>
      </c>
      <c r="V156" s="123" t="s">
        <v>102</v>
      </c>
      <c r="W156" s="100" t="e">
        <f>#REF!</f>
        <v>#REF!</v>
      </c>
      <c r="X156" s="101">
        <v>76</v>
      </c>
      <c r="Y156" s="133"/>
      <c r="Z156" s="134"/>
      <c r="AA156" s="61"/>
      <c r="AB156" s="65">
        <v>59</v>
      </c>
      <c r="AC156" s="65">
        <v>80</v>
      </c>
      <c r="AD156" s="341">
        <f>SUM(AC156,-AB156)</f>
        <v>21</v>
      </c>
      <c r="AE156" s="345">
        <f>AD156/AB156</f>
        <v>0.3559322033898305</v>
      </c>
      <c r="AF156" s="49">
        <v>19</v>
      </c>
      <c r="AG156" s="69">
        <f>N151</f>
        <v>0</v>
      </c>
      <c r="AH156" s="69">
        <f>AC156</f>
        <v>80</v>
      </c>
      <c r="AI156" s="88"/>
      <c r="AJ156" s="87"/>
      <c r="AK156" s="332">
        <v>10</v>
      </c>
      <c r="AL156" s="12"/>
      <c r="AN156" s="18">
        <v>10</v>
      </c>
      <c r="AO156" s="123" t="s">
        <v>102</v>
      </c>
      <c r="AP156" s="100" t="e">
        <f>#REF!</f>
        <v>#REF!</v>
      </c>
      <c r="AQ156" s="101">
        <v>76</v>
      </c>
      <c r="AR156" s="133"/>
      <c r="AS156" s="134"/>
      <c r="AT156" s="61"/>
      <c r="AU156" s="65">
        <v>51</v>
      </c>
      <c r="AV156" s="65">
        <v>46</v>
      </c>
      <c r="AW156" s="341">
        <f>SUM(AV156,-AU156)</f>
        <v>-5</v>
      </c>
      <c r="AX156" s="343">
        <f>AW156/AU156</f>
        <v>-9.8039215686274508E-2</v>
      </c>
      <c r="AY156" s="49">
        <v>19</v>
      </c>
      <c r="AZ156" s="69">
        <f>AG151</f>
        <v>0</v>
      </c>
      <c r="BA156" s="69">
        <f>AV156</f>
        <v>46</v>
      </c>
      <c r="BB156" s="88"/>
      <c r="BC156" s="87"/>
      <c r="BD156" s="18">
        <v>10</v>
      </c>
      <c r="BE156" s="12"/>
      <c r="BG156" s="332">
        <v>10</v>
      </c>
      <c r="BH156" s="123" t="s">
        <v>102</v>
      </c>
      <c r="BI156" s="100" t="e">
        <f>#REF!</f>
        <v>#REF!</v>
      </c>
      <c r="BJ156" s="101">
        <v>76</v>
      </c>
      <c r="BK156" s="133"/>
      <c r="BL156" s="134"/>
      <c r="BM156" s="61"/>
      <c r="BN156" s="65">
        <v>22</v>
      </c>
      <c r="BO156" s="65">
        <v>27</v>
      </c>
      <c r="BP156" s="341">
        <f>SUM(BO156,-BN156)</f>
        <v>5</v>
      </c>
      <c r="BQ156" s="345">
        <f>BP156/BN156</f>
        <v>0.22727272727272727</v>
      </c>
      <c r="BR156" s="49">
        <v>19</v>
      </c>
      <c r="BS156" s="69">
        <f>AZ151</f>
        <v>0</v>
      </c>
      <c r="BT156" s="69">
        <f>BO156</f>
        <v>27</v>
      </c>
      <c r="BU156" s="88"/>
      <c r="BV156" s="87"/>
      <c r="BW156" s="332">
        <v>10</v>
      </c>
      <c r="BX156" s="12"/>
      <c r="CA156" s="18">
        <v>10</v>
      </c>
      <c r="CB156" s="123" t="s">
        <v>102</v>
      </c>
      <c r="CC156" s="100" t="e">
        <f>#REF!</f>
        <v>#REF!</v>
      </c>
      <c r="CD156" s="101">
        <v>76</v>
      </c>
      <c r="CE156" s="133"/>
      <c r="CF156" s="134"/>
      <c r="CG156" s="61"/>
      <c r="CH156" s="65">
        <v>35</v>
      </c>
      <c r="CI156" s="65">
        <v>21</v>
      </c>
      <c r="CJ156" s="341">
        <f>SUM(CI156,-CH156)</f>
        <v>-14</v>
      </c>
      <c r="CK156" s="343">
        <f>CJ156/CH156</f>
        <v>-0.4</v>
      </c>
      <c r="CL156" s="49">
        <v>19</v>
      </c>
      <c r="CM156" s="69">
        <f>BT151</f>
        <v>0</v>
      </c>
      <c r="CN156" s="69">
        <f>CI156</f>
        <v>21</v>
      </c>
      <c r="CO156" s="88"/>
      <c r="CP156" s="87"/>
      <c r="CQ156" s="18">
        <v>10</v>
      </c>
      <c r="CR156" s="12"/>
      <c r="CU156" s="332">
        <v>10</v>
      </c>
      <c r="CV156" s="123" t="s">
        <v>102</v>
      </c>
      <c r="CW156" s="100" t="e">
        <f>#REF!</f>
        <v>#REF!</v>
      </c>
      <c r="CX156" s="101">
        <v>76</v>
      </c>
      <c r="CY156" s="133"/>
      <c r="CZ156" s="134"/>
      <c r="DA156" s="61"/>
      <c r="DB156" s="65">
        <v>26</v>
      </c>
      <c r="DC156" s="65">
        <v>36</v>
      </c>
      <c r="DD156" s="341">
        <f>SUM(DC156,-DB156)</f>
        <v>10</v>
      </c>
      <c r="DE156" s="345">
        <f>DD156/DB156</f>
        <v>0.38461538461538464</v>
      </c>
      <c r="DF156" s="49">
        <v>19</v>
      </c>
      <c r="DG156" s="69">
        <f>CN151</f>
        <v>0</v>
      </c>
      <c r="DH156" s="69">
        <f>DC156</f>
        <v>36</v>
      </c>
      <c r="DI156" s="88"/>
      <c r="DJ156" s="87"/>
      <c r="DK156" s="332">
        <v>10</v>
      </c>
      <c r="DL156" s="12"/>
      <c r="DO156" s="18">
        <v>10</v>
      </c>
      <c r="DP156" s="123" t="s">
        <v>102</v>
      </c>
      <c r="DQ156" s="100" t="e">
        <f>#REF!</f>
        <v>#REF!</v>
      </c>
      <c r="DR156" s="101">
        <v>76</v>
      </c>
      <c r="DS156" s="133"/>
      <c r="DT156" s="134"/>
      <c r="DU156" s="61"/>
      <c r="DV156" s="65">
        <v>80</v>
      </c>
      <c r="DW156" s="65">
        <v>32</v>
      </c>
      <c r="DX156" s="341">
        <f>SUM(DW156,-DV156)</f>
        <v>-48</v>
      </c>
      <c r="DY156" s="343">
        <f>DX156/DV156</f>
        <v>-0.6</v>
      </c>
      <c r="DZ156" s="49">
        <v>19</v>
      </c>
      <c r="EA156" s="69">
        <f>DH151</f>
        <v>0</v>
      </c>
      <c r="EB156" s="69">
        <f>DW156</f>
        <v>32</v>
      </c>
      <c r="EC156" s="88"/>
      <c r="ED156" s="87"/>
      <c r="EE156" s="18">
        <v>10</v>
      </c>
      <c r="EF156" s="12"/>
      <c r="EI156" s="409">
        <v>10</v>
      </c>
      <c r="EJ156" s="123" t="s">
        <v>102</v>
      </c>
      <c r="EK156" s="100" t="e">
        <f>#REF!</f>
        <v>#REF!</v>
      </c>
      <c r="EL156" s="101">
        <v>76</v>
      </c>
      <c r="EM156" s="133"/>
      <c r="EN156" s="134"/>
      <c r="EO156" s="61"/>
      <c r="EP156" s="75">
        <f>SUM(AB156,AU156,BN156,CH156,DB156,DV156)</f>
        <v>273</v>
      </c>
      <c r="EQ156" s="75">
        <f>SUM(AC156,AV156,BO156,CI156,DC156,DW156)</f>
        <v>242</v>
      </c>
      <c r="ER156" s="341">
        <f>SUM(EQ156,-EP156)</f>
        <v>-31</v>
      </c>
      <c r="ES156" s="343">
        <f>ER156/EP156</f>
        <v>-0.11355311355311355</v>
      </c>
      <c r="ET156" s="49">
        <v>19</v>
      </c>
      <c r="EU156" s="69">
        <f>EB151</f>
        <v>0</v>
      </c>
      <c r="EV156" s="69">
        <f>EQ156</f>
        <v>242</v>
      </c>
      <c r="EW156" s="88"/>
      <c r="EX156" s="87"/>
      <c r="EY156" s="409">
        <v>10</v>
      </c>
      <c r="EZ156" s="12"/>
    </row>
    <row r="157" spans="1:156" x14ac:dyDescent="0.25">
      <c r="A157" s="461">
        <v>11</v>
      </c>
      <c r="B157" s="112" t="s">
        <v>103</v>
      </c>
      <c r="C157" s="113">
        <f>SUM(C148,C156)</f>
        <v>0</v>
      </c>
      <c r="D157" s="113">
        <f>SUM(D148,D156)</f>
        <v>1201</v>
      </c>
      <c r="E157" s="161">
        <f>SUM(D157,-C157)</f>
        <v>1201</v>
      </c>
      <c r="F157" s="352" t="e">
        <f>E157/C157</f>
        <v>#DIV/0!</v>
      </c>
      <c r="G157" s="61"/>
      <c r="H157" s="113">
        <f>SUM(H148,H156)</f>
        <v>1125</v>
      </c>
      <c r="I157" s="113">
        <f>SUM(I148,I156)</f>
        <v>934</v>
      </c>
      <c r="J157" s="161">
        <f>SUM(I157,-H157)</f>
        <v>-191</v>
      </c>
      <c r="K157" s="348">
        <f>J157/H157</f>
        <v>-0.16977777777777778</v>
      </c>
      <c r="L157" s="17"/>
      <c r="M157" s="113">
        <f>SUM(M148,M156)</f>
        <v>1175</v>
      </c>
      <c r="N157" s="113">
        <f>SUM(N148,N156)</f>
        <v>934</v>
      </c>
      <c r="O157" s="161">
        <f>SUM(N157,-M157)</f>
        <v>-241</v>
      </c>
      <c r="P157" s="352">
        <f>O157/M157</f>
        <v>-0.20510638297872341</v>
      </c>
      <c r="Q157" s="461">
        <v>11</v>
      </c>
      <c r="R157" s="91"/>
      <c r="U157" s="332">
        <v>11</v>
      </c>
      <c r="V157" s="106" t="s">
        <v>103</v>
      </c>
      <c r="W157" s="107" t="e">
        <f>SUM(W148,W156)</f>
        <v>#REF!</v>
      </c>
      <c r="X157" s="108">
        <f>SUM(X148,X156)</f>
        <v>263</v>
      </c>
      <c r="Y157" s="257" t="e">
        <f>SUM(X157,-W157)</f>
        <v>#REF!</v>
      </c>
      <c r="Z157" s="258" t="e">
        <f>Y157/W157</f>
        <v>#REF!</v>
      </c>
      <c r="AA157" s="61"/>
      <c r="AB157" s="108">
        <f>SUM(AB148,AB156)</f>
        <v>229</v>
      </c>
      <c r="AC157" s="108">
        <f>SUM(AC148,AC156)</f>
        <v>215</v>
      </c>
      <c r="AD157" s="257">
        <f>SUM(AC157,-AB157)</f>
        <v>-14</v>
      </c>
      <c r="AE157" s="348">
        <f>AD157/AB157</f>
        <v>-6.1135371179039298E-2</v>
      </c>
      <c r="AF157" s="49">
        <v>20</v>
      </c>
      <c r="AG157" s="111">
        <f>SUM(AG148,AG156)</f>
        <v>0</v>
      </c>
      <c r="AH157" s="111">
        <f>SUM(AH148,AH156)</f>
        <v>215</v>
      </c>
      <c r="AI157" s="70">
        <f>SUM(AH157,-AG157)</f>
        <v>215</v>
      </c>
      <c r="AJ157" s="80" t="e">
        <f>AI157/AG157</f>
        <v>#DIV/0!</v>
      </c>
      <c r="AK157" s="332">
        <v>11</v>
      </c>
      <c r="AL157" s="12"/>
      <c r="AN157" s="18">
        <v>11</v>
      </c>
      <c r="AO157" s="106" t="s">
        <v>103</v>
      </c>
      <c r="AP157" s="107" t="e">
        <f>SUM(AP148,AP156)</f>
        <v>#REF!</v>
      </c>
      <c r="AQ157" s="108">
        <f>SUM(AQ148,AQ156)</f>
        <v>263</v>
      </c>
      <c r="AR157" s="257" t="e">
        <f>SUM(AQ157,-AP157)</f>
        <v>#REF!</v>
      </c>
      <c r="AS157" s="258" t="e">
        <f>AR157/AP157</f>
        <v>#REF!</v>
      </c>
      <c r="AT157" s="61"/>
      <c r="AU157" s="108">
        <f>SUM(AU148,AU156)</f>
        <v>177</v>
      </c>
      <c r="AV157" s="108">
        <f>SUM(AV148,AV156)</f>
        <v>154</v>
      </c>
      <c r="AW157" s="257">
        <f>SUM(AV157,-AU157)</f>
        <v>-23</v>
      </c>
      <c r="AX157" s="348">
        <f>AW157/AU157</f>
        <v>-0.12994350282485875</v>
      </c>
      <c r="AY157" s="49">
        <v>20</v>
      </c>
      <c r="AZ157" s="111">
        <f>SUM(AZ148,AZ156)</f>
        <v>0</v>
      </c>
      <c r="BA157" s="111">
        <f>SUM(BA148,BA156)</f>
        <v>154</v>
      </c>
      <c r="BB157" s="70">
        <f>SUM(BA157,-AZ157)</f>
        <v>154</v>
      </c>
      <c r="BC157" s="80" t="e">
        <f>BB157/AZ157</f>
        <v>#DIV/0!</v>
      </c>
      <c r="BD157" s="18">
        <v>11</v>
      </c>
      <c r="BE157" s="12"/>
      <c r="BG157" s="332">
        <v>11</v>
      </c>
      <c r="BH157" s="106" t="s">
        <v>103</v>
      </c>
      <c r="BI157" s="107" t="e">
        <f>SUM(BI148,BI156)</f>
        <v>#REF!</v>
      </c>
      <c r="BJ157" s="108">
        <f>SUM(BJ148,BJ156)</f>
        <v>263</v>
      </c>
      <c r="BK157" s="257" t="e">
        <f>SUM(BJ157,-BI157)</f>
        <v>#REF!</v>
      </c>
      <c r="BL157" s="258" t="e">
        <f>BK157/BI157</f>
        <v>#REF!</v>
      </c>
      <c r="BM157" s="61"/>
      <c r="BN157" s="108">
        <f>SUM(BN148,BN156)</f>
        <v>78</v>
      </c>
      <c r="BO157" s="108">
        <f>SUM(BO148,BO156)</f>
        <v>80</v>
      </c>
      <c r="BP157" s="257">
        <f>SUM(BO157,-BN157)</f>
        <v>2</v>
      </c>
      <c r="BQ157" s="373">
        <f>BP157/BN157</f>
        <v>2.564102564102564E-2</v>
      </c>
      <c r="BR157" s="49">
        <v>20</v>
      </c>
      <c r="BS157" s="111">
        <f>SUM(BS148,BS156)</f>
        <v>0</v>
      </c>
      <c r="BT157" s="111">
        <f>SUM(BT148,BT156)</f>
        <v>80</v>
      </c>
      <c r="BU157" s="70">
        <f>SUM(BT157,-BS157)</f>
        <v>80</v>
      </c>
      <c r="BV157" s="80" t="e">
        <f>BU157/BS157</f>
        <v>#DIV/0!</v>
      </c>
      <c r="BW157" s="332">
        <v>11</v>
      </c>
      <c r="BX157" s="12"/>
      <c r="CA157" s="18">
        <v>11</v>
      </c>
      <c r="CB157" s="106" t="s">
        <v>103</v>
      </c>
      <c r="CC157" s="107" t="e">
        <f>SUM(CC148,CC156)</f>
        <v>#REF!</v>
      </c>
      <c r="CD157" s="108">
        <f>SUM(CD148,CD156)</f>
        <v>263</v>
      </c>
      <c r="CE157" s="257" t="e">
        <f>SUM(CD157,-CC157)</f>
        <v>#REF!</v>
      </c>
      <c r="CF157" s="258" t="e">
        <f>CE157/CC157</f>
        <v>#REF!</v>
      </c>
      <c r="CG157" s="61"/>
      <c r="CH157" s="108">
        <f>SUM(CH148,CH156)</f>
        <v>108</v>
      </c>
      <c r="CI157" s="108">
        <f>SUM(CI148,CI156)</f>
        <v>59</v>
      </c>
      <c r="CJ157" s="257">
        <f>SUM(CI157,-CH157)</f>
        <v>-49</v>
      </c>
      <c r="CK157" s="348">
        <f>CJ157/CH157</f>
        <v>-0.45370370370370372</v>
      </c>
      <c r="CL157" s="49">
        <v>20</v>
      </c>
      <c r="CM157" s="111">
        <f>SUM(CM148,CM156)</f>
        <v>0</v>
      </c>
      <c r="CN157" s="111">
        <f>SUM(CN148,CN156)</f>
        <v>59</v>
      </c>
      <c r="CO157" s="70">
        <f>SUM(CN157,-CM157)</f>
        <v>59</v>
      </c>
      <c r="CP157" s="80" t="e">
        <f>CO157/CM157</f>
        <v>#DIV/0!</v>
      </c>
      <c r="CQ157" s="18">
        <v>11</v>
      </c>
      <c r="CR157" s="12"/>
      <c r="CU157" s="332">
        <v>11</v>
      </c>
      <c r="CV157" s="106" t="s">
        <v>103</v>
      </c>
      <c r="CW157" s="107" t="e">
        <f>SUM(CW148,CW156)</f>
        <v>#REF!</v>
      </c>
      <c r="CX157" s="108">
        <f>SUM(CX148,CX156)</f>
        <v>263</v>
      </c>
      <c r="CY157" s="257" t="e">
        <f>SUM(CX157,-CW157)</f>
        <v>#REF!</v>
      </c>
      <c r="CZ157" s="258" t="e">
        <f>CY157/CW157</f>
        <v>#REF!</v>
      </c>
      <c r="DA157" s="61"/>
      <c r="DB157" s="108">
        <f>SUM(DB148,DB156)</f>
        <v>137</v>
      </c>
      <c r="DC157" s="108">
        <f>SUM(DC148,DC156)</f>
        <v>100</v>
      </c>
      <c r="DD157" s="257">
        <f>SUM(DC157,-DB157)</f>
        <v>-37</v>
      </c>
      <c r="DE157" s="348">
        <f>DD157/DB157</f>
        <v>-0.27007299270072993</v>
      </c>
      <c r="DF157" s="49">
        <v>20</v>
      </c>
      <c r="DG157" s="111">
        <f>SUM(DG148,DG156)</f>
        <v>0</v>
      </c>
      <c r="DH157" s="111">
        <f>SUM(DH148,DH156)</f>
        <v>100</v>
      </c>
      <c r="DI157" s="70">
        <f>SUM(DH157,-DG157)</f>
        <v>100</v>
      </c>
      <c r="DJ157" s="80" t="e">
        <f>DI157/DG157</f>
        <v>#DIV/0!</v>
      </c>
      <c r="DK157" s="332">
        <v>11</v>
      </c>
      <c r="DL157" s="12"/>
      <c r="DO157" s="18">
        <v>11</v>
      </c>
      <c r="DP157" s="106" t="s">
        <v>103</v>
      </c>
      <c r="DQ157" s="107" t="e">
        <f>SUM(DQ148,DQ156)</f>
        <v>#REF!</v>
      </c>
      <c r="DR157" s="108">
        <f>SUM(DR148,DR156)</f>
        <v>263</v>
      </c>
      <c r="DS157" s="257" t="e">
        <f>SUM(DR157,-DQ157)</f>
        <v>#REF!</v>
      </c>
      <c r="DT157" s="258" t="e">
        <f>DS157/DQ157</f>
        <v>#REF!</v>
      </c>
      <c r="DU157" s="61"/>
      <c r="DV157" s="108">
        <f>SUM(DV148,DV156)</f>
        <v>140</v>
      </c>
      <c r="DW157" s="108">
        <f>SUM(DW148,DW156)</f>
        <v>94</v>
      </c>
      <c r="DX157" s="257">
        <f>SUM(DW157,-DV157)</f>
        <v>-46</v>
      </c>
      <c r="DY157" s="348">
        <f>DX157/DV157</f>
        <v>-0.32857142857142857</v>
      </c>
      <c r="DZ157" s="49">
        <v>20</v>
      </c>
      <c r="EA157" s="111">
        <f>SUM(EA148,EA156)</f>
        <v>0</v>
      </c>
      <c r="EB157" s="111">
        <f>SUM(EB148,EB156)</f>
        <v>94</v>
      </c>
      <c r="EC157" s="70">
        <f>SUM(EB157,-EA157)</f>
        <v>94</v>
      </c>
      <c r="ED157" s="80" t="e">
        <f>EC157/EA157</f>
        <v>#DIV/0!</v>
      </c>
      <c r="EE157" s="18">
        <v>11</v>
      </c>
      <c r="EF157" s="12"/>
      <c r="EI157" s="409">
        <v>11</v>
      </c>
      <c r="EJ157" s="106" t="s">
        <v>103</v>
      </c>
      <c r="EK157" s="107" t="e">
        <f>SUM(EK148,EK156)</f>
        <v>#REF!</v>
      </c>
      <c r="EL157" s="108">
        <f>SUM(EL148,EL156)</f>
        <v>263</v>
      </c>
      <c r="EM157" s="257" t="e">
        <f>SUM(EL157,-EK157)</f>
        <v>#REF!</v>
      </c>
      <c r="EN157" s="258" t="e">
        <f>EM157/EK157</f>
        <v>#REF!</v>
      </c>
      <c r="EO157" s="61"/>
      <c r="EP157" s="108">
        <f>SUM(EP148,EP156)</f>
        <v>869</v>
      </c>
      <c r="EQ157" s="108">
        <f>SUM(EQ148,EQ156)</f>
        <v>702</v>
      </c>
      <c r="ER157" s="257">
        <f>SUM(EQ157,-EP157)</f>
        <v>-167</v>
      </c>
      <c r="ES157" s="348">
        <f>ER157/EP157</f>
        <v>-0.19217491369390102</v>
      </c>
      <c r="ET157" s="49">
        <v>20</v>
      </c>
      <c r="EU157" s="111">
        <f>SUM(EU148,EU156)</f>
        <v>0</v>
      </c>
      <c r="EV157" s="111">
        <f>SUM(EV148,EV156)</f>
        <v>702</v>
      </c>
      <c r="EW157" s="70">
        <f>SUM(EV157,-EU157)</f>
        <v>702</v>
      </c>
      <c r="EX157" s="80" t="e">
        <f>EW157/EU157</f>
        <v>#DIV/0!</v>
      </c>
      <c r="EY157" s="409">
        <v>11</v>
      </c>
      <c r="EZ157" s="12"/>
    </row>
    <row r="158" spans="1:156" hidden="1" x14ac:dyDescent="0.25">
      <c r="A158" s="461"/>
      <c r="B158" s="58"/>
      <c r="C158" s="7"/>
      <c r="D158" s="7"/>
      <c r="E158" s="58"/>
      <c r="F158" s="92"/>
      <c r="G158" s="61"/>
      <c r="H158" s="7"/>
      <c r="I158" s="7"/>
      <c r="J158" s="58"/>
      <c r="K158" s="92"/>
      <c r="L158" s="17"/>
      <c r="M158" s="7"/>
      <c r="N158" s="7"/>
      <c r="O158" s="58"/>
      <c r="P158" s="92"/>
      <c r="Q158" s="461"/>
      <c r="R158" s="91"/>
      <c r="U158" s="332"/>
      <c r="V158" s="58"/>
      <c r="W158" s="7"/>
      <c r="X158" s="7"/>
      <c r="Y158" s="58"/>
      <c r="Z158" s="92"/>
      <c r="AA158" s="61"/>
      <c r="AB158" s="7"/>
      <c r="AC158" s="7"/>
      <c r="AD158" s="58"/>
      <c r="AE158" s="92"/>
      <c r="AF158" s="49"/>
      <c r="AG158" s="7"/>
      <c r="AH158" s="7"/>
      <c r="AI158" s="58"/>
      <c r="AJ158" s="92"/>
      <c r="AK158" s="332"/>
      <c r="AL158" s="12"/>
      <c r="AN158" s="18"/>
      <c r="AO158" s="58"/>
      <c r="AP158" s="7"/>
      <c r="AQ158" s="7"/>
      <c r="AR158" s="58"/>
      <c r="AS158" s="92"/>
      <c r="AT158" s="61"/>
      <c r="AU158" s="7"/>
      <c r="AV158" s="7"/>
      <c r="AW158" s="58"/>
      <c r="AX158" s="92"/>
      <c r="AY158" s="49"/>
      <c r="AZ158" s="7"/>
      <c r="BA158" s="7"/>
      <c r="BB158" s="58"/>
      <c r="BC158" s="92"/>
      <c r="BD158" s="18"/>
      <c r="BE158" s="12"/>
      <c r="BG158" s="332"/>
      <c r="BH158" s="58"/>
      <c r="BI158" s="7"/>
      <c r="BJ158" s="7"/>
      <c r="BK158" s="58"/>
      <c r="BL158" s="92"/>
      <c r="BM158" s="61"/>
      <c r="BN158" s="7"/>
      <c r="BO158" s="7"/>
      <c r="BP158" s="58"/>
      <c r="BQ158" s="92"/>
      <c r="BR158" s="49"/>
      <c r="BS158" s="7"/>
      <c r="BT158" s="7"/>
      <c r="BU158" s="58"/>
      <c r="BV158" s="92"/>
      <c r="BW158" s="332"/>
      <c r="BX158" s="12"/>
      <c r="CA158" s="18"/>
      <c r="CB158" s="58"/>
      <c r="CC158" s="7"/>
      <c r="CD158" s="7"/>
      <c r="CE158" s="58"/>
      <c r="CF158" s="92"/>
      <c r="CG158" s="61"/>
      <c r="CH158" s="7"/>
      <c r="CI158" s="7"/>
      <c r="CJ158" s="58"/>
      <c r="CK158" s="92"/>
      <c r="CL158" s="49"/>
      <c r="CM158" s="7"/>
      <c r="CN158" s="7"/>
      <c r="CO158" s="58"/>
      <c r="CP158" s="92"/>
      <c r="CQ158" s="18"/>
      <c r="CR158" s="12"/>
      <c r="CU158" s="332"/>
      <c r="CV158" s="58"/>
      <c r="CW158" s="7"/>
      <c r="CX158" s="7"/>
      <c r="CY158" s="58"/>
      <c r="CZ158" s="92"/>
      <c r="DA158" s="61"/>
      <c r="DB158" s="7"/>
      <c r="DC158" s="7"/>
      <c r="DD158" s="58"/>
      <c r="DE158" s="92"/>
      <c r="DF158" s="49"/>
      <c r="DG158" s="7"/>
      <c r="DH158" s="7"/>
      <c r="DI158" s="58"/>
      <c r="DJ158" s="92"/>
      <c r="DK158" s="332"/>
      <c r="DL158" s="12"/>
      <c r="DO158" s="18"/>
      <c r="DP158" s="58"/>
      <c r="DQ158" s="7"/>
      <c r="DR158" s="7"/>
      <c r="DS158" s="58"/>
      <c r="DT158" s="92"/>
      <c r="DU158" s="61"/>
      <c r="DV158" s="7"/>
      <c r="DW158" s="7"/>
      <c r="DX158" s="58"/>
      <c r="DY158" s="92"/>
      <c r="DZ158" s="49"/>
      <c r="EA158" s="7"/>
      <c r="EB158" s="7"/>
      <c r="EC158" s="58"/>
      <c r="ED158" s="92"/>
      <c r="EE158" s="18"/>
      <c r="EF158" s="12"/>
      <c r="EI158" s="409"/>
      <c r="EJ158" s="58"/>
      <c r="EK158" s="7"/>
      <c r="EL158" s="7"/>
      <c r="EM158" s="58"/>
      <c r="EN158" s="92"/>
      <c r="EO158" s="61"/>
      <c r="EP158" s="7"/>
      <c r="EQ158" s="7"/>
      <c r="ER158" s="58"/>
      <c r="ES158" s="92"/>
      <c r="ET158" s="49"/>
      <c r="EU158" s="7"/>
      <c r="EV158" s="7"/>
      <c r="EW158" s="58"/>
      <c r="EX158" s="92"/>
      <c r="EY158" s="409"/>
      <c r="EZ158" s="12"/>
    </row>
    <row r="159" spans="1:156" ht="3" customHeight="1" x14ac:dyDescent="0.25">
      <c r="A159" s="461">
        <v>1</v>
      </c>
      <c r="B159" s="98"/>
      <c r="C159" s="96"/>
      <c r="D159" s="96"/>
      <c r="E159" s="98"/>
      <c r="F159" s="99"/>
      <c r="G159" s="61"/>
      <c r="H159" s="96"/>
      <c r="I159" s="96"/>
      <c r="J159" s="98"/>
      <c r="K159" s="99"/>
      <c r="L159" s="17"/>
      <c r="M159" s="96"/>
      <c r="N159" s="96"/>
      <c r="O159" s="98"/>
      <c r="P159" s="99"/>
      <c r="Q159" s="461">
        <v>1</v>
      </c>
      <c r="R159" s="91"/>
      <c r="U159" s="332"/>
      <c r="V159" s="98"/>
      <c r="W159" s="96"/>
      <c r="X159" s="96"/>
      <c r="Y159" s="98"/>
      <c r="Z159" s="99"/>
      <c r="AA159" s="61"/>
      <c r="AB159" s="96"/>
      <c r="AC159" s="96"/>
      <c r="AD159" s="98"/>
      <c r="AE159" s="99"/>
      <c r="AF159" s="49"/>
      <c r="AG159" s="96"/>
      <c r="AH159" s="96"/>
      <c r="AI159" s="98"/>
      <c r="AJ159" s="99"/>
      <c r="AK159" s="332"/>
      <c r="AL159" s="12"/>
      <c r="AN159" s="18"/>
      <c r="AO159" s="98"/>
      <c r="AP159" s="96"/>
      <c r="AQ159" s="96"/>
      <c r="AR159" s="98"/>
      <c r="AS159" s="99"/>
      <c r="AT159" s="61"/>
      <c r="AU159" s="96"/>
      <c r="AV159" s="96"/>
      <c r="AW159" s="98"/>
      <c r="AX159" s="99"/>
      <c r="AY159" s="49"/>
      <c r="AZ159" s="96"/>
      <c r="BA159" s="96"/>
      <c r="BB159" s="98"/>
      <c r="BC159" s="99"/>
      <c r="BD159" s="18"/>
      <c r="BE159" s="12"/>
      <c r="BG159" s="332"/>
      <c r="BH159" s="98"/>
      <c r="BI159" s="96"/>
      <c r="BJ159" s="96"/>
      <c r="BK159" s="98"/>
      <c r="BL159" s="99"/>
      <c r="BM159" s="61"/>
      <c r="BN159" s="96"/>
      <c r="BO159" s="96"/>
      <c r="BP159" s="98"/>
      <c r="BQ159" s="99"/>
      <c r="BR159" s="49"/>
      <c r="BS159" s="96"/>
      <c r="BT159" s="96"/>
      <c r="BU159" s="98"/>
      <c r="BV159" s="99"/>
      <c r="BW159" s="332"/>
      <c r="BX159" s="12"/>
      <c r="CA159" s="18"/>
      <c r="CB159" s="98"/>
      <c r="CC159" s="96"/>
      <c r="CD159" s="96"/>
      <c r="CE159" s="98"/>
      <c r="CF159" s="99"/>
      <c r="CG159" s="61"/>
      <c r="CH159" s="96"/>
      <c r="CI159" s="96"/>
      <c r="CJ159" s="98"/>
      <c r="CK159" s="99"/>
      <c r="CL159" s="49"/>
      <c r="CM159" s="96"/>
      <c r="CN159" s="96"/>
      <c r="CO159" s="98"/>
      <c r="CP159" s="99"/>
      <c r="CQ159" s="18"/>
      <c r="CR159" s="12"/>
      <c r="CU159" s="332"/>
      <c r="CV159" s="98"/>
      <c r="CW159" s="96"/>
      <c r="CX159" s="96"/>
      <c r="CY159" s="98"/>
      <c r="CZ159" s="99"/>
      <c r="DA159" s="61"/>
      <c r="DB159" s="96"/>
      <c r="DC159" s="96"/>
      <c r="DD159" s="98"/>
      <c r="DE159" s="99"/>
      <c r="DF159" s="49"/>
      <c r="DG159" s="96"/>
      <c r="DH159" s="96"/>
      <c r="DI159" s="98"/>
      <c r="DJ159" s="99"/>
      <c r="DK159" s="332"/>
      <c r="DL159" s="12"/>
      <c r="DO159" s="18"/>
      <c r="DP159" s="98"/>
      <c r="DQ159" s="96"/>
      <c r="DR159" s="96"/>
      <c r="DS159" s="98"/>
      <c r="DT159" s="99"/>
      <c r="DU159" s="61"/>
      <c r="DV159" s="96"/>
      <c r="DW159" s="96"/>
      <c r="DX159" s="98"/>
      <c r="DY159" s="99"/>
      <c r="DZ159" s="49"/>
      <c r="EA159" s="96"/>
      <c r="EB159" s="96"/>
      <c r="EC159" s="98"/>
      <c r="ED159" s="99"/>
      <c r="EE159" s="18"/>
      <c r="EF159" s="12"/>
      <c r="EI159" s="409"/>
      <c r="EJ159" s="98"/>
      <c r="EK159" s="96"/>
      <c r="EL159" s="96"/>
      <c r="EM159" s="98"/>
      <c r="EN159" s="99"/>
      <c r="EO159" s="61"/>
      <c r="EP159" s="96"/>
      <c r="EQ159" s="96"/>
      <c r="ER159" s="98"/>
      <c r="ES159" s="99"/>
      <c r="ET159" s="49"/>
      <c r="EU159" s="96"/>
      <c r="EV159" s="96"/>
      <c r="EW159" s="98"/>
      <c r="EX159" s="99"/>
      <c r="EY159" s="409"/>
      <c r="EZ159" s="12"/>
    </row>
    <row r="160" spans="1:156" x14ac:dyDescent="0.25">
      <c r="A160" s="461">
        <v>12</v>
      </c>
      <c r="B160" s="190" t="s">
        <v>104</v>
      </c>
      <c r="C160" s="191">
        <f>SUM(C141,C157)</f>
        <v>0</v>
      </c>
      <c r="D160" s="191">
        <f>SUM(D141,D157)</f>
        <v>8132</v>
      </c>
      <c r="E160" s="192">
        <f>SUM(D160,-C160)</f>
        <v>8132</v>
      </c>
      <c r="F160" s="193" t="e">
        <f>E160/C160</f>
        <v>#DIV/0!</v>
      </c>
      <c r="G160" s="61"/>
      <c r="H160" s="473">
        <f>SUM(H141,H157)</f>
        <v>7808</v>
      </c>
      <c r="I160" s="473">
        <f>SUM(I141,I157)</f>
        <v>7450</v>
      </c>
      <c r="J160" s="472">
        <f>SUM(I160,-H160)</f>
        <v>-358</v>
      </c>
      <c r="K160" s="427">
        <f>J160/H160</f>
        <v>-4.5850409836065573E-2</v>
      </c>
      <c r="L160" s="17"/>
      <c r="M160" s="14">
        <f>SUM(M141,M157)</f>
        <v>8200</v>
      </c>
      <c r="N160" s="14">
        <f>SUM(N141,N157)</f>
        <v>7450</v>
      </c>
      <c r="O160" s="198">
        <f>SUM(N160,-M160)</f>
        <v>-750</v>
      </c>
      <c r="P160" s="199">
        <f>O160/M160</f>
        <v>-9.1463414634146339E-2</v>
      </c>
      <c r="Q160" s="461">
        <v>12</v>
      </c>
      <c r="R160" s="91"/>
      <c r="U160" s="332">
        <v>12</v>
      </c>
      <c r="V160" s="200" t="s">
        <v>104</v>
      </c>
      <c r="W160" s="201" t="e">
        <f>SUM(W141,W157)</f>
        <v>#REF!</v>
      </c>
      <c r="X160" s="191">
        <f>SUM(X141,X157)</f>
        <v>2077</v>
      </c>
      <c r="Y160" s="192" t="e">
        <f>SUM(X160,-W160)</f>
        <v>#REF!</v>
      </c>
      <c r="Z160" s="193" t="e">
        <f>Y160/W160</f>
        <v>#REF!</v>
      </c>
      <c r="AA160" s="61"/>
      <c r="AB160" s="349">
        <f>SUM(AB141,AB157)</f>
        <v>2014</v>
      </c>
      <c r="AC160" s="349">
        <f>SUM(AC141,AC157)</f>
        <v>1993</v>
      </c>
      <c r="AD160" s="350">
        <f>SUM(AC160,-AB160)</f>
        <v>-21</v>
      </c>
      <c r="AE160" s="351">
        <f>AD160/AB160</f>
        <v>-1.0427010923535254E-2</v>
      </c>
      <c r="AF160" s="49"/>
      <c r="AG160" s="14">
        <f>SUM(AG141,AG157)</f>
        <v>2014</v>
      </c>
      <c r="AH160" s="14">
        <f>SUM(AH141,AH157)</f>
        <v>1993</v>
      </c>
      <c r="AI160" s="198">
        <f>SUM(AH160,-AG160)</f>
        <v>-21</v>
      </c>
      <c r="AJ160" s="199">
        <f>AI160/AG160</f>
        <v>-1.0427010923535254E-2</v>
      </c>
      <c r="AK160" s="332">
        <v>12</v>
      </c>
      <c r="AL160" s="12"/>
      <c r="AN160" s="18">
        <v>12</v>
      </c>
      <c r="AO160" s="200" t="s">
        <v>104</v>
      </c>
      <c r="AP160" s="201" t="e">
        <f>SUM(AP141,AP157)</f>
        <v>#REF!</v>
      </c>
      <c r="AQ160" s="191">
        <f>SUM(AQ141,AQ157)</f>
        <v>2077</v>
      </c>
      <c r="AR160" s="192" t="e">
        <f>SUM(AQ160,-AP160)</f>
        <v>#REF!</v>
      </c>
      <c r="AS160" s="193" t="e">
        <f>AR160/AP160</f>
        <v>#REF!</v>
      </c>
      <c r="AT160" s="61"/>
      <c r="AU160" s="349">
        <f>SUM(AU141,AU157)</f>
        <v>1379</v>
      </c>
      <c r="AV160" s="349">
        <f>SUM(AV141,AV157)</f>
        <v>1303</v>
      </c>
      <c r="AW160" s="350">
        <f>SUM(AV160,-AU160)</f>
        <v>-76</v>
      </c>
      <c r="AX160" s="351">
        <f>AW160/AU160</f>
        <v>-5.5112400290065262E-2</v>
      </c>
      <c r="AY160" s="49"/>
      <c r="AZ160" s="14">
        <f>SUM(AZ141,AZ157)</f>
        <v>2013</v>
      </c>
      <c r="BA160" s="14">
        <f>SUM(BA141,BA157)</f>
        <v>1303</v>
      </c>
      <c r="BB160" s="198">
        <f>SUM(BA160,-AZ160)</f>
        <v>-710</v>
      </c>
      <c r="BC160" s="199">
        <f>BB160/AZ160</f>
        <v>-0.35270740188772975</v>
      </c>
      <c r="BD160" s="18">
        <v>12</v>
      </c>
      <c r="BE160" s="12"/>
      <c r="BG160" s="332">
        <v>12</v>
      </c>
      <c r="BH160" s="200" t="s">
        <v>104</v>
      </c>
      <c r="BI160" s="201" t="e">
        <f>SUM(BI141,BI157)</f>
        <v>#REF!</v>
      </c>
      <c r="BJ160" s="191">
        <f>SUM(BJ141,BJ157)</f>
        <v>2077</v>
      </c>
      <c r="BK160" s="192" t="e">
        <f>SUM(BJ160,-BI160)</f>
        <v>#REF!</v>
      </c>
      <c r="BL160" s="193" t="e">
        <f>BK160/BI160</f>
        <v>#REF!</v>
      </c>
      <c r="BM160" s="61"/>
      <c r="BN160" s="349">
        <f>SUM(BN141,BN157)</f>
        <v>960</v>
      </c>
      <c r="BO160" s="349">
        <f>SUM(BO141,BO157)</f>
        <v>869</v>
      </c>
      <c r="BP160" s="350">
        <f>SUM(BO160,-BN160)</f>
        <v>-91</v>
      </c>
      <c r="BQ160" s="351">
        <f>BP160/BN160</f>
        <v>-9.4791666666666663E-2</v>
      </c>
      <c r="BR160" s="49"/>
      <c r="BS160" s="14">
        <f>SUM(BS141,BS157)</f>
        <v>2013</v>
      </c>
      <c r="BT160" s="14">
        <f>SUM(BT141,BT157)</f>
        <v>869</v>
      </c>
      <c r="BU160" s="198">
        <f>SUM(BT160,-BS160)</f>
        <v>-1144</v>
      </c>
      <c r="BV160" s="199">
        <f>BU160/BS160</f>
        <v>-0.56830601092896171</v>
      </c>
      <c r="BW160" s="332">
        <v>12</v>
      </c>
      <c r="BX160" s="12"/>
      <c r="CA160" s="18">
        <v>12</v>
      </c>
      <c r="CB160" s="200" t="s">
        <v>104</v>
      </c>
      <c r="CC160" s="201" t="e">
        <f>SUM(CC141,CC157)</f>
        <v>#REF!</v>
      </c>
      <c r="CD160" s="191">
        <f>SUM(CD141,CD157)</f>
        <v>2077</v>
      </c>
      <c r="CE160" s="192" t="e">
        <f>SUM(CD160,-CC160)</f>
        <v>#REF!</v>
      </c>
      <c r="CF160" s="193" t="e">
        <f>CE160/CC160</f>
        <v>#REF!</v>
      </c>
      <c r="CG160" s="61"/>
      <c r="CH160" s="349">
        <f>SUM(CH141,CH157)</f>
        <v>712</v>
      </c>
      <c r="CI160" s="349">
        <f>SUM(CI141,CI157)</f>
        <v>704</v>
      </c>
      <c r="CJ160" s="350">
        <f>SUM(CI160,-CH160)</f>
        <v>-8</v>
      </c>
      <c r="CK160" s="351">
        <f>CJ160/CH160</f>
        <v>-1.1235955056179775E-2</v>
      </c>
      <c r="CL160" s="49"/>
      <c r="CM160" s="14">
        <f>SUM(CM141,CM157)</f>
        <v>2014</v>
      </c>
      <c r="CN160" s="14">
        <f>SUM(CN141,CN157)</f>
        <v>704</v>
      </c>
      <c r="CO160" s="198">
        <f>SUM(CN160,-CM160)</f>
        <v>-1310</v>
      </c>
      <c r="CP160" s="199">
        <f>CO160/CM160</f>
        <v>-0.6504468718967229</v>
      </c>
      <c r="CQ160" s="18">
        <v>12</v>
      </c>
      <c r="CR160" s="12"/>
      <c r="CU160" s="332">
        <v>12</v>
      </c>
      <c r="CV160" s="200" t="s">
        <v>104</v>
      </c>
      <c r="CW160" s="201" t="e">
        <f>SUM(CW141,CW157)</f>
        <v>#REF!</v>
      </c>
      <c r="CX160" s="191">
        <f>SUM(CX141,CX157)</f>
        <v>2077</v>
      </c>
      <c r="CY160" s="192" t="e">
        <f>SUM(CX160,-CW160)</f>
        <v>#REF!</v>
      </c>
      <c r="CZ160" s="193" t="e">
        <f>CY160/CW160</f>
        <v>#REF!</v>
      </c>
      <c r="DA160" s="61"/>
      <c r="DB160" s="349">
        <f>SUM(DB141,DB157)</f>
        <v>476</v>
      </c>
      <c r="DC160" s="349">
        <f>SUM(DC141,DC157)</f>
        <v>448</v>
      </c>
      <c r="DD160" s="350">
        <f>SUM(DC160,-DB160)</f>
        <v>-28</v>
      </c>
      <c r="DE160" s="351">
        <f>DD160/DB160</f>
        <v>-5.8823529411764705E-2</v>
      </c>
      <c r="DF160" s="49"/>
      <c r="DG160" s="14">
        <f>SUM(DG141,DG157)</f>
        <v>2014</v>
      </c>
      <c r="DH160" s="14">
        <f>SUM(DH141,DH157)</f>
        <v>448</v>
      </c>
      <c r="DI160" s="198">
        <f>SUM(DH160,-DG160)</f>
        <v>-1566</v>
      </c>
      <c r="DJ160" s="199">
        <f>DI160/DG160</f>
        <v>-0.77755710029791458</v>
      </c>
      <c r="DK160" s="332">
        <v>12</v>
      </c>
      <c r="DL160" s="12"/>
      <c r="DO160" s="18">
        <v>12</v>
      </c>
      <c r="DP160" s="200" t="s">
        <v>104</v>
      </c>
      <c r="DQ160" s="201" t="e">
        <f>SUM(DQ141,DQ157)</f>
        <v>#REF!</v>
      </c>
      <c r="DR160" s="191">
        <f>SUM(DR141,DR157)</f>
        <v>2077</v>
      </c>
      <c r="DS160" s="192" t="e">
        <f>SUM(DR160,-DQ160)</f>
        <v>#REF!</v>
      </c>
      <c r="DT160" s="193" t="e">
        <f>DS160/DQ160</f>
        <v>#REF!</v>
      </c>
      <c r="DU160" s="61"/>
      <c r="DV160" s="349">
        <f>SUM(DV141,DV157)</f>
        <v>843</v>
      </c>
      <c r="DW160" s="349">
        <f>SUM(DW141,DW157)</f>
        <v>744</v>
      </c>
      <c r="DX160" s="350">
        <f>SUM(DW160,-DV160)</f>
        <v>-99</v>
      </c>
      <c r="DY160" s="351">
        <f>DX160/DV160</f>
        <v>-0.11743772241992882</v>
      </c>
      <c r="DZ160" s="49"/>
      <c r="EA160" s="14">
        <f>SUM(EA141,EA157)</f>
        <v>2014</v>
      </c>
      <c r="EB160" s="14">
        <f>SUM(EB141,EB157)</f>
        <v>744</v>
      </c>
      <c r="EC160" s="198">
        <f>SUM(EB160,-EA160)</f>
        <v>-1270</v>
      </c>
      <c r="ED160" s="199">
        <f>EC160/EA160</f>
        <v>-0.6305858987090367</v>
      </c>
      <c r="EE160" s="18">
        <v>12</v>
      </c>
      <c r="EF160" s="12"/>
      <c r="EI160" s="409">
        <v>12</v>
      </c>
      <c r="EJ160" s="205" t="s">
        <v>104</v>
      </c>
      <c r="EK160" s="201" t="e">
        <f>SUM(EK141,EK157)</f>
        <v>#REF!</v>
      </c>
      <c r="EL160" s="191">
        <f>SUM(EL141,EL157)</f>
        <v>2077</v>
      </c>
      <c r="EM160" s="192" t="e">
        <f>SUM(EL160,-EK160)</f>
        <v>#REF!</v>
      </c>
      <c r="EN160" s="193" t="e">
        <f>EM160/EK160</f>
        <v>#REF!</v>
      </c>
      <c r="EO160" s="61"/>
      <c r="EP160" s="471">
        <f>SUM(EP141,EP157)</f>
        <v>6384</v>
      </c>
      <c r="EQ160" s="471">
        <f>SUM(EQ141,EQ157)</f>
        <v>6061</v>
      </c>
      <c r="ER160" s="244">
        <f>SUM(EQ160,-EP160)</f>
        <v>-323</v>
      </c>
      <c r="ES160" s="428">
        <f>ER160/EP160</f>
        <v>-5.0595238095238096E-2</v>
      </c>
      <c r="ET160" s="49"/>
      <c r="EU160" s="14">
        <f>SUM(EU141,EU157)</f>
        <v>2014</v>
      </c>
      <c r="EV160" s="14">
        <f>SUM(EV141,EV157)</f>
        <v>6061</v>
      </c>
      <c r="EW160" s="198">
        <f>SUM(EV160,-EU160)</f>
        <v>4047</v>
      </c>
      <c r="EX160" s="199">
        <f>EW160/EU160</f>
        <v>2.0094339622641511</v>
      </c>
      <c r="EY160" s="409">
        <v>12</v>
      </c>
      <c r="EZ160" s="12"/>
    </row>
    <row r="161" spans="1:156" ht="5.0999999999999996" hidden="1" customHeight="1" x14ac:dyDescent="0.25">
      <c r="A161" s="461"/>
      <c r="B161" s="95"/>
      <c r="C161" s="96"/>
      <c r="D161" s="120"/>
      <c r="E161" s="98"/>
      <c r="F161" s="99"/>
      <c r="G161" s="61"/>
      <c r="H161" s="120"/>
      <c r="I161" s="120"/>
      <c r="J161" s="98"/>
      <c r="K161" s="99"/>
      <c r="L161" s="17"/>
      <c r="M161" s="120"/>
      <c r="N161" s="120"/>
      <c r="O161" s="98"/>
      <c r="P161" s="99"/>
      <c r="Q161" s="461"/>
      <c r="R161" s="91"/>
      <c r="U161" s="332"/>
      <c r="V161" s="95"/>
      <c r="W161" s="96"/>
      <c r="X161" s="120"/>
      <c r="Y161" s="98"/>
      <c r="Z161" s="99"/>
      <c r="AA161" s="61"/>
      <c r="AB161" s="120"/>
      <c r="AC161" s="120"/>
      <c r="AD161" s="98"/>
      <c r="AE161" s="99"/>
      <c r="AF161" s="49"/>
      <c r="AG161" s="120"/>
      <c r="AH161" s="120"/>
      <c r="AI161" s="98"/>
      <c r="AJ161" s="99"/>
      <c r="AK161" s="332"/>
      <c r="AL161" s="12"/>
      <c r="AN161" s="18"/>
      <c r="AO161" s="95"/>
      <c r="AP161" s="96"/>
      <c r="AQ161" s="120"/>
      <c r="AR161" s="98"/>
      <c r="AS161" s="99"/>
      <c r="AT161" s="61"/>
      <c r="AU161" s="120"/>
      <c r="AV161" s="120"/>
      <c r="AW161" s="98"/>
      <c r="AX161" s="99"/>
      <c r="AY161" s="49"/>
      <c r="AZ161" s="120"/>
      <c r="BA161" s="120"/>
      <c r="BB161" s="98"/>
      <c r="BC161" s="99"/>
      <c r="BD161" s="18"/>
      <c r="BE161" s="12"/>
      <c r="BG161" s="332"/>
      <c r="BH161" s="95"/>
      <c r="BI161" s="96"/>
      <c r="BJ161" s="120"/>
      <c r="BK161" s="98"/>
      <c r="BL161" s="99"/>
      <c r="BM161" s="61"/>
      <c r="BN161" s="120"/>
      <c r="BO161" s="120"/>
      <c r="BP161" s="98"/>
      <c r="BQ161" s="99"/>
      <c r="BR161" s="49"/>
      <c r="BS161" s="120"/>
      <c r="BT161" s="120"/>
      <c r="BU161" s="98"/>
      <c r="BV161" s="99"/>
      <c r="BW161" s="332"/>
      <c r="BX161" s="12"/>
      <c r="CA161" s="18"/>
      <c r="CB161" s="95"/>
      <c r="CC161" s="96"/>
      <c r="CD161" s="120"/>
      <c r="CE161" s="98"/>
      <c r="CF161" s="99"/>
      <c r="CG161" s="61"/>
      <c r="CH161" s="120"/>
      <c r="CI161" s="120"/>
      <c r="CJ161" s="98"/>
      <c r="CK161" s="99"/>
      <c r="CL161" s="49"/>
      <c r="CM161" s="120"/>
      <c r="CN161" s="120"/>
      <c r="CO161" s="98"/>
      <c r="CP161" s="99"/>
      <c r="CQ161" s="18"/>
      <c r="CR161" s="12"/>
      <c r="CU161" s="332"/>
      <c r="CV161" s="95"/>
      <c r="CW161" s="96"/>
      <c r="CX161" s="120"/>
      <c r="CY161" s="98"/>
      <c r="CZ161" s="99"/>
      <c r="DA161" s="61"/>
      <c r="DB161" s="120"/>
      <c r="DC161" s="120"/>
      <c r="DD161" s="98"/>
      <c r="DE161" s="99"/>
      <c r="DF161" s="49"/>
      <c r="DG161" s="120"/>
      <c r="DH161" s="120"/>
      <c r="DI161" s="98"/>
      <c r="DJ161" s="99"/>
      <c r="DK161" s="332"/>
      <c r="DL161" s="12"/>
      <c r="DO161" s="18"/>
      <c r="DP161" s="95"/>
      <c r="DQ161" s="96"/>
      <c r="DR161" s="120"/>
      <c r="DS161" s="98"/>
      <c r="DT161" s="99"/>
      <c r="DU161" s="61"/>
      <c r="DV161" s="120"/>
      <c r="DW161" s="120"/>
      <c r="DX161" s="98"/>
      <c r="DY161" s="99"/>
      <c r="DZ161" s="49"/>
      <c r="EA161" s="120"/>
      <c r="EB161" s="120"/>
      <c r="EC161" s="98"/>
      <c r="ED161" s="99"/>
      <c r="EE161" s="18"/>
      <c r="EF161" s="12"/>
      <c r="EI161" s="409"/>
      <c r="EJ161" s="95"/>
      <c r="EK161" s="96"/>
      <c r="EL161" s="120"/>
      <c r="EM161" s="98"/>
      <c r="EN161" s="99"/>
      <c r="EO161" s="61"/>
      <c r="EP161" s="120"/>
      <c r="EQ161" s="120"/>
      <c r="ER161" s="98"/>
      <c r="ES161" s="99"/>
      <c r="ET161" s="49"/>
      <c r="EU161" s="120"/>
      <c r="EV161" s="120"/>
      <c r="EW161" s="98"/>
      <c r="EX161" s="99"/>
      <c r="EY161" s="409"/>
      <c r="EZ161" s="12"/>
    </row>
    <row r="162" spans="1:156" hidden="1" x14ac:dyDescent="0.25">
      <c r="A162" s="461">
        <v>22</v>
      </c>
      <c r="B162" s="135" t="s">
        <v>105</v>
      </c>
      <c r="C162" s="135">
        <f>SUM(C141,C157)</f>
        <v>0</v>
      </c>
      <c r="D162" s="135">
        <f>SUM(D141,D157)</f>
        <v>8132</v>
      </c>
      <c r="E162" s="161">
        <f>SUM(D162,-C162)</f>
        <v>8132</v>
      </c>
      <c r="F162" s="352" t="e">
        <f>E162/C162</f>
        <v>#DIV/0!</v>
      </c>
      <c r="G162" s="61">
        <v>21</v>
      </c>
      <c r="H162" s="135">
        <f>SUM(H141,H157)</f>
        <v>7808</v>
      </c>
      <c r="I162" s="135">
        <f>SUM(I141,I157)</f>
        <v>7450</v>
      </c>
      <c r="J162" s="161">
        <f>SUM(I162,-H162)</f>
        <v>-358</v>
      </c>
      <c r="K162" s="352">
        <f>J162/H162</f>
        <v>-4.5850409836065573E-2</v>
      </c>
      <c r="L162" s="17"/>
      <c r="M162" s="135">
        <f>SUM(M141,M157)</f>
        <v>8200</v>
      </c>
      <c r="N162" s="135">
        <f>SUM(N141,N157)</f>
        <v>7450</v>
      </c>
      <c r="O162" s="161">
        <f>SUM(N162,-M162)</f>
        <v>-750</v>
      </c>
      <c r="P162" s="352">
        <f>O162/M162</f>
        <v>-9.1463414634146339E-2</v>
      </c>
      <c r="Q162" s="461">
        <v>22</v>
      </c>
      <c r="R162" s="91"/>
      <c r="U162" s="332">
        <v>22</v>
      </c>
      <c r="V162" s="135" t="s">
        <v>105</v>
      </c>
      <c r="W162" s="135" t="e">
        <f>SUM(W141,W157)</f>
        <v>#REF!</v>
      </c>
      <c r="X162" s="135">
        <f>SUM(X141,X157)</f>
        <v>2077</v>
      </c>
      <c r="Y162" s="161" t="e">
        <f>SUM(X162,-W162)</f>
        <v>#REF!</v>
      </c>
      <c r="Z162" s="352" t="e">
        <f>Y162/W162</f>
        <v>#REF!</v>
      </c>
      <c r="AA162" s="61"/>
      <c r="AB162" s="135">
        <f>SUM(AB141,AB157)</f>
        <v>2014</v>
      </c>
      <c r="AC162" s="135">
        <f>SUM(AC141,AC157)</f>
        <v>1993</v>
      </c>
      <c r="AD162" s="161">
        <f>SUM(AC162,-AB162)</f>
        <v>-21</v>
      </c>
      <c r="AE162" s="352">
        <f>AD162/AB162</f>
        <v>-1.0427010923535254E-2</v>
      </c>
      <c r="AF162" s="49">
        <v>21</v>
      </c>
      <c r="AG162" s="135">
        <f>SUM(AG141,AG157)</f>
        <v>2014</v>
      </c>
      <c r="AH162" s="135">
        <f>SUM(AH141,AH157)</f>
        <v>1993</v>
      </c>
      <c r="AI162" s="161">
        <f>SUM(AH162,-AG162)</f>
        <v>-21</v>
      </c>
      <c r="AJ162" s="352">
        <f>AI162/AG162</f>
        <v>-1.0427010923535254E-2</v>
      </c>
      <c r="AK162" s="332">
        <v>22</v>
      </c>
      <c r="AL162" s="12"/>
      <c r="AN162" s="18">
        <v>22</v>
      </c>
      <c r="AO162" s="135" t="s">
        <v>105</v>
      </c>
      <c r="AP162" s="135" t="e">
        <f>SUM(AP141,AP157)</f>
        <v>#REF!</v>
      </c>
      <c r="AQ162" s="135">
        <f>SUM(AQ141,AQ157)</f>
        <v>2077</v>
      </c>
      <c r="AR162" s="161" t="e">
        <f>SUM(AQ162,-AP162)</f>
        <v>#REF!</v>
      </c>
      <c r="AS162" s="352" t="e">
        <f>AR162/AP162</f>
        <v>#REF!</v>
      </c>
      <c r="AT162" s="61"/>
      <c r="AU162" s="135">
        <f>SUM(AU141,AU157)</f>
        <v>1379</v>
      </c>
      <c r="AV162" s="135">
        <f>SUM(AV141,AV157)</f>
        <v>1303</v>
      </c>
      <c r="AW162" s="161">
        <f>SUM(AV162,-AU162)</f>
        <v>-76</v>
      </c>
      <c r="AX162" s="352">
        <f>AW162/AU162</f>
        <v>-5.5112400290065262E-2</v>
      </c>
      <c r="AY162" s="49">
        <v>21</v>
      </c>
      <c r="AZ162" s="135">
        <f>SUM(AZ141,AZ157)</f>
        <v>2013</v>
      </c>
      <c r="BA162" s="135">
        <f>SUM(BA141,BA157)</f>
        <v>1303</v>
      </c>
      <c r="BB162" s="161">
        <f>SUM(BA162,-AZ162)</f>
        <v>-710</v>
      </c>
      <c r="BC162" s="352">
        <f>BB162/AZ162</f>
        <v>-0.35270740188772975</v>
      </c>
      <c r="BD162" s="18">
        <v>22</v>
      </c>
      <c r="BE162" s="12"/>
      <c r="BG162" s="332">
        <v>22</v>
      </c>
      <c r="BH162" s="135" t="s">
        <v>105</v>
      </c>
      <c r="BI162" s="135" t="e">
        <f>SUM(BI141,BI157)</f>
        <v>#REF!</v>
      </c>
      <c r="BJ162" s="135">
        <f>SUM(BJ141,BJ157)</f>
        <v>2077</v>
      </c>
      <c r="BK162" s="161" t="e">
        <f>SUM(BJ162,-BI162)</f>
        <v>#REF!</v>
      </c>
      <c r="BL162" s="352" t="e">
        <f>BK162/BI162</f>
        <v>#REF!</v>
      </c>
      <c r="BM162" s="61"/>
      <c r="BN162" s="135">
        <f>SUM(BN141,BN157)</f>
        <v>960</v>
      </c>
      <c r="BO162" s="135">
        <f>SUM(BO141,BO157)</f>
        <v>869</v>
      </c>
      <c r="BP162" s="161">
        <f>SUM(BO162,-BN162)</f>
        <v>-91</v>
      </c>
      <c r="BQ162" s="352">
        <f>BP162/BN162</f>
        <v>-9.4791666666666663E-2</v>
      </c>
      <c r="BR162" s="49">
        <v>21</v>
      </c>
      <c r="BS162" s="135">
        <f>SUM(BS141,BS157)</f>
        <v>2013</v>
      </c>
      <c r="BT162" s="135">
        <f>SUM(BT141,BT157)</f>
        <v>869</v>
      </c>
      <c r="BU162" s="161">
        <f>SUM(BT162,-BS162)</f>
        <v>-1144</v>
      </c>
      <c r="BV162" s="352">
        <f>BU162/BS162</f>
        <v>-0.56830601092896171</v>
      </c>
      <c r="BW162" s="332">
        <v>22</v>
      </c>
      <c r="BX162" s="12"/>
      <c r="CA162" s="18">
        <v>22</v>
      </c>
      <c r="CB162" s="135" t="s">
        <v>105</v>
      </c>
      <c r="CC162" s="135" t="e">
        <f>SUM(CC141,CC157)</f>
        <v>#REF!</v>
      </c>
      <c r="CD162" s="135">
        <f>SUM(CD141,CD157)</f>
        <v>2077</v>
      </c>
      <c r="CE162" s="161" t="e">
        <f>SUM(CD162,-CC162)</f>
        <v>#REF!</v>
      </c>
      <c r="CF162" s="352" t="e">
        <f>CE162/CC162</f>
        <v>#REF!</v>
      </c>
      <c r="CG162" s="61"/>
      <c r="CH162" s="135">
        <f>SUM(CH141,CH157)</f>
        <v>712</v>
      </c>
      <c r="CI162" s="135">
        <f>SUM(CI141,CI157)</f>
        <v>704</v>
      </c>
      <c r="CJ162" s="161">
        <f>SUM(CI162,-CH162)</f>
        <v>-8</v>
      </c>
      <c r="CK162" s="352">
        <f>CJ162/CH162</f>
        <v>-1.1235955056179775E-2</v>
      </c>
      <c r="CL162" s="49">
        <v>21</v>
      </c>
      <c r="CM162" s="135">
        <f>SUM(CM141,CM157)</f>
        <v>2014</v>
      </c>
      <c r="CN162" s="135">
        <f>SUM(CN141,CN157)</f>
        <v>704</v>
      </c>
      <c r="CO162" s="161">
        <f>SUM(CN162,-CM162)</f>
        <v>-1310</v>
      </c>
      <c r="CP162" s="352">
        <f>CO162/CM162</f>
        <v>-0.6504468718967229</v>
      </c>
      <c r="CQ162" s="18">
        <v>22</v>
      </c>
      <c r="CR162" s="12"/>
      <c r="CU162" s="332">
        <v>22</v>
      </c>
      <c r="CV162" s="135" t="s">
        <v>105</v>
      </c>
      <c r="CW162" s="135" t="e">
        <f>SUM(CW141,CW157)</f>
        <v>#REF!</v>
      </c>
      <c r="CX162" s="135">
        <f>SUM(CX141,CX157)</f>
        <v>2077</v>
      </c>
      <c r="CY162" s="161" t="e">
        <f>SUM(CX162,-CW162)</f>
        <v>#REF!</v>
      </c>
      <c r="CZ162" s="352" t="e">
        <f>CY162/CW162</f>
        <v>#REF!</v>
      </c>
      <c r="DA162" s="61"/>
      <c r="DB162" s="135">
        <f>SUM(DB141,DB157)</f>
        <v>476</v>
      </c>
      <c r="DC162" s="135">
        <f>SUM(DC141,DC157)</f>
        <v>448</v>
      </c>
      <c r="DD162" s="161">
        <f>SUM(DC162,-DB162)</f>
        <v>-28</v>
      </c>
      <c r="DE162" s="352">
        <f>DD162/DB162</f>
        <v>-5.8823529411764705E-2</v>
      </c>
      <c r="DF162" s="49">
        <v>21</v>
      </c>
      <c r="DG162" s="135">
        <f>SUM(DG141,DG157)</f>
        <v>2014</v>
      </c>
      <c r="DH162" s="135">
        <f>SUM(DH141,DH157)</f>
        <v>448</v>
      </c>
      <c r="DI162" s="161">
        <f>SUM(DH162,-DG162)</f>
        <v>-1566</v>
      </c>
      <c r="DJ162" s="352">
        <f>DI162/DG162</f>
        <v>-0.77755710029791458</v>
      </c>
      <c r="DK162" s="332">
        <v>22</v>
      </c>
      <c r="DL162" s="12"/>
      <c r="DO162" s="18">
        <v>22</v>
      </c>
      <c r="DP162" s="135" t="s">
        <v>105</v>
      </c>
      <c r="DQ162" s="135" t="e">
        <f>SUM(DQ141,DQ157)</f>
        <v>#REF!</v>
      </c>
      <c r="DR162" s="135">
        <f>SUM(DR141,DR157)</f>
        <v>2077</v>
      </c>
      <c r="DS162" s="161" t="e">
        <f>SUM(DR162,-DQ162)</f>
        <v>#REF!</v>
      </c>
      <c r="DT162" s="352" t="e">
        <f>DS162/DQ162</f>
        <v>#REF!</v>
      </c>
      <c r="DU162" s="61"/>
      <c r="DV162" s="135">
        <f>SUM(DV141,DV157)</f>
        <v>843</v>
      </c>
      <c r="DW162" s="135">
        <f>SUM(DW141,DW157)</f>
        <v>744</v>
      </c>
      <c r="DX162" s="161">
        <f>SUM(DW162,-DV162)</f>
        <v>-99</v>
      </c>
      <c r="DY162" s="352">
        <f>DX162/DV162</f>
        <v>-0.11743772241992882</v>
      </c>
      <c r="DZ162" s="49">
        <v>21</v>
      </c>
      <c r="EA162" s="135">
        <f>SUM(EA141,EA157)</f>
        <v>2014</v>
      </c>
      <c r="EB162" s="135">
        <f>SUM(EB141,EB157)</f>
        <v>744</v>
      </c>
      <c r="EC162" s="161">
        <f>SUM(EB162,-EA162)</f>
        <v>-1270</v>
      </c>
      <c r="ED162" s="352">
        <f>EC162/EA162</f>
        <v>-0.6305858987090367</v>
      </c>
      <c r="EE162" s="18">
        <v>22</v>
      </c>
      <c r="EF162" s="12"/>
      <c r="EI162" s="409">
        <v>22</v>
      </c>
      <c r="EJ162" s="135" t="s">
        <v>105</v>
      </c>
      <c r="EK162" s="135" t="e">
        <f>SUM(EK141,EK157)</f>
        <v>#REF!</v>
      </c>
      <c r="EL162" s="135">
        <f>SUM(EL141,EL157)</f>
        <v>2077</v>
      </c>
      <c r="EM162" s="161" t="e">
        <f>SUM(EL162,-EK162)</f>
        <v>#REF!</v>
      </c>
      <c r="EN162" s="352" t="e">
        <f>EM162/EK162</f>
        <v>#REF!</v>
      </c>
      <c r="EO162" s="61"/>
      <c r="EP162" s="135">
        <f>SUM(EP141,EP157)</f>
        <v>6384</v>
      </c>
      <c r="EQ162" s="135">
        <f>SUM(EQ141,EQ157)</f>
        <v>6061</v>
      </c>
      <c r="ER162" s="161">
        <f>SUM(EQ162,-EP162)</f>
        <v>-323</v>
      </c>
      <c r="ES162" s="352">
        <f>ER162/EP162</f>
        <v>-5.0595238095238096E-2</v>
      </c>
      <c r="ET162" s="49">
        <v>21</v>
      </c>
      <c r="EU162" s="135">
        <f>SUM(EU141,EU157)</f>
        <v>2014</v>
      </c>
      <c r="EV162" s="135">
        <f>SUM(EV141,EV157)</f>
        <v>6061</v>
      </c>
      <c r="EW162" s="161">
        <f>SUM(EV162,-EU162)</f>
        <v>4047</v>
      </c>
      <c r="EX162" s="352">
        <f>EW162/EU162</f>
        <v>2.0094339622641511</v>
      </c>
      <c r="EY162" s="409">
        <v>22</v>
      </c>
      <c r="EZ162" s="12"/>
    </row>
    <row r="163" spans="1:156" hidden="1" x14ac:dyDescent="0.25">
      <c r="A163" s="461"/>
      <c r="B163" s="139"/>
      <c r="C163" s="140"/>
      <c r="D163" s="141"/>
      <c r="E163" s="142"/>
      <c r="F163" s="143"/>
      <c r="G163" s="61"/>
      <c r="H163" s="141"/>
      <c r="I163" s="141"/>
      <c r="J163" s="142"/>
      <c r="K163" s="143"/>
      <c r="L163" s="17"/>
      <c r="M163" s="141"/>
      <c r="N163" s="141"/>
      <c r="O163" s="142"/>
      <c r="P163" s="143"/>
      <c r="Q163" s="461"/>
      <c r="R163" s="91"/>
      <c r="U163" s="332"/>
      <c r="V163" s="139"/>
      <c r="W163" s="140"/>
      <c r="X163" s="141"/>
      <c r="Y163" s="142"/>
      <c r="Z163" s="143"/>
      <c r="AA163" s="61"/>
      <c r="AB163" s="141"/>
      <c r="AC163" s="141"/>
      <c r="AD163" s="142"/>
      <c r="AE163" s="143"/>
      <c r="AF163" s="49"/>
      <c r="AG163" s="141"/>
      <c r="AH163" s="141"/>
      <c r="AI163" s="142"/>
      <c r="AJ163" s="143"/>
      <c r="AK163" s="332"/>
      <c r="AL163" s="12"/>
      <c r="AN163" s="18"/>
      <c r="AO163" s="139"/>
      <c r="AP163" s="140"/>
      <c r="AQ163" s="141"/>
      <c r="AR163" s="142"/>
      <c r="AS163" s="143"/>
      <c r="AT163" s="61"/>
      <c r="AU163" s="141"/>
      <c r="AV163" s="141"/>
      <c r="AW163" s="142"/>
      <c r="AX163" s="143"/>
      <c r="AY163" s="49"/>
      <c r="AZ163" s="141"/>
      <c r="BA163" s="141"/>
      <c r="BB163" s="142"/>
      <c r="BC163" s="143"/>
      <c r="BD163" s="18"/>
      <c r="BE163" s="12"/>
      <c r="BG163" s="332"/>
      <c r="BH163" s="139"/>
      <c r="BI163" s="140"/>
      <c r="BJ163" s="141"/>
      <c r="BK163" s="142"/>
      <c r="BL163" s="143"/>
      <c r="BM163" s="61"/>
      <c r="BN163" s="141"/>
      <c r="BO163" s="141"/>
      <c r="BP163" s="142"/>
      <c r="BQ163" s="143"/>
      <c r="BR163" s="49"/>
      <c r="BS163" s="141"/>
      <c r="BT163" s="141"/>
      <c r="BU163" s="142"/>
      <c r="BV163" s="143"/>
      <c r="BW163" s="332"/>
      <c r="BX163" s="12"/>
      <c r="CA163" s="18"/>
      <c r="CB163" s="139"/>
      <c r="CC163" s="140"/>
      <c r="CD163" s="141"/>
      <c r="CE163" s="142"/>
      <c r="CF163" s="143"/>
      <c r="CG163" s="61"/>
      <c r="CH163" s="141"/>
      <c r="CI163" s="141"/>
      <c r="CJ163" s="142"/>
      <c r="CK163" s="143"/>
      <c r="CL163" s="49"/>
      <c r="CM163" s="141"/>
      <c r="CN163" s="141"/>
      <c r="CO163" s="142"/>
      <c r="CP163" s="143"/>
      <c r="CQ163" s="18"/>
      <c r="CR163" s="12"/>
      <c r="CU163" s="332"/>
      <c r="CV163" s="139"/>
      <c r="CW163" s="140"/>
      <c r="CX163" s="141"/>
      <c r="CY163" s="142"/>
      <c r="CZ163" s="143"/>
      <c r="DA163" s="61"/>
      <c r="DB163" s="141"/>
      <c r="DC163" s="141"/>
      <c r="DD163" s="142"/>
      <c r="DE163" s="143"/>
      <c r="DF163" s="49"/>
      <c r="DG163" s="141"/>
      <c r="DH163" s="141"/>
      <c r="DI163" s="142"/>
      <c r="DJ163" s="143"/>
      <c r="DK163" s="332"/>
      <c r="DL163" s="12"/>
      <c r="DO163" s="18"/>
      <c r="DP163" s="139"/>
      <c r="DQ163" s="140"/>
      <c r="DR163" s="141"/>
      <c r="DS163" s="142"/>
      <c r="DT163" s="143"/>
      <c r="DU163" s="61"/>
      <c r="DV163" s="141"/>
      <c r="DW163" s="141"/>
      <c r="DX163" s="142"/>
      <c r="DY163" s="143"/>
      <c r="DZ163" s="49"/>
      <c r="EA163" s="141"/>
      <c r="EB163" s="141"/>
      <c r="EC163" s="142"/>
      <c r="ED163" s="143"/>
      <c r="EE163" s="18"/>
      <c r="EF163" s="12"/>
      <c r="EI163" s="409"/>
      <c r="EJ163" s="139"/>
      <c r="EK163" s="140"/>
      <c r="EL163" s="141"/>
      <c r="EM163" s="142"/>
      <c r="EN163" s="143"/>
      <c r="EO163" s="61"/>
      <c r="EP163" s="141"/>
      <c r="EQ163" s="141"/>
      <c r="ER163" s="142"/>
      <c r="ES163" s="143"/>
      <c r="ET163" s="49"/>
      <c r="EU163" s="141"/>
      <c r="EV163" s="141"/>
      <c r="EW163" s="142"/>
      <c r="EX163" s="143"/>
      <c r="EY163" s="409"/>
      <c r="EZ163" s="12"/>
    </row>
    <row r="164" spans="1:156" hidden="1" x14ac:dyDescent="0.25">
      <c r="A164" s="461">
        <v>23</v>
      </c>
      <c r="B164" s="144" t="s">
        <v>106</v>
      </c>
      <c r="C164" s="7">
        <f>C220</f>
        <v>0</v>
      </c>
      <c r="D164" s="7">
        <f>D220</f>
        <v>1072</v>
      </c>
      <c r="E164" s="59">
        <f>SUM(D164,-C164)</f>
        <v>1072</v>
      </c>
      <c r="F164" s="60" t="e">
        <f>E164/C164</f>
        <v>#DIV/0!</v>
      </c>
      <c r="G164" s="61">
        <v>22</v>
      </c>
      <c r="H164" s="7">
        <f>H220</f>
        <v>1051</v>
      </c>
      <c r="I164" s="7">
        <f>I220</f>
        <v>1237</v>
      </c>
      <c r="J164" s="59">
        <f>SUM(I164,-H164)</f>
        <v>186</v>
      </c>
      <c r="K164" s="60">
        <f>J164/H164</f>
        <v>0.17697431018078022</v>
      </c>
      <c r="L164" s="17"/>
      <c r="M164" s="7">
        <f>M220</f>
        <v>1085</v>
      </c>
      <c r="N164" s="7">
        <f>N220</f>
        <v>1237</v>
      </c>
      <c r="O164" s="59">
        <f>SUM(N164,-M164)</f>
        <v>152</v>
      </c>
      <c r="P164" s="60">
        <f>O164/M164</f>
        <v>0.1400921658986175</v>
      </c>
      <c r="Q164" s="461">
        <v>23</v>
      </c>
      <c r="R164" s="91"/>
      <c r="U164" s="332">
        <v>23</v>
      </c>
      <c r="V164" s="144" t="s">
        <v>106</v>
      </c>
      <c r="W164" s="7" t="e">
        <f>W223</f>
        <v>#REF!</v>
      </c>
      <c r="X164" s="7">
        <f>X223</f>
        <v>394</v>
      </c>
      <c r="Y164" s="59" t="e">
        <f>SUM(X164,-W164)</f>
        <v>#REF!</v>
      </c>
      <c r="Z164" s="60" t="e">
        <f>Y164/W164</f>
        <v>#REF!</v>
      </c>
      <c r="AA164" s="61"/>
      <c r="AB164" s="7">
        <f>AB223</f>
        <v>351</v>
      </c>
      <c r="AC164" s="7">
        <f>AC223</f>
        <v>305</v>
      </c>
      <c r="AD164" s="59">
        <f>SUM(AC164,-AB164)</f>
        <v>-46</v>
      </c>
      <c r="AE164" s="60">
        <f>AD164/AB164</f>
        <v>-0.13105413105413105</v>
      </c>
      <c r="AF164" s="49">
        <v>22</v>
      </c>
      <c r="AG164" s="7">
        <f>AG223</f>
        <v>0</v>
      </c>
      <c r="AH164" s="7">
        <f>AH223</f>
        <v>305</v>
      </c>
      <c r="AI164" s="59">
        <f>SUM(AH164,-AG164)</f>
        <v>305</v>
      </c>
      <c r="AJ164" s="60" t="e">
        <f>AI164/AG164</f>
        <v>#DIV/0!</v>
      </c>
      <c r="AK164" s="332">
        <v>23</v>
      </c>
      <c r="AL164" s="12"/>
      <c r="AN164" s="18">
        <v>23</v>
      </c>
      <c r="AO164" s="144" t="s">
        <v>106</v>
      </c>
      <c r="AP164" s="7" t="e">
        <f>AP223</f>
        <v>#REF!</v>
      </c>
      <c r="AQ164" s="7">
        <f>AQ223</f>
        <v>394</v>
      </c>
      <c r="AR164" s="59" t="e">
        <f>SUM(AQ164,-AP164)</f>
        <v>#REF!</v>
      </c>
      <c r="AS164" s="60" t="e">
        <f>AR164/AP164</f>
        <v>#REF!</v>
      </c>
      <c r="AT164" s="61"/>
      <c r="AU164" s="7">
        <f>AU223</f>
        <v>251</v>
      </c>
      <c r="AV164" s="7">
        <f>AV223</f>
        <v>229</v>
      </c>
      <c r="AW164" s="59">
        <f>SUM(AV164,-AU164)</f>
        <v>-22</v>
      </c>
      <c r="AX164" s="60">
        <f>AW164/AU164</f>
        <v>-8.7649402390438252E-2</v>
      </c>
      <c r="AY164" s="49">
        <v>22</v>
      </c>
      <c r="AZ164" s="7">
        <f>AZ223</f>
        <v>0</v>
      </c>
      <c r="BA164" s="7">
        <f>BA223</f>
        <v>229</v>
      </c>
      <c r="BB164" s="59">
        <f>SUM(BA164,-AZ164)</f>
        <v>229</v>
      </c>
      <c r="BC164" s="60" t="e">
        <f>BB164/AZ164</f>
        <v>#DIV/0!</v>
      </c>
      <c r="BD164" s="18">
        <v>23</v>
      </c>
      <c r="BE164" s="12"/>
      <c r="BG164" s="332">
        <v>23</v>
      </c>
      <c r="BH164" s="144" t="s">
        <v>106</v>
      </c>
      <c r="BI164" s="7" t="e">
        <f>BI223</f>
        <v>#REF!</v>
      </c>
      <c r="BJ164" s="7">
        <f>BJ223</f>
        <v>394</v>
      </c>
      <c r="BK164" s="59" t="e">
        <f>SUM(BJ164,-BI164)</f>
        <v>#REF!</v>
      </c>
      <c r="BL164" s="60" t="e">
        <f>BK164/BI164</f>
        <v>#REF!</v>
      </c>
      <c r="BM164" s="61"/>
      <c r="BN164" s="7">
        <f>BN223</f>
        <v>252</v>
      </c>
      <c r="BO164" s="7">
        <f>BO223</f>
        <v>249</v>
      </c>
      <c r="BP164" s="59">
        <f>SUM(BO164,-BN164)</f>
        <v>-3</v>
      </c>
      <c r="BQ164" s="60">
        <f>BP164/BN164</f>
        <v>-1.1904761904761904E-2</v>
      </c>
      <c r="BR164" s="49">
        <v>22</v>
      </c>
      <c r="BS164" s="7">
        <f>BS223</f>
        <v>0</v>
      </c>
      <c r="BT164" s="7">
        <f>BT223</f>
        <v>249</v>
      </c>
      <c r="BU164" s="59">
        <f>SUM(BT164,-BS164)</f>
        <v>249</v>
      </c>
      <c r="BV164" s="60" t="e">
        <f>BU164/BS164</f>
        <v>#DIV/0!</v>
      </c>
      <c r="BW164" s="332">
        <v>23</v>
      </c>
      <c r="BX164" s="12"/>
      <c r="CA164" s="18">
        <v>23</v>
      </c>
      <c r="CB164" s="144" t="s">
        <v>106</v>
      </c>
      <c r="CC164" s="7" t="e">
        <f>CC223</f>
        <v>#REF!</v>
      </c>
      <c r="CD164" s="7">
        <f>CD223</f>
        <v>394</v>
      </c>
      <c r="CE164" s="59" t="e">
        <f>SUM(CD164,-CC164)</f>
        <v>#REF!</v>
      </c>
      <c r="CF164" s="60" t="e">
        <f>CE164/CC164</f>
        <v>#REF!</v>
      </c>
      <c r="CG164" s="61"/>
      <c r="CH164" s="7">
        <f>CH223</f>
        <v>211</v>
      </c>
      <c r="CI164" s="7">
        <f>CI223</f>
        <v>201</v>
      </c>
      <c r="CJ164" s="59">
        <f>SUM(CI164,-CH164)</f>
        <v>-10</v>
      </c>
      <c r="CK164" s="60">
        <f>CJ164/CH164</f>
        <v>-4.7393364928909949E-2</v>
      </c>
      <c r="CL164" s="49">
        <v>22</v>
      </c>
      <c r="CM164" s="7">
        <f>CM223</f>
        <v>0</v>
      </c>
      <c r="CN164" s="7">
        <f>CN223</f>
        <v>201</v>
      </c>
      <c r="CO164" s="59">
        <f>SUM(CN164,-CM164)</f>
        <v>201</v>
      </c>
      <c r="CP164" s="60" t="e">
        <f>CO164/CM164</f>
        <v>#DIV/0!</v>
      </c>
      <c r="CQ164" s="18">
        <v>23</v>
      </c>
      <c r="CR164" s="12"/>
      <c r="CU164" s="332">
        <v>23</v>
      </c>
      <c r="CV164" s="144" t="s">
        <v>106</v>
      </c>
      <c r="CW164" s="7" t="e">
        <f>CW223</f>
        <v>#REF!</v>
      </c>
      <c r="CX164" s="7">
        <f>CX223</f>
        <v>394</v>
      </c>
      <c r="CY164" s="59" t="e">
        <f>SUM(CX164,-CW164)</f>
        <v>#REF!</v>
      </c>
      <c r="CZ164" s="60" t="e">
        <f>CY164/CW164</f>
        <v>#REF!</v>
      </c>
      <c r="DA164" s="61"/>
      <c r="DB164" s="7">
        <f>DB223</f>
        <v>213</v>
      </c>
      <c r="DC164" s="7">
        <f>DC223</f>
        <v>195</v>
      </c>
      <c r="DD164" s="59">
        <f>SUM(DC164,-DB164)</f>
        <v>-18</v>
      </c>
      <c r="DE164" s="60">
        <f>DD164/DB164</f>
        <v>-8.4507042253521125E-2</v>
      </c>
      <c r="DF164" s="49">
        <v>22</v>
      </c>
      <c r="DG164" s="7">
        <f>DG223</f>
        <v>0</v>
      </c>
      <c r="DH164" s="7">
        <f>DH223</f>
        <v>195</v>
      </c>
      <c r="DI164" s="59">
        <f>SUM(DH164,-DG164)</f>
        <v>195</v>
      </c>
      <c r="DJ164" s="60" t="e">
        <f>DI164/DG164</f>
        <v>#DIV/0!</v>
      </c>
      <c r="DK164" s="332">
        <v>23</v>
      </c>
      <c r="DL164" s="12"/>
      <c r="DO164" s="18">
        <v>23</v>
      </c>
      <c r="DP164" s="144" t="s">
        <v>106</v>
      </c>
      <c r="DQ164" s="7" t="e">
        <f>DQ223</f>
        <v>#REF!</v>
      </c>
      <c r="DR164" s="7">
        <f>DR223</f>
        <v>394</v>
      </c>
      <c r="DS164" s="59" t="e">
        <f>SUM(DR164,-DQ164)</f>
        <v>#REF!</v>
      </c>
      <c r="DT164" s="60" t="e">
        <f>DS164/DQ164</f>
        <v>#REF!</v>
      </c>
      <c r="DU164" s="61"/>
      <c r="DV164" s="7">
        <f>DV223</f>
        <v>226</v>
      </c>
      <c r="DW164" s="7">
        <f>DW223</f>
        <v>207</v>
      </c>
      <c r="DX164" s="59">
        <f>SUM(DW164,-DV164)</f>
        <v>-19</v>
      </c>
      <c r="DY164" s="60">
        <f>DX164/DV164</f>
        <v>-8.4070796460176997E-2</v>
      </c>
      <c r="DZ164" s="49">
        <v>22</v>
      </c>
      <c r="EA164" s="7">
        <f>EA223</f>
        <v>0</v>
      </c>
      <c r="EB164" s="7">
        <f>EB223</f>
        <v>207</v>
      </c>
      <c r="EC164" s="59">
        <f>SUM(EB164,-EA164)</f>
        <v>207</v>
      </c>
      <c r="ED164" s="60" t="e">
        <f>EC164/EA164</f>
        <v>#DIV/0!</v>
      </c>
      <c r="EE164" s="18">
        <v>23</v>
      </c>
      <c r="EF164" s="12"/>
      <c r="EI164" s="409">
        <v>23</v>
      </c>
      <c r="EJ164" s="144" t="s">
        <v>106</v>
      </c>
      <c r="EK164" s="7" t="e">
        <f>EK223</f>
        <v>#REF!</v>
      </c>
      <c r="EL164" s="7">
        <f>EL223</f>
        <v>394</v>
      </c>
      <c r="EM164" s="59" t="e">
        <f>SUM(EL164,-EK164)</f>
        <v>#REF!</v>
      </c>
      <c r="EN164" s="60" t="e">
        <f>EM164/EK164</f>
        <v>#REF!</v>
      </c>
      <c r="EO164" s="61"/>
      <c r="EP164" s="7">
        <f>EP223</f>
        <v>475</v>
      </c>
      <c r="EQ164" s="7">
        <f>EQ223</f>
        <v>446</v>
      </c>
      <c r="ER164" s="59">
        <f>SUM(EQ164,-EP164)</f>
        <v>-29</v>
      </c>
      <c r="ES164" s="60">
        <f>ER164/EP164</f>
        <v>-6.1052631578947365E-2</v>
      </c>
      <c r="ET164" s="49">
        <v>22</v>
      </c>
      <c r="EU164" s="7">
        <f>EU223</f>
        <v>0</v>
      </c>
      <c r="EV164" s="7">
        <f>EV223</f>
        <v>446</v>
      </c>
      <c r="EW164" s="59">
        <f>SUM(EV164,-EU164)</f>
        <v>446</v>
      </c>
      <c r="EX164" s="60" t="e">
        <f>EW164/EU164</f>
        <v>#DIV/0!</v>
      </c>
      <c r="EY164" s="409">
        <v>23</v>
      </c>
      <c r="EZ164" s="12"/>
    </row>
    <row r="165" spans="1:156" hidden="1" x14ac:dyDescent="0.25">
      <c r="A165" s="461"/>
      <c r="B165" s="139"/>
      <c r="C165" s="140"/>
      <c r="D165" s="141"/>
      <c r="E165" s="142"/>
      <c r="F165" s="143"/>
      <c r="G165" s="61"/>
      <c r="H165" s="141"/>
      <c r="I165" s="141"/>
      <c r="J165" s="142"/>
      <c r="K165" s="143"/>
      <c r="L165" s="17"/>
      <c r="M165" s="141"/>
      <c r="N165" s="141"/>
      <c r="O165" s="142"/>
      <c r="P165" s="143"/>
      <c r="Q165" s="461"/>
      <c r="R165" s="91"/>
      <c r="U165" s="332"/>
      <c r="V165" s="139"/>
      <c r="W165" s="140"/>
      <c r="X165" s="141"/>
      <c r="Y165" s="142"/>
      <c r="Z165" s="143"/>
      <c r="AA165" s="61"/>
      <c r="AB165" s="141"/>
      <c r="AC165" s="141"/>
      <c r="AD165" s="142"/>
      <c r="AE165" s="143"/>
      <c r="AF165" s="49"/>
      <c r="AG165" s="141"/>
      <c r="AH165" s="141"/>
      <c r="AI165" s="142"/>
      <c r="AJ165" s="143"/>
      <c r="AK165" s="332"/>
      <c r="AL165" s="12"/>
      <c r="AN165" s="18"/>
      <c r="AO165" s="139"/>
      <c r="AP165" s="140"/>
      <c r="AQ165" s="141"/>
      <c r="AR165" s="142"/>
      <c r="AS165" s="143"/>
      <c r="AT165" s="61"/>
      <c r="AU165" s="141"/>
      <c r="AV165" s="141"/>
      <c r="AW165" s="142"/>
      <c r="AX165" s="143"/>
      <c r="AY165" s="49"/>
      <c r="AZ165" s="141"/>
      <c r="BA165" s="141"/>
      <c r="BB165" s="142"/>
      <c r="BC165" s="143"/>
      <c r="BD165" s="18"/>
      <c r="BE165" s="12"/>
      <c r="BG165" s="332"/>
      <c r="BH165" s="139"/>
      <c r="BI165" s="140"/>
      <c r="BJ165" s="141"/>
      <c r="BK165" s="142"/>
      <c r="BL165" s="143"/>
      <c r="BM165" s="61"/>
      <c r="BN165" s="141"/>
      <c r="BO165" s="141"/>
      <c r="BP165" s="142"/>
      <c r="BQ165" s="143"/>
      <c r="BR165" s="49"/>
      <c r="BS165" s="141"/>
      <c r="BT165" s="141"/>
      <c r="BU165" s="142"/>
      <c r="BV165" s="143"/>
      <c r="BW165" s="332"/>
      <c r="BX165" s="12"/>
      <c r="CA165" s="18"/>
      <c r="CB165" s="139"/>
      <c r="CC165" s="140"/>
      <c r="CD165" s="141"/>
      <c r="CE165" s="142"/>
      <c r="CF165" s="143"/>
      <c r="CG165" s="61"/>
      <c r="CH165" s="141"/>
      <c r="CI165" s="141"/>
      <c r="CJ165" s="142"/>
      <c r="CK165" s="143"/>
      <c r="CL165" s="49"/>
      <c r="CM165" s="141"/>
      <c r="CN165" s="141"/>
      <c r="CO165" s="142"/>
      <c r="CP165" s="143"/>
      <c r="CQ165" s="18"/>
      <c r="CR165" s="12"/>
      <c r="CU165" s="332"/>
      <c r="CV165" s="139"/>
      <c r="CW165" s="140"/>
      <c r="CX165" s="141"/>
      <c r="CY165" s="142"/>
      <c r="CZ165" s="143"/>
      <c r="DA165" s="61"/>
      <c r="DB165" s="141"/>
      <c r="DC165" s="141"/>
      <c r="DD165" s="142"/>
      <c r="DE165" s="143"/>
      <c r="DF165" s="49"/>
      <c r="DG165" s="141"/>
      <c r="DH165" s="141"/>
      <c r="DI165" s="142"/>
      <c r="DJ165" s="143"/>
      <c r="DK165" s="332"/>
      <c r="DL165" s="12"/>
      <c r="DO165" s="18"/>
      <c r="DP165" s="139"/>
      <c r="DQ165" s="140"/>
      <c r="DR165" s="141"/>
      <c r="DS165" s="142"/>
      <c r="DT165" s="143"/>
      <c r="DU165" s="61"/>
      <c r="DV165" s="141"/>
      <c r="DW165" s="141"/>
      <c r="DX165" s="142"/>
      <c r="DY165" s="143"/>
      <c r="DZ165" s="49"/>
      <c r="EA165" s="141"/>
      <c r="EB165" s="141"/>
      <c r="EC165" s="142"/>
      <c r="ED165" s="143"/>
      <c r="EE165" s="18"/>
      <c r="EF165" s="12"/>
      <c r="EI165" s="409"/>
      <c r="EJ165" s="139"/>
      <c r="EK165" s="140"/>
      <c r="EL165" s="141"/>
      <c r="EM165" s="142"/>
      <c r="EN165" s="143"/>
      <c r="EO165" s="61"/>
      <c r="EP165" s="141"/>
      <c r="EQ165" s="141"/>
      <c r="ER165" s="142"/>
      <c r="ES165" s="143"/>
      <c r="ET165" s="49"/>
      <c r="EU165" s="141"/>
      <c r="EV165" s="141"/>
      <c r="EW165" s="142"/>
      <c r="EX165" s="143"/>
      <c r="EY165" s="409"/>
      <c r="EZ165" s="12"/>
    </row>
    <row r="166" spans="1:156" hidden="1" x14ac:dyDescent="0.25">
      <c r="A166" s="461">
        <v>24</v>
      </c>
      <c r="B166" s="151" t="s">
        <v>107</v>
      </c>
      <c r="C166" s="152">
        <f>SUM(C162,C164)</f>
        <v>0</v>
      </c>
      <c r="D166" s="152">
        <f>SUM(D162,D164)</f>
        <v>9204</v>
      </c>
      <c r="E166" s="353">
        <f>SUM(D166,-C166)</f>
        <v>9204</v>
      </c>
      <c r="F166" s="154" t="e">
        <f>E166/C166</f>
        <v>#DIV/0!</v>
      </c>
      <c r="G166" s="61">
        <v>23</v>
      </c>
      <c r="H166" s="152">
        <f>SUM(H162,H164)</f>
        <v>8859</v>
      </c>
      <c r="I166" s="152">
        <f>SUM(I162,I164)</f>
        <v>8687</v>
      </c>
      <c r="J166" s="353">
        <f>SUM(I166,-H166)</f>
        <v>-172</v>
      </c>
      <c r="K166" s="154">
        <f>J166/H166</f>
        <v>-1.9415283892087142E-2</v>
      </c>
      <c r="L166" s="17"/>
      <c r="M166" s="152">
        <f>SUM(M162,M164)</f>
        <v>9285</v>
      </c>
      <c r="N166" s="152">
        <f>SUM(N162,N164)</f>
        <v>8687</v>
      </c>
      <c r="O166" s="353">
        <f>SUM(N166,-M166)</f>
        <v>-598</v>
      </c>
      <c r="P166" s="154">
        <f>O166/M166</f>
        <v>-6.4404954227248248E-2</v>
      </c>
      <c r="Q166" s="461">
        <v>24</v>
      </c>
      <c r="R166" s="91"/>
      <c r="U166" s="332">
        <v>24</v>
      </c>
      <c r="V166" s="151" t="s">
        <v>107</v>
      </c>
      <c r="W166" s="152" t="e">
        <f>SUM(W162,W164)</f>
        <v>#REF!</v>
      </c>
      <c r="X166" s="152">
        <f>SUM(X162,X164)</f>
        <v>2471</v>
      </c>
      <c r="Y166" s="353" t="e">
        <f>SUM(X166,-W166)</f>
        <v>#REF!</v>
      </c>
      <c r="Z166" s="154" t="e">
        <f>Y166/W166</f>
        <v>#REF!</v>
      </c>
      <c r="AA166" s="61"/>
      <c r="AB166" s="152">
        <f>SUM(AB162,AB164)</f>
        <v>2365</v>
      </c>
      <c r="AC166" s="152">
        <f>SUM(AC162,AC164)</f>
        <v>2298</v>
      </c>
      <c r="AD166" s="353">
        <f>SUM(AC166,-AB166)</f>
        <v>-67</v>
      </c>
      <c r="AE166" s="154">
        <f>AD166/AB166</f>
        <v>-2.8329809725158563E-2</v>
      </c>
      <c r="AF166" s="49">
        <v>23</v>
      </c>
      <c r="AG166" s="152">
        <f>SUM(AG162,AG164)</f>
        <v>2014</v>
      </c>
      <c r="AH166" s="152">
        <f>SUM(AH162,AH164)</f>
        <v>2298</v>
      </c>
      <c r="AI166" s="353">
        <f>SUM(AH166,-AG166)</f>
        <v>284</v>
      </c>
      <c r="AJ166" s="154">
        <f>AI166/AG166</f>
        <v>0.14101290963257199</v>
      </c>
      <c r="AK166" s="332">
        <v>24</v>
      </c>
      <c r="AL166" s="12"/>
      <c r="AN166" s="18">
        <v>24</v>
      </c>
      <c r="AO166" s="151" t="s">
        <v>107</v>
      </c>
      <c r="AP166" s="152" t="e">
        <f>SUM(AP162,AP164)</f>
        <v>#REF!</v>
      </c>
      <c r="AQ166" s="152">
        <f>SUM(AQ162,AQ164)</f>
        <v>2471</v>
      </c>
      <c r="AR166" s="353" t="e">
        <f>SUM(AQ166,-AP166)</f>
        <v>#REF!</v>
      </c>
      <c r="AS166" s="154" t="e">
        <f>AR166/AP166</f>
        <v>#REF!</v>
      </c>
      <c r="AT166" s="61"/>
      <c r="AU166" s="152">
        <f>SUM(AU162,AU164)</f>
        <v>1630</v>
      </c>
      <c r="AV166" s="152">
        <f>SUM(AV162,AV164)</f>
        <v>1532</v>
      </c>
      <c r="AW166" s="353">
        <f>SUM(AV166,-AU166)</f>
        <v>-98</v>
      </c>
      <c r="AX166" s="154">
        <f>AW166/AU166</f>
        <v>-6.0122699386503067E-2</v>
      </c>
      <c r="AY166" s="49">
        <v>23</v>
      </c>
      <c r="AZ166" s="152">
        <f>SUM(AZ162,AZ164)</f>
        <v>2013</v>
      </c>
      <c r="BA166" s="152">
        <f>SUM(BA162,BA164)</f>
        <v>1532</v>
      </c>
      <c r="BB166" s="353">
        <f>SUM(BA166,-AZ166)</f>
        <v>-481</v>
      </c>
      <c r="BC166" s="154">
        <f>BB166/AZ166</f>
        <v>-0.23894684550422254</v>
      </c>
      <c r="BD166" s="18">
        <v>24</v>
      </c>
      <c r="BE166" s="12"/>
      <c r="BG166" s="332">
        <v>24</v>
      </c>
      <c r="BH166" s="151" t="s">
        <v>107</v>
      </c>
      <c r="BI166" s="152" t="e">
        <f>SUM(BI162,BI164)</f>
        <v>#REF!</v>
      </c>
      <c r="BJ166" s="152">
        <f>SUM(BJ162,BJ164)</f>
        <v>2471</v>
      </c>
      <c r="BK166" s="353" t="e">
        <f>SUM(BJ166,-BI166)</f>
        <v>#REF!</v>
      </c>
      <c r="BL166" s="154" t="e">
        <f>BK166/BI166</f>
        <v>#REF!</v>
      </c>
      <c r="BM166" s="61"/>
      <c r="BN166" s="152">
        <f>SUM(BN162,BN164)</f>
        <v>1212</v>
      </c>
      <c r="BO166" s="152">
        <f>SUM(BO162,BO164)</f>
        <v>1118</v>
      </c>
      <c r="BP166" s="353">
        <f>SUM(BO166,-BN166)</f>
        <v>-94</v>
      </c>
      <c r="BQ166" s="154">
        <f>BP166/BN166</f>
        <v>-7.7557755775577553E-2</v>
      </c>
      <c r="BR166" s="49">
        <v>23</v>
      </c>
      <c r="BS166" s="152">
        <f>SUM(BS162,BS164)</f>
        <v>2013</v>
      </c>
      <c r="BT166" s="152">
        <f>SUM(BT162,BT164)</f>
        <v>1118</v>
      </c>
      <c r="BU166" s="353">
        <f>SUM(BT166,-BS166)</f>
        <v>-895</v>
      </c>
      <c r="BV166" s="154">
        <f>BU166/BS166</f>
        <v>-0.44461003477396921</v>
      </c>
      <c r="BW166" s="332">
        <v>24</v>
      </c>
      <c r="BX166" s="12"/>
      <c r="CA166" s="18">
        <v>24</v>
      </c>
      <c r="CB166" s="151" t="s">
        <v>107</v>
      </c>
      <c r="CC166" s="152" t="e">
        <f>SUM(CC162,CC164)</f>
        <v>#REF!</v>
      </c>
      <c r="CD166" s="152">
        <f>SUM(CD162,CD164)</f>
        <v>2471</v>
      </c>
      <c r="CE166" s="353" t="e">
        <f>SUM(CD166,-CC166)</f>
        <v>#REF!</v>
      </c>
      <c r="CF166" s="154" t="e">
        <f>CE166/CC166</f>
        <v>#REF!</v>
      </c>
      <c r="CG166" s="61"/>
      <c r="CH166" s="152">
        <f>SUM(CH162,CH164)</f>
        <v>923</v>
      </c>
      <c r="CI166" s="152">
        <f>SUM(CI162,CI164)</f>
        <v>905</v>
      </c>
      <c r="CJ166" s="353">
        <f>SUM(CI166,-CH166)</f>
        <v>-18</v>
      </c>
      <c r="CK166" s="154">
        <f>CJ166/CH166</f>
        <v>-1.9501625135427952E-2</v>
      </c>
      <c r="CL166" s="49">
        <v>23</v>
      </c>
      <c r="CM166" s="152">
        <f>SUM(CM162,CM164)</f>
        <v>2014</v>
      </c>
      <c r="CN166" s="152">
        <f>SUM(CN162,CN164)</f>
        <v>905</v>
      </c>
      <c r="CO166" s="353">
        <f>SUM(CN166,-CM166)</f>
        <v>-1109</v>
      </c>
      <c r="CP166" s="154">
        <f>CO166/CM166</f>
        <v>-0.55064548162859983</v>
      </c>
      <c r="CQ166" s="18">
        <v>24</v>
      </c>
      <c r="CR166" s="12"/>
      <c r="CU166" s="332">
        <v>24</v>
      </c>
      <c r="CV166" s="151" t="s">
        <v>107</v>
      </c>
      <c r="CW166" s="152" t="e">
        <f>SUM(CW162,CW164)</f>
        <v>#REF!</v>
      </c>
      <c r="CX166" s="152">
        <f>SUM(CX162,CX164)</f>
        <v>2471</v>
      </c>
      <c r="CY166" s="353" t="e">
        <f>SUM(CX166,-CW166)</f>
        <v>#REF!</v>
      </c>
      <c r="CZ166" s="154" t="e">
        <f>CY166/CW166</f>
        <v>#REF!</v>
      </c>
      <c r="DA166" s="61"/>
      <c r="DB166" s="152">
        <f>SUM(DB162,DB164)</f>
        <v>689</v>
      </c>
      <c r="DC166" s="152">
        <f>SUM(DC162,DC164)</f>
        <v>643</v>
      </c>
      <c r="DD166" s="353">
        <f>SUM(DC166,-DB166)</f>
        <v>-46</v>
      </c>
      <c r="DE166" s="154">
        <f>DD166/DB166</f>
        <v>-6.6763425253991288E-2</v>
      </c>
      <c r="DF166" s="49">
        <v>23</v>
      </c>
      <c r="DG166" s="152">
        <f>SUM(DG162,DG164)</f>
        <v>2014</v>
      </c>
      <c r="DH166" s="152">
        <f>SUM(DH162,DH164)</f>
        <v>643</v>
      </c>
      <c r="DI166" s="353">
        <f>SUM(DH166,-DG166)</f>
        <v>-1371</v>
      </c>
      <c r="DJ166" s="154">
        <f>DI166/DG166</f>
        <v>-0.68073485600794437</v>
      </c>
      <c r="DK166" s="332">
        <v>24</v>
      </c>
      <c r="DL166" s="12"/>
      <c r="DO166" s="18">
        <v>24</v>
      </c>
      <c r="DP166" s="151" t="s">
        <v>107</v>
      </c>
      <c r="DQ166" s="152" t="e">
        <f>SUM(DQ162,DQ164)</f>
        <v>#REF!</v>
      </c>
      <c r="DR166" s="152">
        <f>SUM(DR162,DR164)</f>
        <v>2471</v>
      </c>
      <c r="DS166" s="353" t="e">
        <f>SUM(DR166,-DQ166)</f>
        <v>#REF!</v>
      </c>
      <c r="DT166" s="154" t="e">
        <f>DS166/DQ166</f>
        <v>#REF!</v>
      </c>
      <c r="DU166" s="61"/>
      <c r="DV166" s="152">
        <f>SUM(DV162,DV164)</f>
        <v>1069</v>
      </c>
      <c r="DW166" s="152">
        <f>SUM(DW162,DW164)</f>
        <v>951</v>
      </c>
      <c r="DX166" s="353">
        <f>SUM(DW166,-DV166)</f>
        <v>-118</v>
      </c>
      <c r="DY166" s="154">
        <f>DX166/DV166</f>
        <v>-0.11038353601496725</v>
      </c>
      <c r="DZ166" s="49">
        <v>23</v>
      </c>
      <c r="EA166" s="152">
        <f>SUM(EA162,EA164)</f>
        <v>2014</v>
      </c>
      <c r="EB166" s="152">
        <f>SUM(EB162,EB164)</f>
        <v>951</v>
      </c>
      <c r="EC166" s="353">
        <f>SUM(EB166,-EA166)</f>
        <v>-1063</v>
      </c>
      <c r="ED166" s="154">
        <f>EC166/EA166</f>
        <v>-0.52780536246276066</v>
      </c>
      <c r="EE166" s="18">
        <v>24</v>
      </c>
      <c r="EF166" s="12"/>
      <c r="EI166" s="409">
        <v>24</v>
      </c>
      <c r="EJ166" s="151" t="s">
        <v>107</v>
      </c>
      <c r="EK166" s="152" t="e">
        <f>SUM(EK162,EK164)</f>
        <v>#REF!</v>
      </c>
      <c r="EL166" s="152">
        <f>SUM(EL162,EL164)</f>
        <v>2471</v>
      </c>
      <c r="EM166" s="353" t="e">
        <f>SUM(EL166,-EK166)</f>
        <v>#REF!</v>
      </c>
      <c r="EN166" s="154" t="e">
        <f>EM166/EK166</f>
        <v>#REF!</v>
      </c>
      <c r="EO166" s="61"/>
      <c r="EP166" s="152">
        <f>SUM(EP162,EP164)</f>
        <v>6859</v>
      </c>
      <c r="EQ166" s="152">
        <f>SUM(EQ162,EQ164)</f>
        <v>6507</v>
      </c>
      <c r="ER166" s="353">
        <f>SUM(EQ166,-EP166)</f>
        <v>-352</v>
      </c>
      <c r="ES166" s="154">
        <f>ER166/EP166</f>
        <v>-5.1319434319871703E-2</v>
      </c>
      <c r="ET166" s="49">
        <v>23</v>
      </c>
      <c r="EU166" s="152">
        <f>SUM(EU162,EU164)</f>
        <v>2014</v>
      </c>
      <c r="EV166" s="152">
        <f>SUM(EV162,EV164)</f>
        <v>6507</v>
      </c>
      <c r="EW166" s="353">
        <f>SUM(EV166,-EU166)</f>
        <v>4493</v>
      </c>
      <c r="EX166" s="154">
        <f>EW166/EU166</f>
        <v>2.230883813306852</v>
      </c>
      <c r="EY166" s="409">
        <v>24</v>
      </c>
      <c r="EZ166" s="12"/>
    </row>
    <row r="167" spans="1:156" hidden="1" x14ac:dyDescent="0.25">
      <c r="A167" s="461"/>
      <c r="B167" s="142"/>
      <c r="C167" s="140"/>
      <c r="D167" s="141"/>
      <c r="E167" s="142"/>
      <c r="F167" s="143"/>
      <c r="G167" s="61"/>
      <c r="H167" s="141"/>
      <c r="I167" s="141"/>
      <c r="J167" s="142"/>
      <c r="K167" s="143"/>
      <c r="L167" s="17"/>
      <c r="M167" s="141"/>
      <c r="N167" s="141"/>
      <c r="O167" s="142"/>
      <c r="P167" s="143"/>
      <c r="Q167" s="461"/>
      <c r="R167" s="91"/>
      <c r="U167" s="332"/>
      <c r="V167" s="142"/>
      <c r="W167" s="140"/>
      <c r="X167" s="141"/>
      <c r="Y167" s="142"/>
      <c r="Z167" s="143"/>
      <c r="AA167" s="61"/>
      <c r="AB167" s="141"/>
      <c r="AC167" s="141"/>
      <c r="AD167" s="142"/>
      <c r="AE167" s="143"/>
      <c r="AF167" s="49"/>
      <c r="AG167" s="141"/>
      <c r="AH167" s="141"/>
      <c r="AI167" s="142"/>
      <c r="AJ167" s="143"/>
      <c r="AK167" s="332"/>
      <c r="AL167" s="12"/>
      <c r="AN167" s="18"/>
      <c r="AO167" s="142"/>
      <c r="AP167" s="140"/>
      <c r="AQ167" s="141"/>
      <c r="AR167" s="142"/>
      <c r="AS167" s="143"/>
      <c r="AT167" s="61"/>
      <c r="AU167" s="141"/>
      <c r="AV167" s="141"/>
      <c r="AW167" s="142"/>
      <c r="AX167" s="143"/>
      <c r="AY167" s="49"/>
      <c r="AZ167" s="141"/>
      <c r="BA167" s="141"/>
      <c r="BB167" s="142"/>
      <c r="BC167" s="143"/>
      <c r="BD167" s="18"/>
      <c r="BE167" s="12"/>
      <c r="BG167" s="332"/>
      <c r="BH167" s="142"/>
      <c r="BI167" s="140"/>
      <c r="BJ167" s="141"/>
      <c r="BK167" s="142"/>
      <c r="BL167" s="143"/>
      <c r="BM167" s="61"/>
      <c r="BN167" s="141"/>
      <c r="BO167" s="141"/>
      <c r="BP167" s="142"/>
      <c r="BQ167" s="143"/>
      <c r="BR167" s="49"/>
      <c r="BS167" s="141"/>
      <c r="BT167" s="141"/>
      <c r="BU167" s="142"/>
      <c r="BV167" s="143"/>
      <c r="BW167" s="332"/>
      <c r="BX167" s="12"/>
      <c r="CA167" s="18"/>
      <c r="CB167" s="142"/>
      <c r="CC167" s="140"/>
      <c r="CD167" s="141"/>
      <c r="CE167" s="142"/>
      <c r="CF167" s="143"/>
      <c r="CG167" s="61"/>
      <c r="CH167" s="141"/>
      <c r="CI167" s="141"/>
      <c r="CJ167" s="142"/>
      <c r="CK167" s="143"/>
      <c r="CL167" s="49"/>
      <c r="CM167" s="141"/>
      <c r="CN167" s="141"/>
      <c r="CO167" s="142"/>
      <c r="CP167" s="143"/>
      <c r="CQ167" s="18"/>
      <c r="CR167" s="12"/>
      <c r="CU167" s="332"/>
      <c r="CV167" s="142"/>
      <c r="CW167" s="140"/>
      <c r="CX167" s="141"/>
      <c r="CY167" s="142"/>
      <c r="CZ167" s="143"/>
      <c r="DA167" s="61"/>
      <c r="DB167" s="141"/>
      <c r="DC167" s="141"/>
      <c r="DD167" s="142"/>
      <c r="DE167" s="143"/>
      <c r="DF167" s="49"/>
      <c r="DG167" s="141"/>
      <c r="DH167" s="141"/>
      <c r="DI167" s="142"/>
      <c r="DJ167" s="143"/>
      <c r="DK167" s="332"/>
      <c r="DL167" s="12"/>
      <c r="DO167" s="18"/>
      <c r="DP167" s="142"/>
      <c r="DQ167" s="140"/>
      <c r="DR167" s="141"/>
      <c r="DS167" s="142"/>
      <c r="DT167" s="143"/>
      <c r="DU167" s="61"/>
      <c r="DV167" s="141"/>
      <c r="DW167" s="141"/>
      <c r="DX167" s="142"/>
      <c r="DY167" s="143"/>
      <c r="DZ167" s="49"/>
      <c r="EA167" s="141"/>
      <c r="EB167" s="141"/>
      <c r="EC167" s="142"/>
      <c r="ED167" s="143"/>
      <c r="EE167" s="18"/>
      <c r="EF167" s="12"/>
      <c r="EI167" s="409"/>
      <c r="EJ167" s="142"/>
      <c r="EK167" s="140"/>
      <c r="EL167" s="141"/>
      <c r="EM167" s="142"/>
      <c r="EN167" s="143"/>
      <c r="EO167" s="61"/>
      <c r="EP167" s="141"/>
      <c r="EQ167" s="141"/>
      <c r="ER167" s="142"/>
      <c r="ES167" s="143"/>
      <c r="ET167" s="49"/>
      <c r="EU167" s="141"/>
      <c r="EV167" s="141"/>
      <c r="EW167" s="142"/>
      <c r="EX167" s="143"/>
      <c r="EY167" s="409"/>
      <c r="EZ167" s="12"/>
    </row>
    <row r="168" spans="1:156" hidden="1" x14ac:dyDescent="0.25">
      <c r="A168" s="461">
        <v>25</v>
      </c>
      <c r="B168" s="147" t="s">
        <v>108</v>
      </c>
      <c r="C168" s="148">
        <f>C73</f>
        <v>0</v>
      </c>
      <c r="D168" s="148">
        <f>D73</f>
        <v>0</v>
      </c>
      <c r="E168" s="269">
        <f>SUM(D168,-C168)</f>
        <v>0</v>
      </c>
      <c r="F168" s="150" t="e">
        <f>E168/C168</f>
        <v>#DIV/0!</v>
      </c>
      <c r="G168" s="61">
        <v>24</v>
      </c>
      <c r="H168" s="148">
        <f>H71</f>
        <v>1828</v>
      </c>
      <c r="I168" s="148">
        <f>I71</f>
        <v>1953</v>
      </c>
      <c r="J168" s="269">
        <f>SUM(I168,-H168)</f>
        <v>125</v>
      </c>
      <c r="K168" s="150">
        <f>J168/H168</f>
        <v>6.8380743982494524E-2</v>
      </c>
      <c r="L168" s="17"/>
      <c r="M168" s="148">
        <f>M73</f>
        <v>0</v>
      </c>
      <c r="N168" s="148">
        <f>N73</f>
        <v>0</v>
      </c>
      <c r="O168" s="269">
        <f>SUM(N168,-M168)</f>
        <v>0</v>
      </c>
      <c r="P168" s="150" t="e">
        <f>O168/M168</f>
        <v>#DIV/0!</v>
      </c>
      <c r="Q168" s="461">
        <v>25</v>
      </c>
      <c r="R168" s="91"/>
      <c r="U168" s="332">
        <v>25</v>
      </c>
      <c r="V168" s="147" t="s">
        <v>108</v>
      </c>
      <c r="W168" s="148">
        <f>W74</f>
        <v>0</v>
      </c>
      <c r="X168" s="148">
        <f>X74</f>
        <v>0</v>
      </c>
      <c r="Y168" s="269">
        <f>SUM(X168,-W168)</f>
        <v>0</v>
      </c>
      <c r="Z168" s="150" t="e">
        <f>Y168/W168</f>
        <v>#DIV/0!</v>
      </c>
      <c r="AA168" s="61"/>
      <c r="AB168" s="148">
        <f>AV72</f>
        <v>0</v>
      </c>
      <c r="AC168" s="148">
        <f>AW72</f>
        <v>0</v>
      </c>
      <c r="AD168" s="269">
        <f>SUM(AC168,-AB168)</f>
        <v>0</v>
      </c>
      <c r="AE168" s="150" t="e">
        <f>AD168/AB168</f>
        <v>#DIV/0!</v>
      </c>
      <c r="AF168" s="49">
        <v>24</v>
      </c>
      <c r="AG168" s="148">
        <f>AG74</f>
        <v>0</v>
      </c>
      <c r="AH168" s="148">
        <f>AH74</f>
        <v>0</v>
      </c>
      <c r="AI168" s="269">
        <f>SUM(AH168,-AG168)</f>
        <v>0</v>
      </c>
      <c r="AJ168" s="150" t="e">
        <f>AI168/AG168</f>
        <v>#DIV/0!</v>
      </c>
      <c r="AK168" s="332">
        <v>25</v>
      </c>
      <c r="AL168" s="12"/>
      <c r="AN168" s="18">
        <v>25</v>
      </c>
      <c r="AO168" s="147" t="s">
        <v>108</v>
      </c>
      <c r="AP168" s="148">
        <f>AP74</f>
        <v>0</v>
      </c>
      <c r="AQ168" s="148">
        <f>AQ74</f>
        <v>0</v>
      </c>
      <c r="AR168" s="269">
        <f>SUM(AQ168,-AP168)</f>
        <v>0</v>
      </c>
      <c r="AS168" s="150" t="e">
        <f>AR168/AP168</f>
        <v>#DIV/0!</v>
      </c>
      <c r="AT168" s="61"/>
      <c r="AU168" s="148">
        <f>AU72</f>
        <v>0</v>
      </c>
      <c r="AV168" s="148">
        <f>AV72</f>
        <v>0</v>
      </c>
      <c r="AW168" s="269">
        <f>SUM(AV168,-AU168)</f>
        <v>0</v>
      </c>
      <c r="AX168" s="150" t="e">
        <f>AW168/AU168</f>
        <v>#DIV/0!</v>
      </c>
      <c r="AY168" s="49">
        <v>24</v>
      </c>
      <c r="AZ168" s="148">
        <f>AZ74</f>
        <v>0</v>
      </c>
      <c r="BA168" s="148">
        <f>BA74</f>
        <v>0</v>
      </c>
      <c r="BB168" s="269">
        <f>SUM(BA168,-AZ168)</f>
        <v>0</v>
      </c>
      <c r="BC168" s="150" t="e">
        <f>BB168/AZ168</f>
        <v>#DIV/0!</v>
      </c>
      <c r="BD168" s="18">
        <v>25</v>
      </c>
      <c r="BE168" s="12"/>
      <c r="BG168" s="332">
        <v>25</v>
      </c>
      <c r="BH168" s="147" t="s">
        <v>108</v>
      </c>
      <c r="BI168" s="148">
        <f>BI74</f>
        <v>0</v>
      </c>
      <c r="BJ168" s="148">
        <f>BJ74</f>
        <v>0</v>
      </c>
      <c r="BK168" s="269">
        <f>SUM(BJ168,-BI168)</f>
        <v>0</v>
      </c>
      <c r="BL168" s="150" t="e">
        <f>BK168/BI168</f>
        <v>#DIV/0!</v>
      </c>
      <c r="BM168" s="61"/>
      <c r="BN168" s="148">
        <f>BN72</f>
        <v>0</v>
      </c>
      <c r="BO168" s="148">
        <f>BO72</f>
        <v>0</v>
      </c>
      <c r="BP168" s="269">
        <f>SUM(BO168,-BN168)</f>
        <v>0</v>
      </c>
      <c r="BQ168" s="150" t="e">
        <f>BP168/BN168</f>
        <v>#DIV/0!</v>
      </c>
      <c r="BR168" s="49">
        <v>24</v>
      </c>
      <c r="BS168" s="148">
        <f>BS74</f>
        <v>0</v>
      </c>
      <c r="BT168" s="148">
        <f>BT74</f>
        <v>0</v>
      </c>
      <c r="BU168" s="269">
        <f>SUM(BT168,-BS168)</f>
        <v>0</v>
      </c>
      <c r="BV168" s="150" t="e">
        <f>BU168/BS168</f>
        <v>#DIV/0!</v>
      </c>
      <c r="BW168" s="332">
        <v>25</v>
      </c>
      <c r="BX168" s="12"/>
      <c r="CA168" s="18">
        <v>25</v>
      </c>
      <c r="CB168" s="147" t="s">
        <v>108</v>
      </c>
      <c r="CC168" s="148">
        <f>CC74</f>
        <v>0</v>
      </c>
      <c r="CD168" s="148">
        <f>CD74</f>
        <v>0</v>
      </c>
      <c r="CE168" s="269">
        <f>SUM(CD168,-CC168)</f>
        <v>0</v>
      </c>
      <c r="CF168" s="150" t="e">
        <f>CE168/CC168</f>
        <v>#DIV/0!</v>
      </c>
      <c r="CG168" s="61"/>
      <c r="CH168" s="148">
        <f>CH72</f>
        <v>0</v>
      </c>
      <c r="CI168" s="148">
        <f>CI72</f>
        <v>0</v>
      </c>
      <c r="CJ168" s="269">
        <f>SUM(CI168,-CH168)</f>
        <v>0</v>
      </c>
      <c r="CK168" s="150" t="e">
        <f>CJ168/CH168</f>
        <v>#DIV/0!</v>
      </c>
      <c r="CL168" s="49">
        <v>24</v>
      </c>
      <c r="CM168" s="148">
        <f>CM74</f>
        <v>0</v>
      </c>
      <c r="CN168" s="148">
        <f>CN74</f>
        <v>0</v>
      </c>
      <c r="CO168" s="269">
        <f>SUM(CN168,-CM168)</f>
        <v>0</v>
      </c>
      <c r="CP168" s="150" t="e">
        <f>CO168/CM168</f>
        <v>#DIV/0!</v>
      </c>
      <c r="CQ168" s="18">
        <v>25</v>
      </c>
      <c r="CR168" s="12"/>
      <c r="CU168" s="332">
        <v>25</v>
      </c>
      <c r="CV168" s="147" t="s">
        <v>108</v>
      </c>
      <c r="CW168" s="148">
        <f>CW74</f>
        <v>0</v>
      </c>
      <c r="CX168" s="148">
        <f>CX74</f>
        <v>0</v>
      </c>
      <c r="CY168" s="269">
        <f>SUM(CX168,-CW168)</f>
        <v>0</v>
      </c>
      <c r="CZ168" s="150" t="e">
        <f>CY168/CW168</f>
        <v>#DIV/0!</v>
      </c>
      <c r="DA168" s="61"/>
      <c r="DB168" s="148">
        <f>DB72</f>
        <v>0</v>
      </c>
      <c r="DC168" s="148">
        <f>DC72</f>
        <v>0</v>
      </c>
      <c r="DD168" s="269">
        <f>SUM(DC168,-DB168)</f>
        <v>0</v>
      </c>
      <c r="DE168" s="150" t="e">
        <f>DD168/DB168</f>
        <v>#DIV/0!</v>
      </c>
      <c r="DF168" s="49">
        <v>24</v>
      </c>
      <c r="DG168" s="148">
        <f>DG74</f>
        <v>0</v>
      </c>
      <c r="DH168" s="148">
        <f>DH74</f>
        <v>0</v>
      </c>
      <c r="DI168" s="269">
        <f>SUM(DH168,-DG168)</f>
        <v>0</v>
      </c>
      <c r="DJ168" s="150" t="e">
        <f>DI168/DG168</f>
        <v>#DIV/0!</v>
      </c>
      <c r="DK168" s="332">
        <v>25</v>
      </c>
      <c r="DL168" s="12"/>
      <c r="DO168" s="18">
        <v>25</v>
      </c>
      <c r="DP168" s="147" t="s">
        <v>108</v>
      </c>
      <c r="DQ168" s="148">
        <f>DQ74</f>
        <v>0</v>
      </c>
      <c r="DR168" s="148">
        <f>DR74</f>
        <v>0</v>
      </c>
      <c r="DS168" s="269">
        <f>SUM(DR168,-DQ168)</f>
        <v>0</v>
      </c>
      <c r="DT168" s="150" t="e">
        <f>DS168/DQ168</f>
        <v>#DIV/0!</v>
      </c>
      <c r="DU168" s="61"/>
      <c r="DV168" s="148">
        <f>DV72</f>
        <v>0</v>
      </c>
      <c r="DW168" s="148">
        <f>DW72</f>
        <v>0</v>
      </c>
      <c r="DX168" s="269">
        <f>SUM(DW168,-DV168)</f>
        <v>0</v>
      </c>
      <c r="DY168" s="150" t="e">
        <f>DX168/DV168</f>
        <v>#DIV/0!</v>
      </c>
      <c r="DZ168" s="49">
        <v>24</v>
      </c>
      <c r="EA168" s="148">
        <f>EA74</f>
        <v>0</v>
      </c>
      <c r="EB168" s="148">
        <f>EB74</f>
        <v>0</v>
      </c>
      <c r="EC168" s="269">
        <f>SUM(EB168,-EA168)</f>
        <v>0</v>
      </c>
      <c r="ED168" s="150" t="e">
        <f>EC168/EA168</f>
        <v>#DIV/0!</v>
      </c>
      <c r="EE168" s="18">
        <v>25</v>
      </c>
      <c r="EF168" s="12"/>
      <c r="EI168" s="409">
        <v>25</v>
      </c>
      <c r="EJ168" s="147" t="s">
        <v>108</v>
      </c>
      <c r="EK168" s="148">
        <f>EK74</f>
        <v>0</v>
      </c>
      <c r="EL168" s="148">
        <f>EL74</f>
        <v>0</v>
      </c>
      <c r="EM168" s="269">
        <f>SUM(EL168,-EK168)</f>
        <v>0</v>
      </c>
      <c r="EN168" s="150" t="e">
        <f>EM168/EK168</f>
        <v>#DIV/0!</v>
      </c>
      <c r="EO168" s="61"/>
      <c r="EP168" s="148">
        <f>EP74</f>
        <v>0</v>
      </c>
      <c r="EQ168" s="148">
        <f>EQ74</f>
        <v>0</v>
      </c>
      <c r="ER168" s="269">
        <f>SUM(EQ168,-EP168)</f>
        <v>0</v>
      </c>
      <c r="ES168" s="150" t="e">
        <f>ER168/EP168</f>
        <v>#DIV/0!</v>
      </c>
      <c r="ET168" s="49">
        <v>24</v>
      </c>
      <c r="EU168" s="148">
        <f>EU74</f>
        <v>0</v>
      </c>
      <c r="EV168" s="148">
        <f>EV74</f>
        <v>0</v>
      </c>
      <c r="EW168" s="269">
        <f>SUM(EV168,-EU168)</f>
        <v>0</v>
      </c>
      <c r="EX168" s="150" t="e">
        <f>EW168/EU168</f>
        <v>#DIV/0!</v>
      </c>
      <c r="EY168" s="409">
        <v>25</v>
      </c>
      <c r="EZ168" s="12"/>
    </row>
    <row r="169" spans="1:156" hidden="1" x14ac:dyDescent="0.25">
      <c r="A169" s="461"/>
      <c r="B169" s="142"/>
      <c r="C169" s="140"/>
      <c r="D169" s="142"/>
      <c r="E169" s="142"/>
      <c r="F169" s="143"/>
      <c r="G169" s="61"/>
      <c r="H169" s="142"/>
      <c r="I169" s="142"/>
      <c r="J169" s="142"/>
      <c r="K169" s="143"/>
      <c r="L169" s="17"/>
      <c r="M169" s="142"/>
      <c r="N169" s="142"/>
      <c r="O169" s="142"/>
      <c r="P169" s="143"/>
      <c r="Q169" s="461"/>
      <c r="R169" s="91"/>
      <c r="U169" s="332"/>
      <c r="V169" s="142"/>
      <c r="W169" s="140"/>
      <c r="X169" s="142"/>
      <c r="Y169" s="142"/>
      <c r="Z169" s="143"/>
      <c r="AA169" s="61"/>
      <c r="AB169" s="142"/>
      <c r="AC169" s="142"/>
      <c r="AD169" s="142"/>
      <c r="AE169" s="143"/>
      <c r="AF169" s="49"/>
      <c r="AG169" s="140"/>
      <c r="AH169" s="142"/>
      <c r="AI169" s="142"/>
      <c r="AJ169" s="143"/>
      <c r="AK169" s="332"/>
      <c r="AL169" s="12"/>
      <c r="AN169" s="18"/>
      <c r="AO169" s="142"/>
      <c r="AP169" s="140"/>
      <c r="AQ169" s="142"/>
      <c r="AR169" s="142"/>
      <c r="AS169" s="143"/>
      <c r="AT169" s="61"/>
      <c r="AU169" s="142"/>
      <c r="AV169" s="142"/>
      <c r="AW169" s="142"/>
      <c r="AX169" s="143"/>
      <c r="AY169" s="49"/>
      <c r="AZ169" s="140"/>
      <c r="BA169" s="142"/>
      <c r="BB169" s="142"/>
      <c r="BC169" s="143"/>
      <c r="BD169" s="18"/>
      <c r="BE169" s="12"/>
      <c r="BG169" s="332"/>
      <c r="BH169" s="142"/>
      <c r="BI169" s="140"/>
      <c r="BJ169" s="142"/>
      <c r="BK169" s="142"/>
      <c r="BL169" s="143"/>
      <c r="BM169" s="61"/>
      <c r="BN169" s="142"/>
      <c r="BO169" s="142"/>
      <c r="BP169" s="142"/>
      <c r="BQ169" s="143"/>
      <c r="BR169" s="49"/>
      <c r="BS169" s="140"/>
      <c r="BT169" s="142"/>
      <c r="BU169" s="142"/>
      <c r="BV169" s="143"/>
      <c r="BW169" s="332"/>
      <c r="BX169" s="12"/>
      <c r="CA169" s="18"/>
      <c r="CB169" s="142"/>
      <c r="CC169" s="140"/>
      <c r="CD169" s="142"/>
      <c r="CE169" s="142"/>
      <c r="CF169" s="143"/>
      <c r="CG169" s="61"/>
      <c r="CH169" s="142"/>
      <c r="CI169" s="142"/>
      <c r="CJ169" s="142"/>
      <c r="CK169" s="143"/>
      <c r="CL169" s="49"/>
      <c r="CM169" s="140"/>
      <c r="CN169" s="142"/>
      <c r="CO169" s="142"/>
      <c r="CP169" s="143"/>
      <c r="CQ169" s="18"/>
      <c r="CR169" s="12"/>
      <c r="CU169" s="332"/>
      <c r="CV169" s="142"/>
      <c r="CW169" s="140"/>
      <c r="CX169" s="142"/>
      <c r="CY169" s="142"/>
      <c r="CZ169" s="143"/>
      <c r="DA169" s="61"/>
      <c r="DB169" s="142"/>
      <c r="DC169" s="142"/>
      <c r="DD169" s="142"/>
      <c r="DE169" s="143"/>
      <c r="DF169" s="49"/>
      <c r="DG169" s="140"/>
      <c r="DH169" s="142"/>
      <c r="DI169" s="142"/>
      <c r="DJ169" s="143"/>
      <c r="DK169" s="332"/>
      <c r="DL169" s="12"/>
      <c r="DO169" s="18"/>
      <c r="DP169" s="142"/>
      <c r="DQ169" s="140"/>
      <c r="DR169" s="142"/>
      <c r="DS169" s="142"/>
      <c r="DT169" s="143"/>
      <c r="DU169" s="61"/>
      <c r="DV169" s="142"/>
      <c r="DW169" s="142"/>
      <c r="DX169" s="142"/>
      <c r="DY169" s="143"/>
      <c r="DZ169" s="49"/>
      <c r="EA169" s="140"/>
      <c r="EB169" s="142"/>
      <c r="EC169" s="142"/>
      <c r="ED169" s="143"/>
      <c r="EE169" s="18"/>
      <c r="EF169" s="12"/>
      <c r="EI169" s="409"/>
      <c r="EJ169" s="142"/>
      <c r="EK169" s="140"/>
      <c r="EL169" s="142"/>
      <c r="EM169" s="142"/>
      <c r="EN169" s="143"/>
      <c r="EO169" s="61"/>
      <c r="EP169" s="142"/>
      <c r="EQ169" s="142"/>
      <c r="ER169" s="142"/>
      <c r="ES169" s="143"/>
      <c r="ET169" s="49"/>
      <c r="EU169" s="140"/>
      <c r="EV169" s="142"/>
      <c r="EW169" s="142"/>
      <c r="EX169" s="143"/>
      <c r="EY169" s="409"/>
      <c r="EZ169" s="12"/>
    </row>
    <row r="170" spans="1:156" hidden="1" x14ac:dyDescent="0.25">
      <c r="A170" s="461">
        <v>26</v>
      </c>
      <c r="B170" s="155" t="s">
        <v>39</v>
      </c>
      <c r="C170" s="155">
        <f>SUM(C166,C168)</f>
        <v>0</v>
      </c>
      <c r="D170" s="155">
        <f>SUM(D166,D168)</f>
        <v>9204</v>
      </c>
      <c r="E170" s="288">
        <f>SUM(D170,-C170)</f>
        <v>9204</v>
      </c>
      <c r="F170" s="157" t="e">
        <f>E170/C170</f>
        <v>#DIV/0!</v>
      </c>
      <c r="G170" s="61">
        <v>25</v>
      </c>
      <c r="H170" s="155">
        <f>SUM(H166,H168)</f>
        <v>10687</v>
      </c>
      <c r="I170" s="155">
        <f>SUM(I166,I168)</f>
        <v>10640</v>
      </c>
      <c r="J170" s="288">
        <f>SUM(I170,-H170)</f>
        <v>-47</v>
      </c>
      <c r="K170" s="157">
        <f>J170/H170</f>
        <v>-4.3978665668569289E-3</v>
      </c>
      <c r="L170" s="17"/>
      <c r="M170" s="155">
        <f>SUM(M166,M168)</f>
        <v>9285</v>
      </c>
      <c r="N170" s="155">
        <f>SUM(N166,N168)</f>
        <v>8687</v>
      </c>
      <c r="O170" s="288">
        <f>SUM(N170,-M170)</f>
        <v>-598</v>
      </c>
      <c r="P170" s="157">
        <f>O170/M170</f>
        <v>-6.4404954227248248E-2</v>
      </c>
      <c r="Q170" s="461">
        <v>26</v>
      </c>
      <c r="R170" s="91"/>
      <c r="U170" s="332">
        <v>26</v>
      </c>
      <c r="V170" s="155" t="s">
        <v>39</v>
      </c>
      <c r="W170" s="155" t="e">
        <f>SUM(W166,W168)</f>
        <v>#REF!</v>
      </c>
      <c r="X170" s="155">
        <f>SUM(X166,X168)</f>
        <v>2471</v>
      </c>
      <c r="Y170" s="288" t="e">
        <f>SUM(X170,-W170)</f>
        <v>#REF!</v>
      </c>
      <c r="Z170" s="157" t="e">
        <f>Y170/W170</f>
        <v>#REF!</v>
      </c>
      <c r="AA170" s="61"/>
      <c r="AB170" s="155">
        <f>SUM(AB166,AB168)</f>
        <v>2365</v>
      </c>
      <c r="AC170" s="155">
        <f>SUM(AC166,AC168)</f>
        <v>2298</v>
      </c>
      <c r="AD170" s="288">
        <f>SUM(AC170,-AB170)</f>
        <v>-67</v>
      </c>
      <c r="AE170" s="157">
        <f>AD170/AB170</f>
        <v>-2.8329809725158563E-2</v>
      </c>
      <c r="AF170" s="49">
        <v>25</v>
      </c>
      <c r="AG170" s="155">
        <f>SUM(AG166,AG168)</f>
        <v>2014</v>
      </c>
      <c r="AH170" s="155">
        <f>SUM(AH166,AH168)</f>
        <v>2298</v>
      </c>
      <c r="AI170" s="288">
        <f>SUM(AH170,-AG170)</f>
        <v>284</v>
      </c>
      <c r="AJ170" s="157">
        <f>AI170/AG170</f>
        <v>0.14101290963257199</v>
      </c>
      <c r="AK170" s="332">
        <v>26</v>
      </c>
      <c r="AL170" s="12"/>
      <c r="AN170" s="18">
        <v>26</v>
      </c>
      <c r="AO170" s="155" t="s">
        <v>39</v>
      </c>
      <c r="AP170" s="155" t="e">
        <f>SUM(AP166,AP168)</f>
        <v>#REF!</v>
      </c>
      <c r="AQ170" s="155">
        <f>SUM(AQ166,AQ168)</f>
        <v>2471</v>
      </c>
      <c r="AR170" s="288" t="e">
        <f>SUM(AQ170,-AP170)</f>
        <v>#REF!</v>
      </c>
      <c r="AS170" s="157" t="e">
        <f>AR170/AP170</f>
        <v>#REF!</v>
      </c>
      <c r="AT170" s="61"/>
      <c r="AU170" s="155">
        <f>SUM(AU166,AU168)</f>
        <v>1630</v>
      </c>
      <c r="AV170" s="155">
        <f>SUM(AV166,AV168)</f>
        <v>1532</v>
      </c>
      <c r="AW170" s="288">
        <f>SUM(AV170,-AU170)</f>
        <v>-98</v>
      </c>
      <c r="AX170" s="157">
        <f>AW170/AU170</f>
        <v>-6.0122699386503067E-2</v>
      </c>
      <c r="AY170" s="49">
        <v>25</v>
      </c>
      <c r="AZ170" s="155">
        <f>SUM(AZ166,AZ168)</f>
        <v>2013</v>
      </c>
      <c r="BA170" s="155">
        <f>SUM(BA166,BA168)</f>
        <v>1532</v>
      </c>
      <c r="BB170" s="288">
        <f>SUM(BA170,-AZ170)</f>
        <v>-481</v>
      </c>
      <c r="BC170" s="157">
        <f>BB170/AZ170</f>
        <v>-0.23894684550422254</v>
      </c>
      <c r="BD170" s="18">
        <v>26</v>
      </c>
      <c r="BE170" s="12"/>
      <c r="BG170" s="332">
        <v>26</v>
      </c>
      <c r="BH170" s="155" t="s">
        <v>39</v>
      </c>
      <c r="BI170" s="155" t="e">
        <f>SUM(BI166,BI168)</f>
        <v>#REF!</v>
      </c>
      <c r="BJ170" s="155">
        <f>SUM(BJ166,BJ168)</f>
        <v>2471</v>
      </c>
      <c r="BK170" s="288" t="e">
        <f>SUM(BJ170,-BI170)</f>
        <v>#REF!</v>
      </c>
      <c r="BL170" s="157" t="e">
        <f>BK170/BI170</f>
        <v>#REF!</v>
      </c>
      <c r="BM170" s="61"/>
      <c r="BN170" s="155">
        <f>SUM(BN166,BN168)</f>
        <v>1212</v>
      </c>
      <c r="BO170" s="155">
        <f>SUM(BO166,BO168)</f>
        <v>1118</v>
      </c>
      <c r="BP170" s="288">
        <f>SUM(BO170,-BN170)</f>
        <v>-94</v>
      </c>
      <c r="BQ170" s="157">
        <f>BP170/BN170</f>
        <v>-7.7557755775577553E-2</v>
      </c>
      <c r="BR170" s="49">
        <v>25</v>
      </c>
      <c r="BS170" s="155">
        <f>SUM(BS166,BS168)</f>
        <v>2013</v>
      </c>
      <c r="BT170" s="155">
        <f>SUM(BT166,BT168)</f>
        <v>1118</v>
      </c>
      <c r="BU170" s="288">
        <f>SUM(BT170,-BS170)</f>
        <v>-895</v>
      </c>
      <c r="BV170" s="157">
        <f>BU170/BS170</f>
        <v>-0.44461003477396921</v>
      </c>
      <c r="BW170" s="332">
        <v>26</v>
      </c>
      <c r="BX170" s="12"/>
      <c r="CA170" s="18">
        <v>26</v>
      </c>
      <c r="CB170" s="155" t="s">
        <v>39</v>
      </c>
      <c r="CC170" s="155" t="e">
        <f>SUM(CC166,CC168)</f>
        <v>#REF!</v>
      </c>
      <c r="CD170" s="155">
        <f>SUM(CD166,CD168)</f>
        <v>2471</v>
      </c>
      <c r="CE170" s="288" t="e">
        <f>SUM(CD170,-CC170)</f>
        <v>#REF!</v>
      </c>
      <c r="CF170" s="157" t="e">
        <f>CE170/CC170</f>
        <v>#REF!</v>
      </c>
      <c r="CG170" s="61"/>
      <c r="CH170" s="155">
        <f>SUM(CH166,CH168)</f>
        <v>923</v>
      </c>
      <c r="CI170" s="155">
        <f>SUM(CI166,CI168)</f>
        <v>905</v>
      </c>
      <c r="CJ170" s="288">
        <f>SUM(CI170,-CH170)</f>
        <v>-18</v>
      </c>
      <c r="CK170" s="157">
        <f>CJ170/CH170</f>
        <v>-1.9501625135427952E-2</v>
      </c>
      <c r="CL170" s="49">
        <v>25</v>
      </c>
      <c r="CM170" s="155">
        <f>SUM(CM166,CM168)</f>
        <v>2014</v>
      </c>
      <c r="CN170" s="155">
        <f>SUM(CN166,CN168)</f>
        <v>905</v>
      </c>
      <c r="CO170" s="288">
        <f>SUM(CN170,-CM170)</f>
        <v>-1109</v>
      </c>
      <c r="CP170" s="157">
        <f>CO170/CM170</f>
        <v>-0.55064548162859983</v>
      </c>
      <c r="CQ170" s="18">
        <v>26</v>
      </c>
      <c r="CR170" s="12"/>
      <c r="CU170" s="332">
        <v>26</v>
      </c>
      <c r="CV170" s="155" t="s">
        <v>39</v>
      </c>
      <c r="CW170" s="155" t="e">
        <f>SUM(CW166,CW168)</f>
        <v>#REF!</v>
      </c>
      <c r="CX170" s="155">
        <f>SUM(CX166,CX168)</f>
        <v>2471</v>
      </c>
      <c r="CY170" s="288" t="e">
        <f>SUM(CX170,-CW170)</f>
        <v>#REF!</v>
      </c>
      <c r="CZ170" s="157" t="e">
        <f>CY170/CW170</f>
        <v>#REF!</v>
      </c>
      <c r="DA170" s="61"/>
      <c r="DB170" s="155">
        <f>SUM(DB166,DB168)</f>
        <v>689</v>
      </c>
      <c r="DC170" s="155">
        <f>SUM(DC166,DC168)</f>
        <v>643</v>
      </c>
      <c r="DD170" s="288">
        <f>SUM(DC170,-DB170)</f>
        <v>-46</v>
      </c>
      <c r="DE170" s="157">
        <f>DD170/DB170</f>
        <v>-6.6763425253991288E-2</v>
      </c>
      <c r="DF170" s="49">
        <v>25</v>
      </c>
      <c r="DG170" s="155">
        <f>SUM(DG166,DG168)</f>
        <v>2014</v>
      </c>
      <c r="DH170" s="155">
        <f>SUM(DH166,DH168)</f>
        <v>643</v>
      </c>
      <c r="DI170" s="288">
        <f>SUM(DH170,-DG170)</f>
        <v>-1371</v>
      </c>
      <c r="DJ170" s="157">
        <f>DI170/DG170</f>
        <v>-0.68073485600794437</v>
      </c>
      <c r="DK170" s="332">
        <v>26</v>
      </c>
      <c r="DL170" s="12"/>
      <c r="DO170" s="18">
        <v>26</v>
      </c>
      <c r="DP170" s="155" t="s">
        <v>39</v>
      </c>
      <c r="DQ170" s="155" t="e">
        <f>SUM(DQ166,DQ168)</f>
        <v>#REF!</v>
      </c>
      <c r="DR170" s="155">
        <f>SUM(DR166,DR168)</f>
        <v>2471</v>
      </c>
      <c r="DS170" s="288" t="e">
        <f>SUM(DR170,-DQ170)</f>
        <v>#REF!</v>
      </c>
      <c r="DT170" s="157" t="e">
        <f>DS170/DQ170</f>
        <v>#REF!</v>
      </c>
      <c r="DU170" s="61"/>
      <c r="DV170" s="155">
        <f>SUM(DV166,DV168)</f>
        <v>1069</v>
      </c>
      <c r="DW170" s="155">
        <f>SUM(DW166,DW168)</f>
        <v>951</v>
      </c>
      <c r="DX170" s="288">
        <f>SUM(DW170,-DV170)</f>
        <v>-118</v>
      </c>
      <c r="DY170" s="157">
        <f>DX170/DV170</f>
        <v>-0.11038353601496725</v>
      </c>
      <c r="DZ170" s="49">
        <v>25</v>
      </c>
      <c r="EA170" s="155">
        <f>SUM(EA166,EA168)</f>
        <v>2014</v>
      </c>
      <c r="EB170" s="155">
        <f>SUM(EB166,EB168)</f>
        <v>951</v>
      </c>
      <c r="EC170" s="288">
        <f>SUM(EB170,-EA170)</f>
        <v>-1063</v>
      </c>
      <c r="ED170" s="157">
        <f>EC170/EA170</f>
        <v>-0.52780536246276066</v>
      </c>
      <c r="EE170" s="18">
        <v>26</v>
      </c>
      <c r="EF170" s="12"/>
      <c r="EI170" s="409">
        <v>26</v>
      </c>
      <c r="EJ170" s="155" t="s">
        <v>39</v>
      </c>
      <c r="EK170" s="155" t="e">
        <f>SUM(EK166,EK168)</f>
        <v>#REF!</v>
      </c>
      <c r="EL170" s="155">
        <f>SUM(EL166,EL168)</f>
        <v>2471</v>
      </c>
      <c r="EM170" s="288" t="e">
        <f>SUM(EL170,-EK170)</f>
        <v>#REF!</v>
      </c>
      <c r="EN170" s="157" t="e">
        <f>EM170/EK170</f>
        <v>#REF!</v>
      </c>
      <c r="EO170" s="61"/>
      <c r="EP170" s="155">
        <f>SUM(EP166,EP168)</f>
        <v>6859</v>
      </c>
      <c r="EQ170" s="155">
        <f>SUM(EQ166,EQ168)</f>
        <v>6507</v>
      </c>
      <c r="ER170" s="288">
        <f>SUM(EQ170,-EP170)</f>
        <v>-352</v>
      </c>
      <c r="ES170" s="157">
        <f>ER170/EP170</f>
        <v>-5.1319434319871703E-2</v>
      </c>
      <c r="ET170" s="49">
        <v>25</v>
      </c>
      <c r="EU170" s="155">
        <f>SUM(EU166,EU168)</f>
        <v>2014</v>
      </c>
      <c r="EV170" s="155">
        <f>SUM(EV166,EV168)</f>
        <v>6507</v>
      </c>
      <c r="EW170" s="288">
        <f>SUM(EV170,-EU170)</f>
        <v>4493</v>
      </c>
      <c r="EX170" s="157">
        <f>EW170/EU170</f>
        <v>2.230883813306852</v>
      </c>
      <c r="EY170" s="409">
        <v>26</v>
      </c>
      <c r="EZ170" s="12"/>
    </row>
    <row r="171" spans="1:156" hidden="1" x14ac:dyDescent="0.25">
      <c r="A171" s="461"/>
      <c r="B171" s="142"/>
      <c r="C171" s="140"/>
      <c r="D171" s="142"/>
      <c r="E171" s="142"/>
      <c r="F171" s="143"/>
      <c r="G171" s="61"/>
      <c r="H171" s="142"/>
      <c r="I171" s="142"/>
      <c r="J171" s="142"/>
      <c r="K171" s="143"/>
      <c r="L171" s="17"/>
      <c r="M171" s="142"/>
      <c r="N171" s="142"/>
      <c r="O171" s="142"/>
      <c r="P171" s="143"/>
      <c r="Q171" s="461"/>
      <c r="R171" s="91"/>
      <c r="U171" s="332"/>
      <c r="V171" s="142"/>
      <c r="W171" s="140"/>
      <c r="X171" s="142"/>
      <c r="Y171" s="142"/>
      <c r="Z171" s="143"/>
      <c r="AA171" s="61"/>
      <c r="AB171" s="142"/>
      <c r="AC171" s="142"/>
      <c r="AD171" s="142"/>
      <c r="AE171" s="143"/>
      <c r="AF171" s="49"/>
      <c r="AG171" s="140"/>
      <c r="AH171" s="142"/>
      <c r="AI171" s="142"/>
      <c r="AJ171" s="143"/>
      <c r="AK171" s="332"/>
      <c r="AL171" s="12"/>
      <c r="AN171" s="18"/>
      <c r="AO171" s="142"/>
      <c r="AP171" s="140"/>
      <c r="AQ171" s="142"/>
      <c r="AR171" s="142"/>
      <c r="AS171" s="143"/>
      <c r="AT171" s="61"/>
      <c r="AU171" s="142"/>
      <c r="AV171" s="142"/>
      <c r="AW171" s="142"/>
      <c r="AX171" s="143"/>
      <c r="AY171" s="49"/>
      <c r="AZ171" s="140"/>
      <c r="BA171" s="142"/>
      <c r="BB171" s="142"/>
      <c r="BC171" s="143"/>
      <c r="BD171" s="18"/>
      <c r="BE171" s="12"/>
      <c r="BG171" s="332"/>
      <c r="BH171" s="142"/>
      <c r="BI171" s="140"/>
      <c r="BJ171" s="142"/>
      <c r="BK171" s="142"/>
      <c r="BL171" s="143"/>
      <c r="BM171" s="61"/>
      <c r="BN171" s="142"/>
      <c r="BO171" s="142"/>
      <c r="BP171" s="142"/>
      <c r="BQ171" s="143"/>
      <c r="BR171" s="49"/>
      <c r="BS171" s="140"/>
      <c r="BT171" s="142"/>
      <c r="BU171" s="142"/>
      <c r="BV171" s="143"/>
      <c r="BW171" s="332"/>
      <c r="BX171" s="12"/>
      <c r="CA171" s="18"/>
      <c r="CB171" s="142"/>
      <c r="CC171" s="140"/>
      <c r="CD171" s="142"/>
      <c r="CE171" s="142"/>
      <c r="CF171" s="143"/>
      <c r="CG171" s="61"/>
      <c r="CH171" s="142"/>
      <c r="CI171" s="142"/>
      <c r="CJ171" s="142"/>
      <c r="CK171" s="143"/>
      <c r="CL171" s="49"/>
      <c r="CM171" s="140"/>
      <c r="CN171" s="142"/>
      <c r="CO171" s="142"/>
      <c r="CP171" s="143"/>
      <c r="CQ171" s="18"/>
      <c r="CR171" s="12"/>
      <c r="CU171" s="332"/>
      <c r="CV171" s="142"/>
      <c r="CW171" s="140"/>
      <c r="CX171" s="142"/>
      <c r="CY171" s="142"/>
      <c r="CZ171" s="143"/>
      <c r="DA171" s="61"/>
      <c r="DB171" s="142"/>
      <c r="DC171" s="142"/>
      <c r="DD171" s="142"/>
      <c r="DE171" s="143"/>
      <c r="DF171" s="49"/>
      <c r="DG171" s="140"/>
      <c r="DH171" s="142"/>
      <c r="DI171" s="142"/>
      <c r="DJ171" s="143"/>
      <c r="DK171" s="332"/>
      <c r="DL171" s="12"/>
      <c r="DO171" s="18"/>
      <c r="DP171" s="142"/>
      <c r="DQ171" s="140"/>
      <c r="DR171" s="142"/>
      <c r="DS171" s="142"/>
      <c r="DT171" s="143"/>
      <c r="DU171" s="61"/>
      <c r="DV171" s="142"/>
      <c r="DW171" s="142"/>
      <c r="DX171" s="142"/>
      <c r="DY171" s="143"/>
      <c r="DZ171" s="49"/>
      <c r="EA171" s="140"/>
      <c r="EB171" s="142"/>
      <c r="EC171" s="142"/>
      <c r="ED171" s="143"/>
      <c r="EE171" s="18"/>
      <c r="EF171" s="12"/>
      <c r="EI171" s="409"/>
      <c r="EJ171" s="142"/>
      <c r="EK171" s="140"/>
      <c r="EL171" s="142"/>
      <c r="EM171" s="142"/>
      <c r="EN171" s="143"/>
      <c r="EO171" s="61"/>
      <c r="EP171" s="142"/>
      <c r="EQ171" s="142"/>
      <c r="ER171" s="142"/>
      <c r="ES171" s="143"/>
      <c r="ET171" s="49"/>
      <c r="EU171" s="140"/>
      <c r="EV171" s="142"/>
      <c r="EW171" s="142"/>
      <c r="EX171" s="143"/>
      <c r="EY171" s="409"/>
      <c r="EZ171" s="12"/>
    </row>
    <row r="172" spans="1:156" hidden="1" x14ac:dyDescent="0.25">
      <c r="A172" s="461">
        <v>27</v>
      </c>
      <c r="B172" s="8" t="s">
        <v>40</v>
      </c>
      <c r="C172" s="8">
        <v>822</v>
      </c>
      <c r="D172" s="8">
        <v>1475</v>
      </c>
      <c r="E172" s="59"/>
      <c r="F172" s="354"/>
      <c r="G172" s="61">
        <v>26</v>
      </c>
      <c r="H172" s="8">
        <v>1113</v>
      </c>
      <c r="I172" s="8"/>
      <c r="J172" s="59"/>
      <c r="K172" s="354"/>
      <c r="L172" s="17"/>
      <c r="M172" s="8">
        <v>1475</v>
      </c>
      <c r="N172" s="8"/>
      <c r="O172" s="59"/>
      <c r="P172" s="354"/>
      <c r="Q172" s="461">
        <v>27</v>
      </c>
      <c r="R172" s="91"/>
      <c r="U172" s="332">
        <v>27</v>
      </c>
      <c r="V172" s="8" t="s">
        <v>40</v>
      </c>
      <c r="W172" s="8">
        <v>822</v>
      </c>
      <c r="X172" s="8">
        <v>1475</v>
      </c>
      <c r="Y172" s="59"/>
      <c r="Z172" s="354"/>
      <c r="AA172" s="61"/>
      <c r="AB172" s="8">
        <v>1113</v>
      </c>
      <c r="AC172" s="8"/>
      <c r="AD172" s="59"/>
      <c r="AE172" s="354"/>
      <c r="AF172" s="49">
        <v>26</v>
      </c>
      <c r="AG172" s="8">
        <v>1475</v>
      </c>
      <c r="AH172" s="8"/>
      <c r="AI172" s="59"/>
      <c r="AJ172" s="354"/>
      <c r="AK172" s="332">
        <v>27</v>
      </c>
      <c r="AL172" s="12"/>
      <c r="AN172" s="18">
        <v>27</v>
      </c>
      <c r="AO172" s="8" t="s">
        <v>40</v>
      </c>
      <c r="AP172" s="8">
        <v>822</v>
      </c>
      <c r="AQ172" s="8">
        <v>1475</v>
      </c>
      <c r="AR172" s="59"/>
      <c r="AS172" s="354"/>
      <c r="AT172" s="61"/>
      <c r="AU172" s="8">
        <v>1113</v>
      </c>
      <c r="AV172" s="8"/>
      <c r="AW172" s="59"/>
      <c r="AX172" s="354"/>
      <c r="AY172" s="49">
        <v>26</v>
      </c>
      <c r="AZ172" s="8">
        <v>1475</v>
      </c>
      <c r="BA172" s="8"/>
      <c r="BB172" s="59"/>
      <c r="BC172" s="354"/>
      <c r="BD172" s="18">
        <v>27</v>
      </c>
      <c r="BE172" s="12"/>
      <c r="BG172" s="332">
        <v>27</v>
      </c>
      <c r="BH172" s="8" t="s">
        <v>40</v>
      </c>
      <c r="BI172" s="8">
        <v>822</v>
      </c>
      <c r="BJ172" s="8">
        <v>1475</v>
      </c>
      <c r="BK172" s="59"/>
      <c r="BL172" s="354"/>
      <c r="BM172" s="61"/>
      <c r="BN172" s="8">
        <v>1113</v>
      </c>
      <c r="BO172" s="8"/>
      <c r="BP172" s="59"/>
      <c r="BQ172" s="354"/>
      <c r="BR172" s="49">
        <v>26</v>
      </c>
      <c r="BS172" s="8">
        <v>1475</v>
      </c>
      <c r="BT172" s="8"/>
      <c r="BU172" s="59"/>
      <c r="BV172" s="354"/>
      <c r="BW172" s="332">
        <v>27</v>
      </c>
      <c r="BX172" s="12"/>
      <c r="CA172" s="18">
        <v>27</v>
      </c>
      <c r="CB172" s="8" t="s">
        <v>40</v>
      </c>
      <c r="CC172" s="8">
        <v>822</v>
      </c>
      <c r="CD172" s="8">
        <v>1475</v>
      </c>
      <c r="CE172" s="59"/>
      <c r="CF172" s="354"/>
      <c r="CG172" s="61"/>
      <c r="CH172" s="8">
        <v>1113</v>
      </c>
      <c r="CI172" s="8"/>
      <c r="CJ172" s="59"/>
      <c r="CK172" s="354"/>
      <c r="CL172" s="49">
        <v>26</v>
      </c>
      <c r="CM172" s="8">
        <v>1475</v>
      </c>
      <c r="CN172" s="8"/>
      <c r="CO172" s="59"/>
      <c r="CP172" s="354"/>
      <c r="CQ172" s="18">
        <v>27</v>
      </c>
      <c r="CR172" s="12"/>
      <c r="CU172" s="332">
        <v>27</v>
      </c>
      <c r="CV172" s="8" t="s">
        <v>40</v>
      </c>
      <c r="CW172" s="8">
        <v>822</v>
      </c>
      <c r="CX172" s="8">
        <v>1475</v>
      </c>
      <c r="CY172" s="59"/>
      <c r="CZ172" s="354"/>
      <c r="DA172" s="61"/>
      <c r="DB172" s="8">
        <v>1113</v>
      </c>
      <c r="DC172" s="8"/>
      <c r="DD172" s="59"/>
      <c r="DE172" s="354"/>
      <c r="DF172" s="49">
        <v>26</v>
      </c>
      <c r="DG172" s="8">
        <v>1475</v>
      </c>
      <c r="DH172" s="8"/>
      <c r="DI172" s="59"/>
      <c r="DJ172" s="354"/>
      <c r="DK172" s="332">
        <v>27</v>
      </c>
      <c r="DL172" s="12"/>
      <c r="DO172" s="18">
        <v>27</v>
      </c>
      <c r="DP172" s="8" t="s">
        <v>40</v>
      </c>
      <c r="DQ172" s="8">
        <v>822</v>
      </c>
      <c r="DR172" s="8">
        <v>1475</v>
      </c>
      <c r="DS172" s="59"/>
      <c r="DT172" s="354"/>
      <c r="DU172" s="61"/>
      <c r="DV172" s="8">
        <v>1113</v>
      </c>
      <c r="DW172" s="8"/>
      <c r="DX172" s="59"/>
      <c r="DY172" s="354"/>
      <c r="DZ172" s="49">
        <v>26</v>
      </c>
      <c r="EA172" s="8">
        <v>1475</v>
      </c>
      <c r="EB172" s="8"/>
      <c r="EC172" s="59"/>
      <c r="ED172" s="354"/>
      <c r="EE172" s="18">
        <v>27</v>
      </c>
      <c r="EF172" s="12"/>
      <c r="EI172" s="409">
        <v>27</v>
      </c>
      <c r="EJ172" s="8" t="s">
        <v>40</v>
      </c>
      <c r="EK172" s="8">
        <v>822</v>
      </c>
      <c r="EL172" s="8">
        <v>1475</v>
      </c>
      <c r="EM172" s="59"/>
      <c r="EN172" s="354"/>
      <c r="EO172" s="61"/>
      <c r="EP172" s="8">
        <v>1113</v>
      </c>
      <c r="EQ172" s="8"/>
      <c r="ER172" s="59"/>
      <c r="ES172" s="354"/>
      <c r="ET172" s="49">
        <v>26</v>
      </c>
      <c r="EU172" s="8">
        <v>1475</v>
      </c>
      <c r="EV172" s="8"/>
      <c r="EW172" s="59"/>
      <c r="EX172" s="354"/>
      <c r="EY172" s="409">
        <v>27</v>
      </c>
      <c r="EZ172" s="12"/>
    </row>
    <row r="173" spans="1:156" hidden="1" x14ac:dyDescent="0.25">
      <c r="A173" s="461"/>
      <c r="B173" s="142"/>
      <c r="C173" s="140"/>
      <c r="D173" s="142"/>
      <c r="E173" s="142"/>
      <c r="F173" s="143"/>
      <c r="G173" s="61"/>
      <c r="H173" s="142"/>
      <c r="I173" s="142"/>
      <c r="J173" s="142"/>
      <c r="K173" s="143"/>
      <c r="L173" s="17"/>
      <c r="M173" s="142"/>
      <c r="N173" s="142"/>
      <c r="O173" s="142"/>
      <c r="P173" s="143"/>
      <c r="Q173" s="461"/>
      <c r="R173" s="91"/>
      <c r="U173" s="332"/>
      <c r="V173" s="142"/>
      <c r="W173" s="140"/>
      <c r="X173" s="142"/>
      <c r="Y173" s="142"/>
      <c r="Z173" s="143"/>
      <c r="AA173" s="61"/>
      <c r="AB173" s="142"/>
      <c r="AC173" s="142"/>
      <c r="AD173" s="142"/>
      <c r="AE173" s="143"/>
      <c r="AF173" s="49"/>
      <c r="AG173" s="140"/>
      <c r="AH173" s="142"/>
      <c r="AI173" s="142"/>
      <c r="AJ173" s="143"/>
      <c r="AK173" s="332"/>
      <c r="AL173" s="12"/>
      <c r="AN173" s="18"/>
      <c r="AO173" s="142"/>
      <c r="AP173" s="140"/>
      <c r="AQ173" s="142"/>
      <c r="AR173" s="142"/>
      <c r="AS173" s="143"/>
      <c r="AT173" s="61"/>
      <c r="AU173" s="142"/>
      <c r="AV173" s="142"/>
      <c r="AW173" s="142"/>
      <c r="AX173" s="143"/>
      <c r="AY173" s="49"/>
      <c r="AZ173" s="140"/>
      <c r="BA173" s="142"/>
      <c r="BB173" s="142"/>
      <c r="BC173" s="143"/>
      <c r="BD173" s="18"/>
      <c r="BE173" s="12"/>
      <c r="BG173" s="332"/>
      <c r="BH173" s="142"/>
      <c r="BI173" s="140"/>
      <c r="BJ173" s="142"/>
      <c r="BK173" s="142"/>
      <c r="BL173" s="143"/>
      <c r="BM173" s="61"/>
      <c r="BN173" s="142"/>
      <c r="BO173" s="142"/>
      <c r="BP173" s="142"/>
      <c r="BQ173" s="143"/>
      <c r="BR173" s="49"/>
      <c r="BS173" s="140"/>
      <c r="BT173" s="142"/>
      <c r="BU173" s="142"/>
      <c r="BV173" s="143"/>
      <c r="BW173" s="332"/>
      <c r="BX173" s="12"/>
      <c r="CA173" s="18"/>
      <c r="CB173" s="142"/>
      <c r="CC173" s="140"/>
      <c r="CD173" s="142"/>
      <c r="CE173" s="142"/>
      <c r="CF173" s="143"/>
      <c r="CG173" s="61"/>
      <c r="CH173" s="142"/>
      <c r="CI173" s="142"/>
      <c r="CJ173" s="142"/>
      <c r="CK173" s="143"/>
      <c r="CL173" s="49"/>
      <c r="CM173" s="140"/>
      <c r="CN173" s="142"/>
      <c r="CO173" s="142"/>
      <c r="CP173" s="143"/>
      <c r="CQ173" s="18"/>
      <c r="CR173" s="12"/>
      <c r="CU173" s="332"/>
      <c r="CV173" s="142"/>
      <c r="CW173" s="140"/>
      <c r="CX173" s="142"/>
      <c r="CY173" s="142"/>
      <c r="CZ173" s="143"/>
      <c r="DA173" s="61"/>
      <c r="DB173" s="142"/>
      <c r="DC173" s="142"/>
      <c r="DD173" s="142"/>
      <c r="DE173" s="143"/>
      <c r="DF173" s="49"/>
      <c r="DG173" s="140"/>
      <c r="DH173" s="142"/>
      <c r="DI173" s="142"/>
      <c r="DJ173" s="143"/>
      <c r="DK173" s="332"/>
      <c r="DL173" s="12"/>
      <c r="DO173" s="18"/>
      <c r="DP173" s="142"/>
      <c r="DQ173" s="140"/>
      <c r="DR173" s="142"/>
      <c r="DS173" s="142"/>
      <c r="DT173" s="143"/>
      <c r="DU173" s="61"/>
      <c r="DV173" s="142"/>
      <c r="DW173" s="142"/>
      <c r="DX173" s="142"/>
      <c r="DY173" s="143"/>
      <c r="DZ173" s="49"/>
      <c r="EA173" s="140"/>
      <c r="EB173" s="142"/>
      <c r="EC173" s="142"/>
      <c r="ED173" s="143"/>
      <c r="EE173" s="18"/>
      <c r="EF173" s="12"/>
      <c r="EI173" s="409"/>
      <c r="EJ173" s="142"/>
      <c r="EK173" s="140"/>
      <c r="EL173" s="142"/>
      <c r="EM173" s="142"/>
      <c r="EN173" s="143"/>
      <c r="EO173" s="61"/>
      <c r="EP173" s="142"/>
      <c r="EQ173" s="142"/>
      <c r="ER173" s="142"/>
      <c r="ES173" s="143"/>
      <c r="ET173" s="49"/>
      <c r="EU173" s="140"/>
      <c r="EV173" s="142"/>
      <c r="EW173" s="142"/>
      <c r="EX173" s="143"/>
      <c r="EY173" s="409"/>
      <c r="EZ173" s="12"/>
    </row>
    <row r="174" spans="1:156" hidden="1" x14ac:dyDescent="0.25">
      <c r="A174" s="461">
        <v>28</v>
      </c>
      <c r="B174" s="7" t="s">
        <v>41</v>
      </c>
      <c r="C174" s="7">
        <v>648</v>
      </c>
      <c r="D174" s="7">
        <v>643</v>
      </c>
      <c r="E174" s="161"/>
      <c r="F174" s="60"/>
      <c r="G174" s="61">
        <v>27</v>
      </c>
      <c r="H174" s="8">
        <v>592</v>
      </c>
      <c r="I174" s="7"/>
      <c r="J174" s="161"/>
      <c r="K174" s="60"/>
      <c r="L174" s="17"/>
      <c r="M174" s="7">
        <v>643</v>
      </c>
      <c r="N174" s="7"/>
      <c r="O174" s="161"/>
      <c r="P174" s="60"/>
      <c r="Q174" s="461">
        <v>28</v>
      </c>
      <c r="R174" s="91"/>
      <c r="U174" s="332">
        <v>28</v>
      </c>
      <c r="V174" s="7" t="s">
        <v>41</v>
      </c>
      <c r="W174" s="7">
        <v>648</v>
      </c>
      <c r="X174" s="7">
        <v>643</v>
      </c>
      <c r="Y174" s="161"/>
      <c r="Z174" s="60"/>
      <c r="AA174" s="61"/>
      <c r="AB174" s="8">
        <v>592</v>
      </c>
      <c r="AC174" s="7"/>
      <c r="AD174" s="161"/>
      <c r="AE174" s="60"/>
      <c r="AF174" s="49">
        <v>27</v>
      </c>
      <c r="AG174" s="7">
        <v>643</v>
      </c>
      <c r="AH174" s="7"/>
      <c r="AI174" s="161"/>
      <c r="AJ174" s="60"/>
      <c r="AK174" s="332">
        <v>28</v>
      </c>
      <c r="AL174" s="12"/>
      <c r="AN174" s="18">
        <v>28</v>
      </c>
      <c r="AO174" s="7" t="s">
        <v>41</v>
      </c>
      <c r="AP174" s="7">
        <v>648</v>
      </c>
      <c r="AQ174" s="7">
        <v>643</v>
      </c>
      <c r="AR174" s="161"/>
      <c r="AS174" s="60"/>
      <c r="AT174" s="61"/>
      <c r="AU174" s="8">
        <v>592</v>
      </c>
      <c r="AV174" s="7"/>
      <c r="AW174" s="161"/>
      <c r="AX174" s="60"/>
      <c r="AY174" s="49">
        <v>27</v>
      </c>
      <c r="AZ174" s="7">
        <v>643</v>
      </c>
      <c r="BA174" s="7"/>
      <c r="BB174" s="161"/>
      <c r="BC174" s="60"/>
      <c r="BD174" s="18">
        <v>28</v>
      </c>
      <c r="BE174" s="12"/>
      <c r="BG174" s="332">
        <v>28</v>
      </c>
      <c r="BH174" s="7" t="s">
        <v>41</v>
      </c>
      <c r="BI174" s="7">
        <v>648</v>
      </c>
      <c r="BJ174" s="7">
        <v>643</v>
      </c>
      <c r="BK174" s="161"/>
      <c r="BL174" s="60"/>
      <c r="BM174" s="61"/>
      <c r="BN174" s="8">
        <v>592</v>
      </c>
      <c r="BO174" s="7"/>
      <c r="BP174" s="161"/>
      <c r="BQ174" s="60"/>
      <c r="BR174" s="49">
        <v>27</v>
      </c>
      <c r="BS174" s="7">
        <v>643</v>
      </c>
      <c r="BT174" s="7"/>
      <c r="BU174" s="161"/>
      <c r="BV174" s="60"/>
      <c r="BW174" s="332">
        <v>28</v>
      </c>
      <c r="BX174" s="12"/>
      <c r="CA174" s="18">
        <v>28</v>
      </c>
      <c r="CB174" s="7" t="s">
        <v>41</v>
      </c>
      <c r="CC174" s="7">
        <v>648</v>
      </c>
      <c r="CD174" s="7">
        <v>643</v>
      </c>
      <c r="CE174" s="161"/>
      <c r="CF174" s="60"/>
      <c r="CG174" s="61"/>
      <c r="CH174" s="8">
        <v>592</v>
      </c>
      <c r="CI174" s="7"/>
      <c r="CJ174" s="161"/>
      <c r="CK174" s="60"/>
      <c r="CL174" s="49">
        <v>27</v>
      </c>
      <c r="CM174" s="7">
        <v>643</v>
      </c>
      <c r="CN174" s="7"/>
      <c r="CO174" s="161"/>
      <c r="CP174" s="60"/>
      <c r="CQ174" s="18">
        <v>28</v>
      </c>
      <c r="CR174" s="12"/>
      <c r="CU174" s="332">
        <v>28</v>
      </c>
      <c r="CV174" s="7" t="s">
        <v>41</v>
      </c>
      <c r="CW174" s="7">
        <v>648</v>
      </c>
      <c r="CX174" s="7">
        <v>643</v>
      </c>
      <c r="CY174" s="161"/>
      <c r="CZ174" s="60"/>
      <c r="DA174" s="61"/>
      <c r="DB174" s="8">
        <v>592</v>
      </c>
      <c r="DC174" s="7"/>
      <c r="DD174" s="161"/>
      <c r="DE174" s="60"/>
      <c r="DF174" s="49">
        <v>27</v>
      </c>
      <c r="DG174" s="7">
        <v>643</v>
      </c>
      <c r="DH174" s="7"/>
      <c r="DI174" s="161"/>
      <c r="DJ174" s="60"/>
      <c r="DK174" s="332">
        <v>28</v>
      </c>
      <c r="DL174" s="12"/>
      <c r="DO174" s="18">
        <v>28</v>
      </c>
      <c r="DP174" s="7" t="s">
        <v>41</v>
      </c>
      <c r="DQ174" s="7">
        <v>648</v>
      </c>
      <c r="DR174" s="7">
        <v>643</v>
      </c>
      <c r="DS174" s="161"/>
      <c r="DT174" s="60"/>
      <c r="DU174" s="61"/>
      <c r="DV174" s="8">
        <v>592</v>
      </c>
      <c r="DW174" s="7"/>
      <c r="DX174" s="161"/>
      <c r="DY174" s="60"/>
      <c r="DZ174" s="49">
        <v>27</v>
      </c>
      <c r="EA174" s="7">
        <v>643</v>
      </c>
      <c r="EB174" s="7"/>
      <c r="EC174" s="161"/>
      <c r="ED174" s="60"/>
      <c r="EE174" s="18">
        <v>28</v>
      </c>
      <c r="EF174" s="12"/>
      <c r="EI174" s="409">
        <v>28</v>
      </c>
      <c r="EJ174" s="7" t="s">
        <v>41</v>
      </c>
      <c r="EK174" s="7">
        <v>648</v>
      </c>
      <c r="EL174" s="7">
        <v>643</v>
      </c>
      <c r="EM174" s="161"/>
      <c r="EN174" s="60"/>
      <c r="EO174" s="61"/>
      <c r="EP174" s="8">
        <v>592</v>
      </c>
      <c r="EQ174" s="7"/>
      <c r="ER174" s="161"/>
      <c r="ES174" s="60"/>
      <c r="ET174" s="49">
        <v>27</v>
      </c>
      <c r="EU174" s="7">
        <v>643</v>
      </c>
      <c r="EV174" s="7"/>
      <c r="EW174" s="161"/>
      <c r="EX174" s="60"/>
      <c r="EY174" s="409">
        <v>28</v>
      </c>
      <c r="EZ174" s="12"/>
    </row>
    <row r="175" spans="1:156" ht="15.75" x14ac:dyDescent="0.25">
      <c r="A175" s="466" t="s">
        <v>52</v>
      </c>
      <c r="B175" s="355" t="s">
        <v>53</v>
      </c>
      <c r="C175" s="369"/>
      <c r="D175" s="7"/>
      <c r="E175" s="59"/>
      <c r="F175" s="60"/>
      <c r="G175" s="61"/>
      <c r="H175" s="221">
        <f>H160</f>
        <v>7808</v>
      </c>
      <c r="I175" s="221">
        <f>SUM(I133,I148)</f>
        <v>5797</v>
      </c>
      <c r="J175" s="429">
        <f>SUM(I175,-H175)</f>
        <v>-2011</v>
      </c>
      <c r="K175" s="430">
        <f>J175/H175</f>
        <v>-0.25755635245901637</v>
      </c>
      <c r="L175" s="17"/>
      <c r="M175" s="221">
        <f>M160</f>
        <v>8200</v>
      </c>
      <c r="N175" s="221">
        <f>SUM(N133,N148)</f>
        <v>5797</v>
      </c>
      <c r="O175" s="429">
        <f>SUM(N175,-M175)</f>
        <v>-2403</v>
      </c>
      <c r="P175" s="430">
        <f>O175/M175</f>
        <v>-0.29304878048780486</v>
      </c>
      <c r="Q175" s="466" t="s">
        <v>52</v>
      </c>
      <c r="R175" s="218">
        <v>-0.2576</v>
      </c>
      <c r="U175" s="332" t="s">
        <v>54</v>
      </c>
      <c r="V175" s="355" t="s">
        <v>53</v>
      </c>
      <c r="W175" s="8"/>
      <c r="X175" s="8"/>
      <c r="Y175" s="88"/>
      <c r="Z175" s="87"/>
      <c r="AA175" s="61"/>
      <c r="AB175" s="221">
        <f>AB160</f>
        <v>2014</v>
      </c>
      <c r="AC175" s="221">
        <f>SUM(AC133,AC148)</f>
        <v>1528</v>
      </c>
      <c r="AD175" s="356">
        <f>SUM(AC175,-AB175)</f>
        <v>-486</v>
      </c>
      <c r="AE175" s="357">
        <f>AD175/AB175</f>
        <v>-0.2413108242303873</v>
      </c>
      <c r="AF175" s="49"/>
      <c r="AG175" s="221">
        <v>2088</v>
      </c>
      <c r="AH175" s="221">
        <f>SUM(AH133,AH149)</f>
        <v>1393</v>
      </c>
      <c r="AI175" s="222">
        <f>SUM(AH175,-AG175)</f>
        <v>-695</v>
      </c>
      <c r="AJ175" s="223">
        <f>AI175/AG175</f>
        <v>-0.33285440613026818</v>
      </c>
      <c r="AK175" s="332" t="s">
        <v>54</v>
      </c>
      <c r="AL175" s="218">
        <v>-0.24129999999999999</v>
      </c>
      <c r="AN175" s="18" t="s">
        <v>54</v>
      </c>
      <c r="AO175" s="355" t="s">
        <v>53</v>
      </c>
      <c r="AP175" s="8"/>
      <c r="AQ175" s="8"/>
      <c r="AR175" s="88"/>
      <c r="AS175" s="87"/>
      <c r="AT175" s="61"/>
      <c r="AU175" s="221">
        <f>AU160</f>
        <v>1379</v>
      </c>
      <c r="AV175" s="221">
        <f>SUM(AV133,AV148)</f>
        <v>1063</v>
      </c>
      <c r="AW175" s="356">
        <f>SUM(AV175,-AU175)</f>
        <v>-316</v>
      </c>
      <c r="AX175" s="357">
        <f>AW175/AU175</f>
        <v>-0.22915155910079768</v>
      </c>
      <c r="AY175" s="49"/>
      <c r="AZ175" s="221">
        <v>2088</v>
      </c>
      <c r="BA175" s="221">
        <f>SUM(BA133,BA149)</f>
        <v>955</v>
      </c>
      <c r="BB175" s="222">
        <f>SUM(BA175,-AZ175)</f>
        <v>-1133</v>
      </c>
      <c r="BC175" s="223">
        <f>BB175/AZ175</f>
        <v>-0.54262452107279691</v>
      </c>
      <c r="BD175" s="18" t="s">
        <v>54</v>
      </c>
      <c r="BE175" s="218">
        <v>-0.22919999999999999</v>
      </c>
      <c r="BG175" s="332" t="s">
        <v>54</v>
      </c>
      <c r="BH175" s="355" t="s">
        <v>53</v>
      </c>
      <c r="BI175" s="8"/>
      <c r="BJ175" s="8"/>
      <c r="BK175" s="88"/>
      <c r="BL175" s="87"/>
      <c r="BM175" s="61"/>
      <c r="BN175" s="221">
        <f>BN160</f>
        <v>960</v>
      </c>
      <c r="BO175" s="221">
        <f>SUM(BO133,BO148)</f>
        <v>709</v>
      </c>
      <c r="BP175" s="356">
        <f>SUM(BO175,-BN175)</f>
        <v>-251</v>
      </c>
      <c r="BQ175" s="357">
        <f>BP175/BN175</f>
        <v>-0.26145833333333335</v>
      </c>
      <c r="BR175" s="49"/>
      <c r="BS175" s="221">
        <v>2088</v>
      </c>
      <c r="BT175" s="221">
        <f>SUM(BT133,BT149)</f>
        <v>656</v>
      </c>
      <c r="BU175" s="222">
        <f>SUM(BT175,-BS175)</f>
        <v>-1432</v>
      </c>
      <c r="BV175" s="223">
        <f>BU175/BS175</f>
        <v>-0.68582375478927204</v>
      </c>
      <c r="BW175" s="332" t="s">
        <v>54</v>
      </c>
      <c r="BX175" s="218">
        <v>-0.26150000000000001</v>
      </c>
      <c r="CA175" s="18" t="s">
        <v>54</v>
      </c>
      <c r="CB175" s="355" t="s">
        <v>53</v>
      </c>
      <c r="CC175" s="8"/>
      <c r="CD175" s="8"/>
      <c r="CE175" s="88"/>
      <c r="CF175" s="87"/>
      <c r="CG175" s="61"/>
      <c r="CH175" s="221">
        <f>CH160</f>
        <v>712</v>
      </c>
      <c r="CI175" s="221">
        <f>SUM(CI133,CI148)</f>
        <v>492</v>
      </c>
      <c r="CJ175" s="356">
        <f>SUM(CI175,-CH175)</f>
        <v>-220</v>
      </c>
      <c r="CK175" s="357">
        <f>CJ175/CH175</f>
        <v>-0.3089887640449438</v>
      </c>
      <c r="CL175" s="49"/>
      <c r="CM175" s="221">
        <v>2088</v>
      </c>
      <c r="CN175" s="221">
        <f>SUM(CN133,CN149)</f>
        <v>454</v>
      </c>
      <c r="CO175" s="222">
        <f>SUM(CN175,-CM175)</f>
        <v>-1634</v>
      </c>
      <c r="CP175" s="223">
        <f>CO175/CM175</f>
        <v>-0.78256704980842917</v>
      </c>
      <c r="CQ175" s="18" t="s">
        <v>54</v>
      </c>
      <c r="CR175" s="218">
        <v>-0.39900000000000002</v>
      </c>
      <c r="CU175" s="332" t="s">
        <v>54</v>
      </c>
      <c r="CV175" s="355" t="s">
        <v>53</v>
      </c>
      <c r="CW175" s="8"/>
      <c r="CX175" s="8"/>
      <c r="CY175" s="88"/>
      <c r="CZ175" s="87"/>
      <c r="DA175" s="61"/>
      <c r="DB175" s="221">
        <f>DB160</f>
        <v>476</v>
      </c>
      <c r="DC175" s="221">
        <f>SUM(DC133,DC148)</f>
        <v>340</v>
      </c>
      <c r="DD175" s="356">
        <f>SUM(DC175,-DB175)</f>
        <v>-136</v>
      </c>
      <c r="DE175" s="357">
        <f>DD175/DB175</f>
        <v>-0.2857142857142857</v>
      </c>
      <c r="DF175" s="49"/>
      <c r="DG175" s="221">
        <v>2088</v>
      </c>
      <c r="DH175" s="221">
        <f>SUM(DH133,DH149)</f>
        <v>276</v>
      </c>
      <c r="DI175" s="222">
        <f>SUM(DH175,-DG175)</f>
        <v>-1812</v>
      </c>
      <c r="DJ175" s="223">
        <f>DI175/DG175</f>
        <v>-0.86781609195402298</v>
      </c>
      <c r="DK175" s="332" t="s">
        <v>54</v>
      </c>
      <c r="DL175" s="218">
        <v>-0.28570000000000001</v>
      </c>
      <c r="DO175" s="18" t="s">
        <v>54</v>
      </c>
      <c r="DP175" s="355" t="s">
        <v>53</v>
      </c>
      <c r="DQ175" s="8"/>
      <c r="DR175" s="8"/>
      <c r="DS175" s="88"/>
      <c r="DT175" s="87"/>
      <c r="DU175" s="61"/>
      <c r="DV175" s="391">
        <f>DV160</f>
        <v>843</v>
      </c>
      <c r="DW175" s="391">
        <f>SUM(DW133,DW148)</f>
        <v>574</v>
      </c>
      <c r="DX175" s="487">
        <f>SUM(DW175,-DV175)</f>
        <v>-269</v>
      </c>
      <c r="DY175" s="229">
        <f>DX175/DV175</f>
        <v>-0.3190984578884935</v>
      </c>
      <c r="DZ175" s="49"/>
      <c r="EA175" s="221">
        <v>2088</v>
      </c>
      <c r="EB175" s="221">
        <f>SUM(EB133,EB149)</f>
        <v>512</v>
      </c>
      <c r="EC175" s="222">
        <f>SUM(EB175,-EA175)</f>
        <v>-1576</v>
      </c>
      <c r="ED175" s="223">
        <f>EC175/EA175</f>
        <v>-0.75478927203065138</v>
      </c>
      <c r="EE175" s="18" t="s">
        <v>54</v>
      </c>
      <c r="EF175" s="218">
        <v>-0.31909999999999999</v>
      </c>
      <c r="EI175" s="409" t="s">
        <v>54</v>
      </c>
      <c r="EJ175" s="355" t="s">
        <v>53</v>
      </c>
      <c r="EK175" s="8"/>
      <c r="EL175" s="8"/>
      <c r="EM175" s="88"/>
      <c r="EN175" s="87"/>
      <c r="EO175" s="61"/>
      <c r="EP175" s="391">
        <v>6684</v>
      </c>
      <c r="EQ175" s="221">
        <f>SUM(EQ133,EQ148)</f>
        <v>4706</v>
      </c>
      <c r="ER175" s="429">
        <f>SUM(EQ175,-EP175)</f>
        <v>-1978</v>
      </c>
      <c r="ES175" s="430">
        <f>ER175/EP175</f>
        <v>-0.29593058049072413</v>
      </c>
      <c r="ET175" s="49"/>
      <c r="EU175" s="221">
        <v>2088</v>
      </c>
      <c r="EV175" s="221">
        <f>SUM(EV133,EV149)</f>
        <v>4246</v>
      </c>
      <c r="EW175" s="222">
        <f>SUM(EV175,-EU175)</f>
        <v>2158</v>
      </c>
      <c r="EX175" s="223">
        <f>EW175/EU175</f>
        <v>1.0335249042145593</v>
      </c>
      <c r="EY175" s="409" t="s">
        <v>54</v>
      </c>
      <c r="EZ175" s="218">
        <v>-0.2959</v>
      </c>
    </row>
    <row r="176" spans="1:156" hidden="1" x14ac:dyDescent="0.25">
      <c r="A176" s="467"/>
      <c r="B176" s="7" t="s">
        <v>109</v>
      </c>
      <c r="C176" s="359">
        <f>SUM(C170,C172,C174)</f>
        <v>1470</v>
      </c>
      <c r="D176" s="359">
        <f>SUM(D170,D174,D172)</f>
        <v>11322</v>
      </c>
      <c r="E176" s="161">
        <f>SUM(D176,-C176)</f>
        <v>9852</v>
      </c>
      <c r="F176" s="352">
        <f>E176/C176</f>
        <v>6.702040816326531</v>
      </c>
      <c r="G176" s="61"/>
      <c r="H176" s="359">
        <f>SUM(H170,H174,H172)</f>
        <v>12392</v>
      </c>
      <c r="I176" s="359">
        <f>SUM(I170,I174,I172)</f>
        <v>10640</v>
      </c>
      <c r="J176" s="161">
        <f>SUM(I176,-H176)</f>
        <v>-1752</v>
      </c>
      <c r="K176" s="352">
        <f>J176/H176</f>
        <v>-0.14138153647514526</v>
      </c>
      <c r="L176" s="17"/>
      <c r="M176" s="359">
        <f>SUM(M170,M174,M172)</f>
        <v>11403</v>
      </c>
      <c r="N176" s="359">
        <f>SUM(N170,N174,N172)</f>
        <v>8687</v>
      </c>
      <c r="O176" s="161">
        <f>SUM(N176,-M176)</f>
        <v>-2716</v>
      </c>
      <c r="P176" s="352">
        <f>O176/M176</f>
        <v>-0.238182934315531</v>
      </c>
      <c r="Q176" s="467"/>
      <c r="R176" s="91"/>
      <c r="U176" s="358"/>
      <c r="V176" s="7" t="s">
        <v>109</v>
      </c>
      <c r="W176" s="359" t="e">
        <f>SUM(W170,W172,W174)</f>
        <v>#REF!</v>
      </c>
      <c r="X176" s="359">
        <f>SUM(X170,X174,X172)</f>
        <v>4589</v>
      </c>
      <c r="Y176" s="161" t="e">
        <f>SUM(X176,-W176)</f>
        <v>#REF!</v>
      </c>
      <c r="Z176" s="352" t="e">
        <f>Y176/W176</f>
        <v>#REF!</v>
      </c>
      <c r="AA176" s="61"/>
      <c r="AB176" s="359">
        <f>SUM(AB170,AB174,AB172)</f>
        <v>4070</v>
      </c>
      <c r="AC176" s="359">
        <f>SUM(AC170,AC174,AC172)</f>
        <v>2298</v>
      </c>
      <c r="AD176" s="161">
        <f>SUM(AC176,-AB176)</f>
        <v>-1772</v>
      </c>
      <c r="AE176" s="352">
        <f>AD176/AB176</f>
        <v>-0.43538083538083538</v>
      </c>
      <c r="AF176" s="49" t="s">
        <v>110</v>
      </c>
      <c r="AG176" s="359">
        <f>SUM(AG170,AG174,AG172)</f>
        <v>4132</v>
      </c>
      <c r="AH176" s="359">
        <f>SUM(AH170,AH174,AH172)</f>
        <v>2298</v>
      </c>
      <c r="AI176" s="161">
        <f>SUM(AH176,-AG176)</f>
        <v>-1834</v>
      </c>
      <c r="AJ176" s="352">
        <f>AI176/AG176</f>
        <v>-0.44385285575992256</v>
      </c>
      <c r="AK176" s="358"/>
      <c r="AL176" s="12"/>
      <c r="AN176" s="171"/>
      <c r="AO176" s="7" t="s">
        <v>109</v>
      </c>
      <c r="AP176" s="359" t="e">
        <f>SUM(AP170,AP172,AP174)</f>
        <v>#REF!</v>
      </c>
      <c r="AQ176" s="359">
        <f>SUM(AQ170,AQ174,AQ172)</f>
        <v>4589</v>
      </c>
      <c r="AR176" s="161" t="e">
        <f>SUM(AQ176,-AP176)</f>
        <v>#REF!</v>
      </c>
      <c r="AS176" s="352" t="e">
        <f>AR176/AP176</f>
        <v>#REF!</v>
      </c>
      <c r="AT176" s="61"/>
      <c r="AU176" s="359">
        <f>SUM(AU170,AU174,AU172)</f>
        <v>3335</v>
      </c>
      <c r="AV176" s="359">
        <f>SUM(AV170,AV174,AV172)</f>
        <v>1532</v>
      </c>
      <c r="AW176" s="161">
        <f>SUM(AV176,-AU176)</f>
        <v>-1803</v>
      </c>
      <c r="AX176" s="352">
        <f>AW176/AU176</f>
        <v>-0.54062968515742127</v>
      </c>
      <c r="AY176" s="49" t="s">
        <v>110</v>
      </c>
      <c r="AZ176" s="359">
        <f>SUM(AZ170,AZ174,AZ172)</f>
        <v>4131</v>
      </c>
      <c r="BA176" s="359">
        <f>SUM(BA170,BA174,BA172)</f>
        <v>1532</v>
      </c>
      <c r="BB176" s="161">
        <f>SUM(BA176,-AZ176)</f>
        <v>-2599</v>
      </c>
      <c r="BC176" s="352">
        <f>BB176/AZ176</f>
        <v>-0.62914548535463566</v>
      </c>
      <c r="BD176" s="171"/>
      <c r="BE176" s="12"/>
      <c r="BG176" s="358"/>
      <c r="BH176" s="7" t="s">
        <v>109</v>
      </c>
      <c r="BI176" s="359" t="e">
        <f>SUM(BI170,BI172,BI174)</f>
        <v>#REF!</v>
      </c>
      <c r="BJ176" s="359">
        <f>SUM(BJ170,BJ174,BJ172)</f>
        <v>4589</v>
      </c>
      <c r="BK176" s="161" t="e">
        <f>SUM(BJ176,-BI176)</f>
        <v>#REF!</v>
      </c>
      <c r="BL176" s="352" t="e">
        <f>BK176/BI176</f>
        <v>#REF!</v>
      </c>
      <c r="BM176" s="61"/>
      <c r="BN176" s="359">
        <f>SUM(BN170,BN174,BN172)</f>
        <v>2917</v>
      </c>
      <c r="BO176" s="359">
        <f>SUM(BO170,BO174,BO172)</f>
        <v>1118</v>
      </c>
      <c r="BP176" s="161">
        <f>SUM(BO176,-BN176)</f>
        <v>-1799</v>
      </c>
      <c r="BQ176" s="352">
        <f>BP176/BN176</f>
        <v>-0.61672951662667119</v>
      </c>
      <c r="BR176" s="49" t="s">
        <v>110</v>
      </c>
      <c r="BS176" s="359">
        <f>SUM(BS170,BS174,BS172)</f>
        <v>4131</v>
      </c>
      <c r="BT176" s="359">
        <f>SUM(BT170,BT174,BT172)</f>
        <v>1118</v>
      </c>
      <c r="BU176" s="161">
        <f>SUM(BT176,-BS176)</f>
        <v>-3013</v>
      </c>
      <c r="BV176" s="352">
        <f>BU176/BS176</f>
        <v>-0.72936335027838295</v>
      </c>
      <c r="BW176" s="358"/>
      <c r="BX176" s="12"/>
      <c r="CA176" s="171"/>
      <c r="CB176" s="7" t="s">
        <v>109</v>
      </c>
      <c r="CC176" s="359" t="e">
        <f>SUM(CC170,CC172,CC174)</f>
        <v>#REF!</v>
      </c>
      <c r="CD176" s="359">
        <f>SUM(CD170,CD174,CD172)</f>
        <v>4589</v>
      </c>
      <c r="CE176" s="161" t="e">
        <f>SUM(CD176,-CC176)</f>
        <v>#REF!</v>
      </c>
      <c r="CF176" s="352" t="e">
        <f>CE176/CC176</f>
        <v>#REF!</v>
      </c>
      <c r="CG176" s="61"/>
      <c r="CH176" s="359">
        <f>SUM(CH170,CH174,CH172)</f>
        <v>2628</v>
      </c>
      <c r="CI176" s="359">
        <f>SUM(CI170,CI174,CI172)</f>
        <v>905</v>
      </c>
      <c r="CJ176" s="161">
        <f>SUM(CI176,-CH176)</f>
        <v>-1723</v>
      </c>
      <c r="CK176" s="352">
        <f>CJ176/CH176</f>
        <v>-0.6556316590563166</v>
      </c>
      <c r="CL176" s="49" t="s">
        <v>110</v>
      </c>
      <c r="CM176" s="359">
        <f>SUM(CM170,CM174,CM172)</f>
        <v>4132</v>
      </c>
      <c r="CN176" s="359">
        <f>SUM(CN170,CN174,CN172)</f>
        <v>905</v>
      </c>
      <c r="CO176" s="161">
        <f>SUM(CN176,-CM176)</f>
        <v>-3227</v>
      </c>
      <c r="CP176" s="352">
        <f>CO176/CM176</f>
        <v>-0.78097773475314614</v>
      </c>
      <c r="CQ176" s="171"/>
      <c r="CR176" s="12"/>
      <c r="CU176" s="358"/>
      <c r="CV176" s="7" t="s">
        <v>109</v>
      </c>
      <c r="CW176" s="359" t="e">
        <f>SUM(CW170,CW172,CW174)</f>
        <v>#REF!</v>
      </c>
      <c r="CX176" s="359">
        <f>SUM(CX170,CX174,CX172)</f>
        <v>4589</v>
      </c>
      <c r="CY176" s="161" t="e">
        <f>SUM(CX176,-CW176)</f>
        <v>#REF!</v>
      </c>
      <c r="CZ176" s="352" t="e">
        <f>CY176/CW176</f>
        <v>#REF!</v>
      </c>
      <c r="DA176" s="61"/>
      <c r="DB176" s="359">
        <f>SUM(DB170,DB174,DB172)</f>
        <v>2394</v>
      </c>
      <c r="DC176" s="359">
        <f>SUM(DC170,DC174,DC172)</f>
        <v>643</v>
      </c>
      <c r="DD176" s="161">
        <f>SUM(DC176,-DB176)</f>
        <v>-1751</v>
      </c>
      <c r="DE176" s="352">
        <f>DD176/DB176</f>
        <v>-0.7314118629908104</v>
      </c>
      <c r="DF176" s="49" t="s">
        <v>110</v>
      </c>
      <c r="DG176" s="359">
        <f>SUM(DG170,DG174,DG172)</f>
        <v>4132</v>
      </c>
      <c r="DH176" s="359">
        <f>SUM(DH170,DH174,DH172)</f>
        <v>643</v>
      </c>
      <c r="DI176" s="161">
        <f>SUM(DH176,-DG176)</f>
        <v>-3489</v>
      </c>
      <c r="DJ176" s="352">
        <f>DI176/DG176</f>
        <v>-0.84438528557599224</v>
      </c>
      <c r="DK176" s="358"/>
      <c r="DL176" s="12"/>
      <c r="DO176" s="171"/>
      <c r="DP176" s="7" t="s">
        <v>109</v>
      </c>
      <c r="DQ176" s="359" t="e">
        <f>SUM(DQ170,DQ172,DQ174)</f>
        <v>#REF!</v>
      </c>
      <c r="DR176" s="359">
        <f>SUM(DR170,DR174,DR172)</f>
        <v>4589</v>
      </c>
      <c r="DS176" s="161" t="e">
        <f>SUM(DR176,-DQ176)</f>
        <v>#REF!</v>
      </c>
      <c r="DT176" s="352" t="e">
        <f>DS176/DQ176</f>
        <v>#REF!</v>
      </c>
      <c r="DU176" s="61"/>
      <c r="DV176" s="359">
        <f>SUM(DV170,DV174,DV172)</f>
        <v>2774</v>
      </c>
      <c r="DW176" s="359">
        <f>SUM(DW170,DW174,DW172)</f>
        <v>951</v>
      </c>
      <c r="DX176" s="161">
        <f>SUM(DW176,-DV176)</f>
        <v>-1823</v>
      </c>
      <c r="DY176" s="352">
        <f>DX176/DV176</f>
        <v>-0.65717375630857966</v>
      </c>
      <c r="DZ176" s="49" t="s">
        <v>110</v>
      </c>
      <c r="EA176" s="359">
        <f>SUM(EA170,EA174,EA172)</f>
        <v>4132</v>
      </c>
      <c r="EB176" s="359">
        <f>SUM(EB170,EB174,EB172)</f>
        <v>951</v>
      </c>
      <c r="EC176" s="161">
        <f>SUM(EB176,-EA176)</f>
        <v>-3181</v>
      </c>
      <c r="ED176" s="352">
        <f>EC176/EA176</f>
        <v>-0.76984511132623423</v>
      </c>
      <c r="EE176" s="171"/>
      <c r="EF176" s="12"/>
      <c r="EI176" s="431"/>
      <c r="EJ176" s="7" t="s">
        <v>109</v>
      </c>
      <c r="EK176" s="359" t="e">
        <f>SUM(EK170,EK172,EK174)</f>
        <v>#REF!</v>
      </c>
      <c r="EL176" s="359">
        <f>SUM(EL170,EL174,EL172)</f>
        <v>4589</v>
      </c>
      <c r="EM176" s="161" t="e">
        <f>SUM(EL176,-EK176)</f>
        <v>#REF!</v>
      </c>
      <c r="EN176" s="352" t="e">
        <f>EM176/EK176</f>
        <v>#REF!</v>
      </c>
      <c r="EO176" s="61"/>
      <c r="EP176" s="359">
        <f>SUM(EP170,EP174,EP172)</f>
        <v>8564</v>
      </c>
      <c r="EQ176" s="359">
        <f>SUM(EQ170,EQ174,EQ172)</f>
        <v>6507</v>
      </c>
      <c r="ER176" s="161">
        <f>SUM(EQ176,-EP176)</f>
        <v>-2057</v>
      </c>
      <c r="ES176" s="352">
        <f>ER176/EP176</f>
        <v>-0.24019149929939282</v>
      </c>
      <c r="ET176" s="49" t="s">
        <v>110</v>
      </c>
      <c r="EU176" s="359">
        <f>SUM(EU170,EU174,EU172)</f>
        <v>4132</v>
      </c>
      <c r="EV176" s="359">
        <f>SUM(EV170,EV174,EV172)</f>
        <v>6507</v>
      </c>
      <c r="EW176" s="161">
        <f>SUM(EV176,-EU176)</f>
        <v>2375</v>
      </c>
      <c r="EX176" s="352">
        <f>EW176/EU176</f>
        <v>0.57478218780251689</v>
      </c>
      <c r="EY176" s="431"/>
      <c r="EZ176" s="12"/>
    </row>
    <row r="177" spans="1:156" hidden="1" x14ac:dyDescent="0.25">
      <c r="A177" s="461"/>
      <c r="B177" s="163"/>
      <c r="C177" s="164"/>
      <c r="D177" s="163"/>
      <c r="E177" s="163"/>
      <c r="F177" s="165"/>
      <c r="G177" s="61"/>
      <c r="H177" s="163"/>
      <c r="I177" s="163"/>
      <c r="J177" s="163"/>
      <c r="K177" s="165"/>
      <c r="L177" s="17"/>
      <c r="M177" s="163"/>
      <c r="N177" s="163"/>
      <c r="O177" s="163"/>
      <c r="P177" s="165"/>
      <c r="Q177" s="461"/>
      <c r="R177" s="91"/>
      <c r="U177" s="332"/>
      <c r="V177" s="163"/>
      <c r="W177" s="164"/>
      <c r="X177" s="163"/>
      <c r="Y177" s="163"/>
      <c r="Z177" s="165"/>
      <c r="AA177" s="61"/>
      <c r="AB177" s="163"/>
      <c r="AC177" s="163"/>
      <c r="AD177" s="163"/>
      <c r="AE177" s="165"/>
      <c r="AF177" s="49"/>
      <c r="AG177" s="164"/>
      <c r="AH177" s="163"/>
      <c r="AI177" s="163"/>
      <c r="AJ177" s="165"/>
      <c r="AK177" s="332"/>
      <c r="AL177" s="12"/>
      <c r="AN177" s="18"/>
      <c r="AO177" s="163"/>
      <c r="AP177" s="164"/>
      <c r="AQ177" s="163"/>
      <c r="AR177" s="163"/>
      <c r="AS177" s="165"/>
      <c r="AT177" s="61"/>
      <c r="AU177" s="163"/>
      <c r="AV177" s="163"/>
      <c r="AW177" s="163"/>
      <c r="AX177" s="165"/>
      <c r="AY177" s="49"/>
      <c r="AZ177" s="164"/>
      <c r="BA177" s="163"/>
      <c r="BB177" s="163"/>
      <c r="BC177" s="165"/>
      <c r="BD177" s="18"/>
      <c r="BE177" s="12"/>
      <c r="BG177" s="332"/>
      <c r="BH177" s="163"/>
      <c r="BI177" s="164"/>
      <c r="BJ177" s="163"/>
      <c r="BK177" s="163"/>
      <c r="BL177" s="165"/>
      <c r="BM177" s="61"/>
      <c r="BN177" s="163"/>
      <c r="BO177" s="163"/>
      <c r="BP177" s="163"/>
      <c r="BQ177" s="165"/>
      <c r="BR177" s="49"/>
      <c r="BS177" s="164"/>
      <c r="BT177" s="163"/>
      <c r="BU177" s="163"/>
      <c r="BV177" s="165"/>
      <c r="BW177" s="332"/>
      <c r="BX177" s="12"/>
      <c r="CA177" s="18"/>
      <c r="CB177" s="163"/>
      <c r="CC177" s="164"/>
      <c r="CD177" s="163"/>
      <c r="CE177" s="163"/>
      <c r="CF177" s="165"/>
      <c r="CG177" s="61"/>
      <c r="CH177" s="163"/>
      <c r="CI177" s="163"/>
      <c r="CJ177" s="163"/>
      <c r="CK177" s="165"/>
      <c r="CL177" s="49"/>
      <c r="CM177" s="164"/>
      <c r="CN177" s="163"/>
      <c r="CO177" s="163"/>
      <c r="CP177" s="165"/>
      <c r="CQ177" s="18"/>
      <c r="CR177" s="12"/>
      <c r="CU177" s="332"/>
      <c r="CV177" s="163"/>
      <c r="CW177" s="164"/>
      <c r="CX177" s="163"/>
      <c r="CY177" s="163"/>
      <c r="CZ177" s="165"/>
      <c r="DA177" s="61"/>
      <c r="DB177" s="163"/>
      <c r="DC177" s="163"/>
      <c r="DD177" s="163"/>
      <c r="DE177" s="165"/>
      <c r="DF177" s="49"/>
      <c r="DG177" s="164"/>
      <c r="DH177" s="163"/>
      <c r="DI177" s="163"/>
      <c r="DJ177" s="165"/>
      <c r="DK177" s="332"/>
      <c r="DL177" s="12"/>
      <c r="DO177" s="18"/>
      <c r="DP177" s="163"/>
      <c r="DQ177" s="164"/>
      <c r="DR177" s="163"/>
      <c r="DS177" s="163"/>
      <c r="DT177" s="165"/>
      <c r="DU177" s="61"/>
      <c r="DV177" s="163"/>
      <c r="DW177" s="163"/>
      <c r="DX177" s="163"/>
      <c r="DY177" s="165"/>
      <c r="DZ177" s="49"/>
      <c r="EA177" s="164"/>
      <c r="EB177" s="163"/>
      <c r="EC177" s="163"/>
      <c r="ED177" s="165"/>
      <c r="EE177" s="18"/>
      <c r="EF177" s="12"/>
      <c r="EI177" s="409"/>
      <c r="EJ177" s="163"/>
      <c r="EK177" s="164"/>
      <c r="EL177" s="163"/>
      <c r="EM177" s="163"/>
      <c r="EN177" s="165"/>
      <c r="EO177" s="61"/>
      <c r="EP177" s="163"/>
      <c r="EQ177" s="163"/>
      <c r="ER177" s="163"/>
      <c r="ES177" s="165"/>
      <c r="ET177" s="49"/>
      <c r="EU177" s="164"/>
      <c r="EV177" s="163"/>
      <c r="EW177" s="163"/>
      <c r="EX177" s="165"/>
      <c r="EY177" s="409"/>
      <c r="EZ177" s="12"/>
    </row>
    <row r="178" spans="1:156" hidden="1" x14ac:dyDescent="0.25">
      <c r="A178" s="461"/>
      <c r="B178" s="7"/>
      <c r="C178" s="58"/>
      <c r="D178" s="7"/>
      <c r="E178" s="58"/>
      <c r="F178" s="92"/>
      <c r="G178" s="58"/>
      <c r="H178" s="7"/>
      <c r="I178" s="7"/>
      <c r="J178" s="58"/>
      <c r="K178" s="92"/>
      <c r="L178" s="170"/>
      <c r="M178" s="7"/>
      <c r="N178" s="7"/>
      <c r="O178" s="58"/>
      <c r="P178" s="92"/>
      <c r="Q178" s="461"/>
      <c r="R178" s="91"/>
      <c r="U178" s="332"/>
      <c r="V178" s="7"/>
      <c r="W178" s="58"/>
      <c r="X178" s="7"/>
      <c r="Y178" s="58"/>
      <c r="Z178" s="92"/>
      <c r="AA178" s="58"/>
      <c r="AB178" s="7"/>
      <c r="AC178" s="7"/>
      <c r="AD178" s="58"/>
      <c r="AE178" s="92"/>
      <c r="AF178" s="44"/>
      <c r="AG178" s="7"/>
      <c r="AH178" s="7"/>
      <c r="AI178" s="58"/>
      <c r="AJ178" s="92"/>
      <c r="AK178" s="332"/>
      <c r="AL178" s="12"/>
      <c r="AN178" s="18"/>
      <c r="AO178" s="7"/>
      <c r="AP178" s="58"/>
      <c r="AQ178" s="7"/>
      <c r="AR178" s="58"/>
      <c r="AS178" s="92"/>
      <c r="AT178" s="58"/>
      <c r="AU178" s="7"/>
      <c r="AV178" s="7"/>
      <c r="AW178" s="58"/>
      <c r="AX178" s="92"/>
      <c r="AY178" s="44"/>
      <c r="AZ178" s="7"/>
      <c r="BA178" s="7"/>
      <c r="BB178" s="58"/>
      <c r="BC178" s="92"/>
      <c r="BD178" s="18"/>
      <c r="BE178" s="12"/>
      <c r="BG178" s="332"/>
      <c r="BH178" s="7"/>
      <c r="BI178" s="58"/>
      <c r="BJ178" s="7"/>
      <c r="BK178" s="58"/>
      <c r="BL178" s="92"/>
      <c r="BM178" s="58"/>
      <c r="BN178" s="7"/>
      <c r="BO178" s="7"/>
      <c r="BP178" s="58"/>
      <c r="BQ178" s="92"/>
      <c r="BR178" s="44"/>
      <c r="BS178" s="7"/>
      <c r="BT178" s="7"/>
      <c r="BU178" s="58"/>
      <c r="BV178" s="92"/>
      <c r="BW178" s="332"/>
      <c r="BX178" s="12"/>
      <c r="CA178" s="18"/>
      <c r="CB178" s="7"/>
      <c r="CC178" s="58"/>
      <c r="CD178" s="7"/>
      <c r="CE178" s="58"/>
      <c r="CF178" s="92"/>
      <c r="CG178" s="58"/>
      <c r="CH178" s="7"/>
      <c r="CI178" s="7"/>
      <c r="CJ178" s="58"/>
      <c r="CK178" s="92"/>
      <c r="CL178" s="44"/>
      <c r="CM178" s="7"/>
      <c r="CN178" s="7"/>
      <c r="CO178" s="58"/>
      <c r="CP178" s="92"/>
      <c r="CQ178" s="18"/>
      <c r="CR178" s="12"/>
      <c r="CU178" s="332"/>
      <c r="CV178" s="7"/>
      <c r="CW178" s="58"/>
      <c r="CX178" s="7"/>
      <c r="CY178" s="58"/>
      <c r="CZ178" s="92"/>
      <c r="DA178" s="58"/>
      <c r="DB178" s="7"/>
      <c r="DC178" s="7"/>
      <c r="DD178" s="58"/>
      <c r="DE178" s="92"/>
      <c r="DF178" s="44"/>
      <c r="DG178" s="7"/>
      <c r="DH178" s="7"/>
      <c r="DI178" s="58"/>
      <c r="DJ178" s="92"/>
      <c r="DK178" s="332"/>
      <c r="DL178" s="12"/>
      <c r="DO178" s="18"/>
      <c r="DP178" s="7"/>
      <c r="DQ178" s="58"/>
      <c r="DR178" s="7"/>
      <c r="DS178" s="58"/>
      <c r="DT178" s="92"/>
      <c r="DU178" s="58"/>
      <c r="DV178" s="7"/>
      <c r="DW178" s="7"/>
      <c r="DX178" s="58"/>
      <c r="DY178" s="92"/>
      <c r="DZ178" s="44"/>
      <c r="EA178" s="7"/>
      <c r="EB178" s="7"/>
      <c r="EC178" s="58"/>
      <c r="ED178" s="92"/>
      <c r="EE178" s="18"/>
      <c r="EF178" s="12"/>
      <c r="EI178" s="409"/>
      <c r="EJ178" s="7"/>
      <c r="EK178" s="58"/>
      <c r="EL178" s="7"/>
      <c r="EM178" s="58"/>
      <c r="EN178" s="92"/>
      <c r="EO178" s="58"/>
      <c r="EP178" s="7"/>
      <c r="EQ178" s="7"/>
      <c r="ER178" s="58"/>
      <c r="ES178" s="92"/>
      <c r="ET178" s="44"/>
      <c r="EU178" s="7"/>
      <c r="EV178" s="7"/>
      <c r="EW178" s="58"/>
      <c r="EX178" s="92"/>
      <c r="EY178" s="409"/>
      <c r="EZ178" s="12"/>
    </row>
    <row r="179" spans="1:156" hidden="1" x14ac:dyDescent="0.25">
      <c r="A179" s="461"/>
      <c r="B179" s="163"/>
      <c r="C179" s="164"/>
      <c r="D179" s="163"/>
      <c r="E179" s="163"/>
      <c r="F179" s="165"/>
      <c r="G179" s="61"/>
      <c r="H179" s="163"/>
      <c r="I179" s="163"/>
      <c r="J179" s="163"/>
      <c r="K179" s="165"/>
      <c r="L179" s="17"/>
      <c r="M179" s="163"/>
      <c r="N179" s="163"/>
      <c r="O179" s="163"/>
      <c r="P179" s="165"/>
      <c r="Q179" s="461"/>
      <c r="R179" s="91"/>
      <c r="U179" s="332"/>
      <c r="V179" s="163"/>
      <c r="W179" s="164"/>
      <c r="X179" s="163"/>
      <c r="Y179" s="163"/>
      <c r="Z179" s="165"/>
      <c r="AA179" s="61"/>
      <c r="AB179" s="163"/>
      <c r="AC179" s="163"/>
      <c r="AD179" s="163"/>
      <c r="AE179" s="165"/>
      <c r="AF179" s="49"/>
      <c r="AG179" s="164"/>
      <c r="AH179" s="163"/>
      <c r="AI179" s="163"/>
      <c r="AJ179" s="165"/>
      <c r="AK179" s="332"/>
      <c r="AL179" s="12"/>
      <c r="AN179" s="18"/>
      <c r="AO179" s="163"/>
      <c r="AP179" s="164"/>
      <c r="AQ179" s="163"/>
      <c r="AR179" s="163"/>
      <c r="AS179" s="165"/>
      <c r="AT179" s="61"/>
      <c r="AU179" s="163"/>
      <c r="AV179" s="163"/>
      <c r="AW179" s="163"/>
      <c r="AX179" s="165"/>
      <c r="AY179" s="49"/>
      <c r="AZ179" s="164"/>
      <c r="BA179" s="163"/>
      <c r="BB179" s="163"/>
      <c r="BC179" s="165"/>
      <c r="BD179" s="18"/>
      <c r="BE179" s="12"/>
      <c r="BG179" s="332"/>
      <c r="BH179" s="163"/>
      <c r="BI179" s="164"/>
      <c r="BJ179" s="163"/>
      <c r="BK179" s="163"/>
      <c r="BL179" s="165"/>
      <c r="BM179" s="61"/>
      <c r="BN179" s="163"/>
      <c r="BO179" s="163"/>
      <c r="BP179" s="163"/>
      <c r="BQ179" s="165"/>
      <c r="BR179" s="49"/>
      <c r="BS179" s="164"/>
      <c r="BT179" s="163"/>
      <c r="BU179" s="163"/>
      <c r="BV179" s="165"/>
      <c r="BW179" s="332"/>
      <c r="BX179" s="12"/>
      <c r="CA179" s="18"/>
      <c r="CB179" s="163"/>
      <c r="CC179" s="164"/>
      <c r="CD179" s="163"/>
      <c r="CE179" s="163"/>
      <c r="CF179" s="165"/>
      <c r="CG179" s="61"/>
      <c r="CH179" s="163"/>
      <c r="CI179" s="163"/>
      <c r="CJ179" s="163"/>
      <c r="CK179" s="165"/>
      <c r="CL179" s="49"/>
      <c r="CM179" s="164"/>
      <c r="CN179" s="163"/>
      <c r="CO179" s="163"/>
      <c r="CP179" s="165"/>
      <c r="CQ179" s="18"/>
      <c r="CR179" s="12"/>
      <c r="CU179" s="332"/>
      <c r="CV179" s="163"/>
      <c r="CW179" s="164"/>
      <c r="CX179" s="163"/>
      <c r="CY179" s="163"/>
      <c r="CZ179" s="165"/>
      <c r="DA179" s="61"/>
      <c r="DB179" s="163"/>
      <c r="DC179" s="163"/>
      <c r="DD179" s="163"/>
      <c r="DE179" s="165"/>
      <c r="DF179" s="49"/>
      <c r="DG179" s="164"/>
      <c r="DH179" s="163"/>
      <c r="DI179" s="163"/>
      <c r="DJ179" s="165"/>
      <c r="DK179" s="332"/>
      <c r="DL179" s="12"/>
      <c r="DO179" s="18"/>
      <c r="DP179" s="163"/>
      <c r="DQ179" s="164"/>
      <c r="DR179" s="163"/>
      <c r="DS179" s="163"/>
      <c r="DT179" s="165"/>
      <c r="DU179" s="61"/>
      <c r="DV179" s="163"/>
      <c r="DW179" s="163"/>
      <c r="DX179" s="163"/>
      <c r="DY179" s="165"/>
      <c r="DZ179" s="49"/>
      <c r="EA179" s="164"/>
      <c r="EB179" s="163"/>
      <c r="EC179" s="163"/>
      <c r="ED179" s="165"/>
      <c r="EE179" s="18"/>
      <c r="EF179" s="12"/>
      <c r="EI179" s="409"/>
      <c r="EJ179" s="163"/>
      <c r="EK179" s="164"/>
      <c r="EL179" s="163"/>
      <c r="EM179" s="163"/>
      <c r="EN179" s="165"/>
      <c r="EO179" s="61"/>
      <c r="EP179" s="163"/>
      <c r="EQ179" s="163"/>
      <c r="ER179" s="163"/>
      <c r="ES179" s="165"/>
      <c r="ET179" s="49"/>
      <c r="EU179" s="164"/>
      <c r="EV179" s="163"/>
      <c r="EW179" s="163"/>
      <c r="EX179" s="165"/>
      <c r="EY179" s="409"/>
      <c r="EZ179" s="12"/>
    </row>
    <row r="180" spans="1:156" hidden="1" x14ac:dyDescent="0.25">
      <c r="A180" s="461"/>
      <c r="B180" s="7" t="s">
        <v>111</v>
      </c>
      <c r="C180" s="7">
        <v>0</v>
      </c>
      <c r="D180" s="7"/>
      <c r="E180" s="58"/>
      <c r="F180" s="92"/>
      <c r="G180" s="61"/>
      <c r="H180" s="7"/>
      <c r="I180" s="7"/>
      <c r="J180" s="58"/>
      <c r="K180" s="92"/>
      <c r="L180" s="17"/>
      <c r="M180" s="7"/>
      <c r="N180" s="7"/>
      <c r="O180" s="58"/>
      <c r="P180" s="92"/>
      <c r="Q180" s="461"/>
      <c r="R180" s="91"/>
      <c r="U180" s="332"/>
      <c r="V180" s="7" t="s">
        <v>111</v>
      </c>
      <c r="W180" s="7">
        <v>0</v>
      </c>
      <c r="X180" s="7"/>
      <c r="Y180" s="58"/>
      <c r="Z180" s="92"/>
      <c r="AA180" s="61"/>
      <c r="AB180" s="7"/>
      <c r="AC180" s="7"/>
      <c r="AD180" s="58"/>
      <c r="AE180" s="92"/>
      <c r="AF180" s="49" t="s">
        <v>112</v>
      </c>
      <c r="AG180" s="7"/>
      <c r="AH180" s="7"/>
      <c r="AI180" s="58"/>
      <c r="AJ180" s="92"/>
      <c r="AK180" s="332"/>
      <c r="AL180" s="12"/>
      <c r="AN180" s="18"/>
      <c r="AO180" s="7" t="s">
        <v>111</v>
      </c>
      <c r="AP180" s="7">
        <v>0</v>
      </c>
      <c r="AQ180" s="7"/>
      <c r="AR180" s="58"/>
      <c r="AS180" s="92"/>
      <c r="AT180" s="61"/>
      <c r="AU180" s="7"/>
      <c r="AV180" s="7"/>
      <c r="AW180" s="58"/>
      <c r="AX180" s="92"/>
      <c r="AY180" s="49" t="s">
        <v>112</v>
      </c>
      <c r="AZ180" s="7"/>
      <c r="BA180" s="7"/>
      <c r="BB180" s="58"/>
      <c r="BC180" s="92"/>
      <c r="BD180" s="18"/>
      <c r="BE180" s="12"/>
      <c r="BG180" s="332"/>
      <c r="BH180" s="7" t="s">
        <v>111</v>
      </c>
      <c r="BI180" s="7">
        <v>0</v>
      </c>
      <c r="BJ180" s="7"/>
      <c r="BK180" s="58"/>
      <c r="BL180" s="92"/>
      <c r="BM180" s="61"/>
      <c r="BN180" s="7"/>
      <c r="BO180" s="7"/>
      <c r="BP180" s="58"/>
      <c r="BQ180" s="92"/>
      <c r="BR180" s="49" t="s">
        <v>112</v>
      </c>
      <c r="BS180" s="7"/>
      <c r="BT180" s="7"/>
      <c r="BU180" s="58"/>
      <c r="BV180" s="92"/>
      <c r="BW180" s="332"/>
      <c r="BX180" s="12"/>
      <c r="CA180" s="18"/>
      <c r="CB180" s="7" t="s">
        <v>111</v>
      </c>
      <c r="CC180" s="7">
        <v>0</v>
      </c>
      <c r="CD180" s="7"/>
      <c r="CE180" s="58"/>
      <c r="CF180" s="92"/>
      <c r="CG180" s="61"/>
      <c r="CH180" s="7"/>
      <c r="CI180" s="7"/>
      <c r="CJ180" s="58"/>
      <c r="CK180" s="92"/>
      <c r="CL180" s="49" t="s">
        <v>112</v>
      </c>
      <c r="CM180" s="7"/>
      <c r="CN180" s="7"/>
      <c r="CO180" s="58"/>
      <c r="CP180" s="92"/>
      <c r="CQ180" s="18"/>
      <c r="CR180" s="12"/>
      <c r="CU180" s="332"/>
      <c r="CV180" s="7" t="s">
        <v>111</v>
      </c>
      <c r="CW180" s="7">
        <v>0</v>
      </c>
      <c r="CX180" s="7"/>
      <c r="CY180" s="58"/>
      <c r="CZ180" s="92"/>
      <c r="DA180" s="61"/>
      <c r="DB180" s="7"/>
      <c r="DC180" s="7"/>
      <c r="DD180" s="58"/>
      <c r="DE180" s="92"/>
      <c r="DF180" s="49" t="s">
        <v>112</v>
      </c>
      <c r="DG180" s="7"/>
      <c r="DH180" s="7"/>
      <c r="DI180" s="58"/>
      <c r="DJ180" s="92"/>
      <c r="DK180" s="332"/>
      <c r="DL180" s="12"/>
      <c r="DO180" s="18"/>
      <c r="DP180" s="7" t="s">
        <v>111</v>
      </c>
      <c r="DQ180" s="7">
        <v>0</v>
      </c>
      <c r="DR180" s="7"/>
      <c r="DS180" s="58"/>
      <c r="DT180" s="92"/>
      <c r="DU180" s="61"/>
      <c r="DV180" s="7"/>
      <c r="DW180" s="7"/>
      <c r="DX180" s="58"/>
      <c r="DY180" s="92"/>
      <c r="DZ180" s="49" t="s">
        <v>112</v>
      </c>
      <c r="EA180" s="7"/>
      <c r="EB180" s="7"/>
      <c r="EC180" s="58"/>
      <c r="ED180" s="92"/>
      <c r="EE180" s="18"/>
      <c r="EF180" s="12"/>
      <c r="EI180" s="409"/>
      <c r="EJ180" s="7" t="s">
        <v>111</v>
      </c>
      <c r="EK180" s="7">
        <v>0</v>
      </c>
      <c r="EL180" s="7"/>
      <c r="EM180" s="58"/>
      <c r="EN180" s="92"/>
      <c r="EO180" s="61"/>
      <c r="EP180" s="7"/>
      <c r="EQ180" s="7"/>
      <c r="ER180" s="58"/>
      <c r="ES180" s="92"/>
      <c r="ET180" s="49" t="s">
        <v>112</v>
      </c>
      <c r="EU180" s="7"/>
      <c r="EV180" s="7"/>
      <c r="EW180" s="58"/>
      <c r="EX180" s="92"/>
      <c r="EY180" s="409"/>
      <c r="EZ180" s="12"/>
    </row>
    <row r="181" spans="1:156" hidden="1" x14ac:dyDescent="0.25">
      <c r="A181" s="461"/>
      <c r="B181" s="163"/>
      <c r="C181" s="164"/>
      <c r="D181" s="163"/>
      <c r="E181" s="163"/>
      <c r="F181" s="165"/>
      <c r="G181" s="61"/>
      <c r="H181" s="163"/>
      <c r="I181" s="163"/>
      <c r="J181" s="163"/>
      <c r="K181" s="165"/>
      <c r="L181" s="17"/>
      <c r="M181" s="163"/>
      <c r="N181" s="163"/>
      <c r="O181" s="163"/>
      <c r="P181" s="165"/>
      <c r="Q181" s="461"/>
      <c r="R181" s="91"/>
      <c r="U181" s="332"/>
      <c r="V181" s="163"/>
      <c r="W181" s="164"/>
      <c r="X181" s="163"/>
      <c r="Y181" s="163"/>
      <c r="Z181" s="165"/>
      <c r="AA181" s="61"/>
      <c r="AB181" s="163"/>
      <c r="AC181" s="163"/>
      <c r="AD181" s="163"/>
      <c r="AE181" s="165"/>
      <c r="AF181" s="49"/>
      <c r="AG181" s="164"/>
      <c r="AH181" s="163"/>
      <c r="AI181" s="163"/>
      <c r="AJ181" s="165"/>
      <c r="AK181" s="332"/>
      <c r="AL181" s="12"/>
      <c r="AN181" s="18"/>
      <c r="AO181" s="163"/>
      <c r="AP181" s="164"/>
      <c r="AQ181" s="163"/>
      <c r="AR181" s="163"/>
      <c r="AS181" s="165"/>
      <c r="AT181" s="61"/>
      <c r="AU181" s="163"/>
      <c r="AV181" s="163"/>
      <c r="AW181" s="163"/>
      <c r="AX181" s="165"/>
      <c r="AY181" s="49"/>
      <c r="AZ181" s="164"/>
      <c r="BA181" s="163"/>
      <c r="BB181" s="163"/>
      <c r="BC181" s="165"/>
      <c r="BD181" s="18"/>
      <c r="BE181" s="12"/>
      <c r="BG181" s="332"/>
      <c r="BH181" s="163"/>
      <c r="BI181" s="164"/>
      <c r="BJ181" s="163"/>
      <c r="BK181" s="163"/>
      <c r="BL181" s="165"/>
      <c r="BM181" s="61"/>
      <c r="BN181" s="163"/>
      <c r="BO181" s="163"/>
      <c r="BP181" s="163"/>
      <c r="BQ181" s="165"/>
      <c r="BR181" s="49"/>
      <c r="BS181" s="164"/>
      <c r="BT181" s="163"/>
      <c r="BU181" s="163"/>
      <c r="BV181" s="165"/>
      <c r="BW181" s="332"/>
      <c r="BX181" s="12"/>
      <c r="CA181" s="18"/>
      <c r="CB181" s="163"/>
      <c r="CC181" s="164"/>
      <c r="CD181" s="163"/>
      <c r="CE181" s="163"/>
      <c r="CF181" s="165"/>
      <c r="CG181" s="61"/>
      <c r="CH181" s="163"/>
      <c r="CI181" s="163"/>
      <c r="CJ181" s="163"/>
      <c r="CK181" s="165"/>
      <c r="CL181" s="49"/>
      <c r="CM181" s="164"/>
      <c r="CN181" s="163"/>
      <c r="CO181" s="163"/>
      <c r="CP181" s="165"/>
      <c r="CQ181" s="18"/>
      <c r="CR181" s="12"/>
      <c r="CU181" s="332"/>
      <c r="CV181" s="163"/>
      <c r="CW181" s="164"/>
      <c r="CX181" s="163"/>
      <c r="CY181" s="163"/>
      <c r="CZ181" s="165"/>
      <c r="DA181" s="61"/>
      <c r="DB181" s="163"/>
      <c r="DC181" s="163"/>
      <c r="DD181" s="163"/>
      <c r="DE181" s="165"/>
      <c r="DF181" s="49"/>
      <c r="DG181" s="164"/>
      <c r="DH181" s="163"/>
      <c r="DI181" s="163"/>
      <c r="DJ181" s="165"/>
      <c r="DK181" s="332"/>
      <c r="DL181" s="12"/>
      <c r="DO181" s="18"/>
      <c r="DP181" s="163"/>
      <c r="DQ181" s="164"/>
      <c r="DR181" s="163"/>
      <c r="DS181" s="163"/>
      <c r="DT181" s="165"/>
      <c r="DU181" s="61"/>
      <c r="DV181" s="163"/>
      <c r="DW181" s="163"/>
      <c r="DX181" s="163"/>
      <c r="DY181" s="165"/>
      <c r="DZ181" s="49"/>
      <c r="EA181" s="164"/>
      <c r="EB181" s="163"/>
      <c r="EC181" s="163"/>
      <c r="ED181" s="165"/>
      <c r="EE181" s="18"/>
      <c r="EF181" s="12"/>
      <c r="EI181" s="409"/>
      <c r="EJ181" s="163"/>
      <c r="EK181" s="164"/>
      <c r="EL181" s="163"/>
      <c r="EM181" s="163"/>
      <c r="EN181" s="165"/>
      <c r="EO181" s="61"/>
      <c r="EP181" s="163"/>
      <c r="EQ181" s="163"/>
      <c r="ER181" s="163"/>
      <c r="ES181" s="165"/>
      <c r="ET181" s="49"/>
      <c r="EU181" s="164"/>
      <c r="EV181" s="163"/>
      <c r="EW181" s="163"/>
      <c r="EX181" s="165"/>
      <c r="EY181" s="409"/>
      <c r="EZ181" s="12"/>
    </row>
    <row r="182" spans="1:156" hidden="1" x14ac:dyDescent="0.25">
      <c r="A182" s="461"/>
      <c r="B182" s="136" t="s">
        <v>42</v>
      </c>
      <c r="C182" s="360">
        <v>101817</v>
      </c>
      <c r="D182" s="136">
        <f>SUM(D176,D180)</f>
        <v>11322</v>
      </c>
      <c r="E182" s="136">
        <f>SUM(D182,-C182)</f>
        <v>-90495</v>
      </c>
      <c r="F182" s="361">
        <f>E182/C182</f>
        <v>-0.88880049500574565</v>
      </c>
      <c r="G182" s="61"/>
      <c r="H182" s="136">
        <f>SUM(H176,H180)</f>
        <v>12392</v>
      </c>
      <c r="I182" s="136">
        <f>SUM(I176,I180)</f>
        <v>10640</v>
      </c>
      <c r="J182" s="136">
        <f>SUM(I182,-H182)</f>
        <v>-1752</v>
      </c>
      <c r="K182" s="361">
        <f>J182/H182</f>
        <v>-0.14138153647514526</v>
      </c>
      <c r="L182" s="17"/>
      <c r="M182" s="136">
        <f>SUM(M176,M180)</f>
        <v>11403</v>
      </c>
      <c r="N182" s="136">
        <f>SUM(N176,N180)</f>
        <v>8687</v>
      </c>
      <c r="O182" s="136">
        <f>SUM(N182,-M182)</f>
        <v>-2716</v>
      </c>
      <c r="P182" s="361">
        <f>O182/M182</f>
        <v>-0.238182934315531</v>
      </c>
      <c r="Q182" s="461"/>
      <c r="R182" s="91"/>
      <c r="U182" s="332"/>
      <c r="V182" s="136" t="s">
        <v>42</v>
      </c>
      <c r="W182" s="360">
        <v>101817</v>
      </c>
      <c r="X182" s="136">
        <f>SUM(X176,X180)</f>
        <v>4589</v>
      </c>
      <c r="Y182" s="136">
        <f>SUM(X182,-W182)</f>
        <v>-97228</v>
      </c>
      <c r="Z182" s="361">
        <f>Y182/W182</f>
        <v>-0.95492894113949534</v>
      </c>
      <c r="AA182" s="61"/>
      <c r="AB182" s="136">
        <f>SUM(AB176,AB180)</f>
        <v>4070</v>
      </c>
      <c r="AC182" s="136">
        <f>SUM(AC176,AC180)</f>
        <v>2298</v>
      </c>
      <c r="AD182" s="136">
        <f>SUM(AC182,-AB182)</f>
        <v>-1772</v>
      </c>
      <c r="AE182" s="361">
        <f>AD182/AB182</f>
        <v>-0.43538083538083538</v>
      </c>
      <c r="AF182" s="49">
        <v>28</v>
      </c>
      <c r="AG182" s="136">
        <f>SUM(AG176,AG180)</f>
        <v>4132</v>
      </c>
      <c r="AH182" s="136">
        <f>SUM(AH176,AH180)</f>
        <v>2298</v>
      </c>
      <c r="AI182" s="136">
        <f>SUM(AH182,-AG182)</f>
        <v>-1834</v>
      </c>
      <c r="AJ182" s="361">
        <f>AI182/AG182</f>
        <v>-0.44385285575992256</v>
      </c>
      <c r="AK182" s="332"/>
      <c r="AL182" s="12"/>
      <c r="AN182" s="18"/>
      <c r="AO182" s="136" t="s">
        <v>42</v>
      </c>
      <c r="AP182" s="360">
        <v>101817</v>
      </c>
      <c r="AQ182" s="136">
        <f>SUM(AQ176,AQ180)</f>
        <v>4589</v>
      </c>
      <c r="AR182" s="136">
        <f>SUM(AQ182,-AP182)</f>
        <v>-97228</v>
      </c>
      <c r="AS182" s="361">
        <f>AR182/AP182</f>
        <v>-0.95492894113949534</v>
      </c>
      <c r="AT182" s="61"/>
      <c r="AU182" s="136">
        <f>SUM(AU176,AU180)</f>
        <v>3335</v>
      </c>
      <c r="AV182" s="136">
        <f>SUM(AV176,AV180)</f>
        <v>1532</v>
      </c>
      <c r="AW182" s="136">
        <f>SUM(AV182,-AU182)</f>
        <v>-1803</v>
      </c>
      <c r="AX182" s="361">
        <f>AW182/AU182</f>
        <v>-0.54062968515742127</v>
      </c>
      <c r="AY182" s="49">
        <v>28</v>
      </c>
      <c r="AZ182" s="136">
        <f>SUM(AZ176,AZ180)</f>
        <v>4131</v>
      </c>
      <c r="BA182" s="136">
        <f>SUM(BA176,BA180)</f>
        <v>1532</v>
      </c>
      <c r="BB182" s="136">
        <f>SUM(BA182,-AZ182)</f>
        <v>-2599</v>
      </c>
      <c r="BC182" s="361">
        <f>BB182/AZ182</f>
        <v>-0.62914548535463566</v>
      </c>
      <c r="BD182" s="18"/>
      <c r="BE182" s="12"/>
      <c r="BG182" s="332"/>
      <c r="BH182" s="136" t="s">
        <v>42</v>
      </c>
      <c r="BI182" s="360">
        <v>101817</v>
      </c>
      <c r="BJ182" s="136">
        <f>SUM(BJ176,BJ180)</f>
        <v>4589</v>
      </c>
      <c r="BK182" s="136">
        <f>SUM(BJ182,-BI182)</f>
        <v>-97228</v>
      </c>
      <c r="BL182" s="361">
        <f>BK182/BI182</f>
        <v>-0.95492894113949534</v>
      </c>
      <c r="BM182" s="61"/>
      <c r="BN182" s="136">
        <f>SUM(BN176,BN180)</f>
        <v>2917</v>
      </c>
      <c r="BO182" s="136">
        <f>SUM(BO176,BO180)</f>
        <v>1118</v>
      </c>
      <c r="BP182" s="136">
        <f>SUM(BO182,-BN182)</f>
        <v>-1799</v>
      </c>
      <c r="BQ182" s="361">
        <f>BP182/BN182</f>
        <v>-0.61672951662667119</v>
      </c>
      <c r="BR182" s="49">
        <v>28</v>
      </c>
      <c r="BS182" s="136">
        <f>SUM(BS176,BS180)</f>
        <v>4131</v>
      </c>
      <c r="BT182" s="136">
        <f>SUM(BT176,BT180)</f>
        <v>1118</v>
      </c>
      <c r="BU182" s="136">
        <f>SUM(BT182,-BS182)</f>
        <v>-3013</v>
      </c>
      <c r="BV182" s="361">
        <f>BU182/BS182</f>
        <v>-0.72936335027838295</v>
      </c>
      <c r="BW182" s="332"/>
      <c r="BX182" s="12"/>
      <c r="CA182" s="18"/>
      <c r="CB182" s="136" t="s">
        <v>42</v>
      </c>
      <c r="CC182" s="360">
        <v>101817</v>
      </c>
      <c r="CD182" s="136">
        <f>SUM(CD176,CD180)</f>
        <v>4589</v>
      </c>
      <c r="CE182" s="136">
        <f>SUM(CD182,-CC182)</f>
        <v>-97228</v>
      </c>
      <c r="CF182" s="361">
        <f>CE182/CC182</f>
        <v>-0.95492894113949534</v>
      </c>
      <c r="CG182" s="61"/>
      <c r="CH182" s="136">
        <f>SUM(CH176,CH180)</f>
        <v>2628</v>
      </c>
      <c r="CI182" s="136">
        <f>SUM(CI176,CI180)</f>
        <v>905</v>
      </c>
      <c r="CJ182" s="136">
        <f>SUM(CI182,-CH182)</f>
        <v>-1723</v>
      </c>
      <c r="CK182" s="361">
        <f>CJ182/CH182</f>
        <v>-0.6556316590563166</v>
      </c>
      <c r="CL182" s="49">
        <v>28</v>
      </c>
      <c r="CM182" s="136">
        <f>SUM(CM176,CM180)</f>
        <v>4132</v>
      </c>
      <c r="CN182" s="136">
        <f>SUM(CN176,CN180)</f>
        <v>905</v>
      </c>
      <c r="CO182" s="136">
        <f>SUM(CN182,-CM182)</f>
        <v>-3227</v>
      </c>
      <c r="CP182" s="361">
        <f>CO182/CM182</f>
        <v>-0.78097773475314614</v>
      </c>
      <c r="CQ182" s="18"/>
      <c r="CR182" s="12"/>
      <c r="CU182" s="332"/>
      <c r="CV182" s="136" t="s">
        <v>42</v>
      </c>
      <c r="CW182" s="360">
        <v>101817</v>
      </c>
      <c r="CX182" s="136">
        <f>SUM(CX176,CX180)</f>
        <v>4589</v>
      </c>
      <c r="CY182" s="136">
        <f>SUM(CX182,-CW182)</f>
        <v>-97228</v>
      </c>
      <c r="CZ182" s="361">
        <f>CY182/CW182</f>
        <v>-0.95492894113949534</v>
      </c>
      <c r="DA182" s="61"/>
      <c r="DB182" s="136">
        <f>SUM(DB176,DB180)</f>
        <v>2394</v>
      </c>
      <c r="DC182" s="136">
        <f>SUM(DC176,DC180)</f>
        <v>643</v>
      </c>
      <c r="DD182" s="136">
        <f>SUM(DC182,-DB182)</f>
        <v>-1751</v>
      </c>
      <c r="DE182" s="361">
        <f>DD182/DB182</f>
        <v>-0.7314118629908104</v>
      </c>
      <c r="DF182" s="49">
        <v>28</v>
      </c>
      <c r="DG182" s="136">
        <f>SUM(DG176,DG180)</f>
        <v>4132</v>
      </c>
      <c r="DH182" s="136">
        <f>SUM(DH176,DH180)</f>
        <v>643</v>
      </c>
      <c r="DI182" s="136">
        <f>SUM(DH182,-DG182)</f>
        <v>-3489</v>
      </c>
      <c r="DJ182" s="361">
        <f>DI182/DG182</f>
        <v>-0.84438528557599224</v>
      </c>
      <c r="DK182" s="332"/>
      <c r="DL182" s="12"/>
      <c r="DO182" s="18"/>
      <c r="DP182" s="136" t="s">
        <v>42</v>
      </c>
      <c r="DQ182" s="360">
        <v>101817</v>
      </c>
      <c r="DR182" s="136">
        <f>SUM(DR176,DR180)</f>
        <v>4589</v>
      </c>
      <c r="DS182" s="136">
        <f>SUM(DR182,-DQ182)</f>
        <v>-97228</v>
      </c>
      <c r="DT182" s="361">
        <f>DS182/DQ182</f>
        <v>-0.95492894113949534</v>
      </c>
      <c r="DU182" s="61"/>
      <c r="DV182" s="136">
        <f>SUM(DV176,DV180)</f>
        <v>2774</v>
      </c>
      <c r="DW182" s="136">
        <f>SUM(DW176,DW180)</f>
        <v>951</v>
      </c>
      <c r="DX182" s="136">
        <f>SUM(DW182,-DV182)</f>
        <v>-1823</v>
      </c>
      <c r="DY182" s="361">
        <f>DX182/DV182</f>
        <v>-0.65717375630857966</v>
      </c>
      <c r="DZ182" s="49">
        <v>28</v>
      </c>
      <c r="EA182" s="136">
        <f>SUM(EA176,EA180)</f>
        <v>4132</v>
      </c>
      <c r="EB182" s="136">
        <f>SUM(EB176,EB180)</f>
        <v>951</v>
      </c>
      <c r="EC182" s="136">
        <f>SUM(EB182,-EA182)</f>
        <v>-3181</v>
      </c>
      <c r="ED182" s="361">
        <f>EC182/EA182</f>
        <v>-0.76984511132623423</v>
      </c>
      <c r="EE182" s="18"/>
      <c r="EF182" s="12"/>
      <c r="EI182" s="409"/>
      <c r="EJ182" s="136" t="s">
        <v>42</v>
      </c>
      <c r="EK182" s="360">
        <v>101817</v>
      </c>
      <c r="EL182" s="136">
        <f>SUM(EL176,EL180)</f>
        <v>4589</v>
      </c>
      <c r="EM182" s="136">
        <f>SUM(EL182,-EK182)</f>
        <v>-97228</v>
      </c>
      <c r="EN182" s="361">
        <f>EM182/EK182</f>
        <v>-0.95492894113949534</v>
      </c>
      <c r="EO182" s="61"/>
      <c r="EP182" s="136">
        <f>SUM(EP176,EP180)</f>
        <v>8564</v>
      </c>
      <c r="EQ182" s="136">
        <f>SUM(EQ176,EQ180)</f>
        <v>6507</v>
      </c>
      <c r="ER182" s="136">
        <f>SUM(EQ182,-EP182)</f>
        <v>-2057</v>
      </c>
      <c r="ES182" s="361">
        <f>ER182/EP182</f>
        <v>-0.24019149929939282</v>
      </c>
      <c r="ET182" s="49">
        <v>28</v>
      </c>
      <c r="EU182" s="136">
        <f>SUM(EU176,EU180)</f>
        <v>4132</v>
      </c>
      <c r="EV182" s="136">
        <f>SUM(EV176,EV180)</f>
        <v>6507</v>
      </c>
      <c r="EW182" s="136">
        <f>SUM(EV182,-EU182)</f>
        <v>2375</v>
      </c>
      <c r="EX182" s="361">
        <f>EW182/EU182</f>
        <v>0.57478218780251689</v>
      </c>
      <c r="EY182" s="409"/>
      <c r="EZ182" s="12"/>
    </row>
    <row r="183" spans="1:156" hidden="1" x14ac:dyDescent="0.25">
      <c r="A183" s="461"/>
      <c r="B183" s="142"/>
      <c r="C183" s="140"/>
      <c r="D183" s="142"/>
      <c r="E183" s="142"/>
      <c r="F183" s="143"/>
      <c r="G183" s="61"/>
      <c r="H183" s="142"/>
      <c r="I183" s="142"/>
      <c r="J183" s="142"/>
      <c r="K183" s="143"/>
      <c r="L183" s="17"/>
      <c r="M183" s="142"/>
      <c r="N183" s="142"/>
      <c r="O183" s="142"/>
      <c r="P183" s="143"/>
      <c r="Q183" s="461"/>
      <c r="R183" s="91"/>
      <c r="U183" s="332"/>
      <c r="V183" s="142"/>
      <c r="W183" s="140"/>
      <c r="X183" s="142"/>
      <c r="Y183" s="142"/>
      <c r="Z183" s="143"/>
      <c r="AA183" s="61"/>
      <c r="AB183" s="142"/>
      <c r="AC183" s="142"/>
      <c r="AD183" s="142"/>
      <c r="AE183" s="143"/>
      <c r="AF183" s="49"/>
      <c r="AG183" s="140"/>
      <c r="AH183" s="142"/>
      <c r="AI183" s="142"/>
      <c r="AJ183" s="143"/>
      <c r="AK183" s="332"/>
      <c r="AL183" s="12"/>
      <c r="AN183" s="18"/>
      <c r="AO183" s="142"/>
      <c r="AP183" s="140"/>
      <c r="AQ183" s="142"/>
      <c r="AR183" s="142"/>
      <c r="AS183" s="143"/>
      <c r="AT183" s="61"/>
      <c r="AU183" s="142"/>
      <c r="AV183" s="142"/>
      <c r="AW183" s="142"/>
      <c r="AX183" s="143"/>
      <c r="AY183" s="49"/>
      <c r="AZ183" s="140"/>
      <c r="BA183" s="142"/>
      <c r="BB183" s="142"/>
      <c r="BC183" s="143"/>
      <c r="BD183" s="18"/>
      <c r="BE183" s="12"/>
      <c r="BG183" s="332"/>
      <c r="BH183" s="142"/>
      <c r="BI183" s="140"/>
      <c r="BJ183" s="142"/>
      <c r="BK183" s="142"/>
      <c r="BL183" s="143"/>
      <c r="BM183" s="61"/>
      <c r="BN183" s="142"/>
      <c r="BO183" s="142"/>
      <c r="BP183" s="142"/>
      <c r="BQ183" s="143"/>
      <c r="BR183" s="49"/>
      <c r="BS183" s="140"/>
      <c r="BT183" s="142"/>
      <c r="BU183" s="142"/>
      <c r="BV183" s="143"/>
      <c r="BW183" s="332"/>
      <c r="BX183" s="12"/>
      <c r="CA183" s="18"/>
      <c r="CB183" s="142"/>
      <c r="CC183" s="140"/>
      <c r="CD183" s="142"/>
      <c r="CE183" s="142"/>
      <c r="CF183" s="143"/>
      <c r="CG183" s="61"/>
      <c r="CH183" s="142"/>
      <c r="CI183" s="142"/>
      <c r="CJ183" s="142"/>
      <c r="CK183" s="143"/>
      <c r="CL183" s="49"/>
      <c r="CM183" s="140"/>
      <c r="CN183" s="142"/>
      <c r="CO183" s="142"/>
      <c r="CP183" s="143"/>
      <c r="CQ183" s="18"/>
      <c r="CR183" s="12"/>
      <c r="CU183" s="332"/>
      <c r="CV183" s="142"/>
      <c r="CW183" s="140"/>
      <c r="CX183" s="142"/>
      <c r="CY183" s="142"/>
      <c r="CZ183" s="143"/>
      <c r="DA183" s="61"/>
      <c r="DB183" s="142"/>
      <c r="DC183" s="142"/>
      <c r="DD183" s="142"/>
      <c r="DE183" s="143"/>
      <c r="DF183" s="49"/>
      <c r="DG183" s="140"/>
      <c r="DH183" s="142"/>
      <c r="DI183" s="142"/>
      <c r="DJ183" s="143"/>
      <c r="DK183" s="332"/>
      <c r="DL183" s="12"/>
      <c r="DO183" s="18"/>
      <c r="DP183" s="142"/>
      <c r="DQ183" s="140"/>
      <c r="DR183" s="142"/>
      <c r="DS183" s="142"/>
      <c r="DT183" s="143"/>
      <c r="DU183" s="61"/>
      <c r="DV183" s="142"/>
      <c r="DW183" s="142"/>
      <c r="DX183" s="142"/>
      <c r="DY183" s="143"/>
      <c r="DZ183" s="49"/>
      <c r="EA183" s="140"/>
      <c r="EB183" s="142"/>
      <c r="EC183" s="142"/>
      <c r="ED183" s="143"/>
      <c r="EE183" s="18"/>
      <c r="EF183" s="12"/>
      <c r="EI183" s="409"/>
      <c r="EJ183" s="142"/>
      <c r="EK183" s="140"/>
      <c r="EL183" s="142"/>
      <c r="EM183" s="142"/>
      <c r="EN183" s="143"/>
      <c r="EO183" s="61"/>
      <c r="EP183" s="142"/>
      <c r="EQ183" s="142"/>
      <c r="ER183" s="142"/>
      <c r="ES183" s="143"/>
      <c r="ET183" s="49"/>
      <c r="EU183" s="140"/>
      <c r="EV183" s="142"/>
      <c r="EW183" s="142"/>
      <c r="EX183" s="143"/>
      <c r="EY183" s="409"/>
      <c r="EZ183" s="12"/>
    </row>
    <row r="184" spans="1:156" hidden="1" x14ac:dyDescent="0.25">
      <c r="A184" s="461"/>
      <c r="B184" s="167"/>
      <c r="C184" s="166"/>
      <c r="D184" s="167"/>
      <c r="E184" s="167"/>
      <c r="F184" s="168"/>
      <c r="G184" s="362"/>
      <c r="H184" s="167"/>
      <c r="I184" s="167"/>
      <c r="J184" s="167"/>
      <c r="K184" s="168"/>
      <c r="L184" s="17"/>
      <c r="M184" s="167"/>
      <c r="N184" s="167"/>
      <c r="O184" s="167"/>
      <c r="P184" s="168"/>
      <c r="Q184" s="461"/>
      <c r="R184" s="91"/>
      <c r="U184" s="332"/>
      <c r="V184" s="167"/>
      <c r="W184" s="166"/>
      <c r="X184" s="167"/>
      <c r="Y184" s="167"/>
      <c r="Z184" s="168"/>
      <c r="AA184" s="362"/>
      <c r="AB184" s="167"/>
      <c r="AC184" s="167"/>
      <c r="AD184" s="167"/>
      <c r="AE184" s="168"/>
      <c r="AF184" s="49"/>
      <c r="AG184" s="166"/>
      <c r="AH184" s="167"/>
      <c r="AI184" s="167"/>
      <c r="AJ184" s="168"/>
      <c r="AK184" s="332"/>
      <c r="AL184" s="12"/>
      <c r="AN184" s="18"/>
      <c r="AO184" s="167"/>
      <c r="AP184" s="166"/>
      <c r="AQ184" s="167"/>
      <c r="AR184" s="167"/>
      <c r="AS184" s="168"/>
      <c r="AT184" s="362"/>
      <c r="AU184" s="167"/>
      <c r="AV184" s="167"/>
      <c r="AW184" s="167"/>
      <c r="AX184" s="168"/>
      <c r="AY184" s="49"/>
      <c r="AZ184" s="166"/>
      <c r="BA184" s="167"/>
      <c r="BB184" s="167"/>
      <c r="BC184" s="168"/>
      <c r="BD184" s="18"/>
      <c r="BE184" s="12"/>
      <c r="BG184" s="332"/>
      <c r="BH184" s="167"/>
      <c r="BI184" s="166"/>
      <c r="BJ184" s="167"/>
      <c r="BK184" s="167"/>
      <c r="BL184" s="168"/>
      <c r="BM184" s="362"/>
      <c r="BN184" s="167"/>
      <c r="BO184" s="167"/>
      <c r="BP184" s="167"/>
      <c r="BQ184" s="168"/>
      <c r="BR184" s="49"/>
      <c r="BS184" s="166"/>
      <c r="BT184" s="167"/>
      <c r="BU184" s="167"/>
      <c r="BV184" s="168"/>
      <c r="BW184" s="332"/>
      <c r="BX184" s="12"/>
      <c r="CA184" s="18"/>
      <c r="CB184" s="167"/>
      <c r="CC184" s="166"/>
      <c r="CD184" s="167"/>
      <c r="CE184" s="167"/>
      <c r="CF184" s="168"/>
      <c r="CG184" s="362"/>
      <c r="CH184" s="167"/>
      <c r="CI184" s="167"/>
      <c r="CJ184" s="167"/>
      <c r="CK184" s="168"/>
      <c r="CL184" s="49"/>
      <c r="CM184" s="166"/>
      <c r="CN184" s="167"/>
      <c r="CO184" s="167"/>
      <c r="CP184" s="168"/>
      <c r="CQ184" s="18"/>
      <c r="CR184" s="12"/>
      <c r="CU184" s="332"/>
      <c r="CV184" s="167"/>
      <c r="CW184" s="166"/>
      <c r="CX184" s="167"/>
      <c r="CY184" s="167"/>
      <c r="CZ184" s="168"/>
      <c r="DA184" s="362"/>
      <c r="DB184" s="167"/>
      <c r="DC184" s="167"/>
      <c r="DD184" s="167"/>
      <c r="DE184" s="168"/>
      <c r="DF184" s="49"/>
      <c r="DG184" s="166"/>
      <c r="DH184" s="167"/>
      <c r="DI184" s="167"/>
      <c r="DJ184" s="168"/>
      <c r="DK184" s="332"/>
      <c r="DL184" s="12"/>
      <c r="DO184" s="18"/>
      <c r="DP184" s="167"/>
      <c r="DQ184" s="166"/>
      <c r="DR184" s="167"/>
      <c r="DS184" s="167"/>
      <c r="DT184" s="168"/>
      <c r="DU184" s="362"/>
      <c r="DV184" s="167"/>
      <c r="DW184" s="167"/>
      <c r="DX184" s="167"/>
      <c r="DY184" s="168"/>
      <c r="DZ184" s="49"/>
      <c r="EA184" s="166"/>
      <c r="EB184" s="167"/>
      <c r="EC184" s="167"/>
      <c r="ED184" s="168"/>
      <c r="EE184" s="18"/>
      <c r="EF184" s="12"/>
      <c r="EI184" s="409"/>
      <c r="EJ184" s="167"/>
      <c r="EK184" s="166"/>
      <c r="EL184" s="167"/>
      <c r="EM184" s="167"/>
      <c r="EN184" s="168"/>
      <c r="EO184" s="362"/>
      <c r="EP184" s="167"/>
      <c r="EQ184" s="167"/>
      <c r="ER184" s="167"/>
      <c r="ES184" s="168"/>
      <c r="ET184" s="49"/>
      <c r="EU184" s="166"/>
      <c r="EV184" s="167"/>
      <c r="EW184" s="167"/>
      <c r="EX184" s="168"/>
      <c r="EY184" s="409"/>
      <c r="EZ184" s="12"/>
    </row>
    <row r="185" spans="1:156" hidden="1" x14ac:dyDescent="0.25">
      <c r="A185" s="461" t="s">
        <v>43</v>
      </c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170"/>
      <c r="M185" s="88"/>
      <c r="N185" s="88"/>
      <c r="O185" s="88"/>
      <c r="P185" s="88"/>
      <c r="Q185" s="461" t="s">
        <v>43</v>
      </c>
      <c r="R185" s="91"/>
      <c r="U185" s="332" t="s">
        <v>43</v>
      </c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44"/>
      <c r="AG185" s="8"/>
      <c r="AH185" s="88"/>
      <c r="AI185" s="88"/>
      <c r="AJ185" s="88"/>
      <c r="AK185" s="332" t="s">
        <v>43</v>
      </c>
      <c r="AL185" s="12"/>
      <c r="AN185" s="18" t="s">
        <v>43</v>
      </c>
      <c r="AO185" s="88"/>
      <c r="AP185" s="88"/>
      <c r="AQ185" s="88"/>
      <c r="AR185" s="88"/>
      <c r="AS185" s="88"/>
      <c r="AT185" s="88"/>
      <c r="AU185" s="88"/>
      <c r="AV185" s="88"/>
      <c r="AW185" s="88"/>
      <c r="AX185" s="88"/>
      <c r="AY185" s="44"/>
      <c r="AZ185" s="8"/>
      <c r="BA185" s="88"/>
      <c r="BB185" s="88"/>
      <c r="BC185" s="88"/>
      <c r="BD185" s="18" t="s">
        <v>43</v>
      </c>
      <c r="BE185" s="12"/>
      <c r="BG185" s="332" t="s">
        <v>43</v>
      </c>
      <c r="BH185" s="88"/>
      <c r="BI185" s="88"/>
      <c r="BJ185" s="88"/>
      <c r="BK185" s="88"/>
      <c r="BL185" s="88"/>
      <c r="BM185" s="88"/>
      <c r="BN185" s="88"/>
      <c r="BO185" s="88"/>
      <c r="BP185" s="88"/>
      <c r="BQ185" s="88"/>
      <c r="BR185" s="44"/>
      <c r="BS185" s="8"/>
      <c r="BT185" s="88"/>
      <c r="BU185" s="88"/>
      <c r="BV185" s="88"/>
      <c r="BW185" s="332" t="s">
        <v>43</v>
      </c>
      <c r="BX185" s="12"/>
      <c r="CA185" s="18" t="s">
        <v>43</v>
      </c>
      <c r="CB185" s="88"/>
      <c r="CC185" s="88"/>
      <c r="CD185" s="88"/>
      <c r="CE185" s="88"/>
      <c r="CF185" s="88"/>
      <c r="CG185" s="88"/>
      <c r="CH185" s="88"/>
      <c r="CI185" s="88"/>
      <c r="CJ185" s="88"/>
      <c r="CK185" s="88"/>
      <c r="CL185" s="44"/>
      <c r="CM185" s="8"/>
      <c r="CN185" s="88"/>
      <c r="CO185" s="88"/>
      <c r="CP185" s="88"/>
      <c r="CQ185" s="18" t="s">
        <v>43</v>
      </c>
      <c r="CR185" s="12"/>
      <c r="CU185" s="332" t="s">
        <v>43</v>
      </c>
      <c r="CV185" s="88"/>
      <c r="CW185" s="88"/>
      <c r="CX185" s="88"/>
      <c r="CY185" s="88"/>
      <c r="CZ185" s="88"/>
      <c r="DA185" s="88"/>
      <c r="DB185" s="88"/>
      <c r="DC185" s="88"/>
      <c r="DD185" s="88"/>
      <c r="DE185" s="88"/>
      <c r="DF185" s="44"/>
      <c r="DG185" s="8"/>
      <c r="DH185" s="88"/>
      <c r="DI185" s="88"/>
      <c r="DJ185" s="88"/>
      <c r="DK185" s="332" t="s">
        <v>43</v>
      </c>
      <c r="DL185" s="12"/>
      <c r="DO185" s="18" t="s">
        <v>43</v>
      </c>
      <c r="DP185" s="88"/>
      <c r="DQ185" s="88"/>
      <c r="DR185" s="88"/>
      <c r="DS185" s="88"/>
      <c r="DT185" s="88"/>
      <c r="DU185" s="88"/>
      <c r="DV185" s="88"/>
      <c r="DW185" s="88"/>
      <c r="DX185" s="88"/>
      <c r="DY185" s="88"/>
      <c r="DZ185" s="44"/>
      <c r="EA185" s="8"/>
      <c r="EB185" s="88"/>
      <c r="EC185" s="88"/>
      <c r="ED185" s="88"/>
      <c r="EE185" s="18" t="s">
        <v>43</v>
      </c>
      <c r="EF185" s="12"/>
      <c r="EI185" s="409" t="s">
        <v>43</v>
      </c>
      <c r="EJ185" s="88"/>
      <c r="EK185" s="88"/>
      <c r="EL185" s="88"/>
      <c r="EM185" s="88"/>
      <c r="EN185" s="88"/>
      <c r="EO185" s="88"/>
      <c r="EP185" s="88"/>
      <c r="EQ185" s="88"/>
      <c r="ER185" s="88"/>
      <c r="ES185" s="88"/>
      <c r="ET185" s="44"/>
      <c r="EU185" s="8"/>
      <c r="EV185" s="88"/>
      <c r="EW185" s="88"/>
      <c r="EX185" s="88"/>
      <c r="EY185" s="409" t="s">
        <v>43</v>
      </c>
      <c r="EZ185" s="12"/>
    </row>
    <row r="186" spans="1:156" hidden="1" x14ac:dyDescent="0.25">
      <c r="A186" s="461" t="s">
        <v>1</v>
      </c>
      <c r="B186" s="88"/>
      <c r="C186" s="8"/>
      <c r="D186" s="88"/>
      <c r="E186" s="88"/>
      <c r="F186" s="87"/>
      <c r="G186" s="10"/>
      <c r="H186" s="88"/>
      <c r="I186" s="88"/>
      <c r="J186" s="88"/>
      <c r="K186" s="87"/>
      <c r="L186" s="17"/>
      <c r="M186" s="88"/>
      <c r="N186" s="88"/>
      <c r="O186" s="88"/>
      <c r="P186" s="87"/>
      <c r="Q186" s="461" t="s">
        <v>1</v>
      </c>
      <c r="R186" s="91"/>
      <c r="U186" s="332" t="s">
        <v>1</v>
      </c>
      <c r="V186" s="88"/>
      <c r="W186" s="8"/>
      <c r="X186" s="88"/>
      <c r="Y186" s="88"/>
      <c r="Z186" s="87"/>
      <c r="AA186" s="10"/>
      <c r="AB186" s="88"/>
      <c r="AC186" s="88"/>
      <c r="AD186" s="88"/>
      <c r="AE186" s="87"/>
      <c r="AF186" s="49"/>
      <c r="AG186" s="8"/>
      <c r="AH186" s="88"/>
      <c r="AI186" s="88"/>
      <c r="AJ186" s="87"/>
      <c r="AK186" s="332" t="s">
        <v>1</v>
      </c>
      <c r="AL186" s="12"/>
      <c r="AN186" s="18" t="s">
        <v>1</v>
      </c>
      <c r="AO186" s="88"/>
      <c r="AP186" s="8"/>
      <c r="AQ186" s="88"/>
      <c r="AR186" s="88"/>
      <c r="AS186" s="87"/>
      <c r="AT186" s="10"/>
      <c r="AU186" s="88"/>
      <c r="AV186" s="88"/>
      <c r="AW186" s="88"/>
      <c r="AX186" s="87"/>
      <c r="AY186" s="49"/>
      <c r="AZ186" s="8"/>
      <c r="BA186" s="88"/>
      <c r="BB186" s="88"/>
      <c r="BC186" s="87"/>
      <c r="BD186" s="18" t="s">
        <v>1</v>
      </c>
      <c r="BE186" s="12"/>
      <c r="BG186" s="332" t="s">
        <v>1</v>
      </c>
      <c r="BH186" s="88"/>
      <c r="BI186" s="8"/>
      <c r="BJ186" s="88"/>
      <c r="BK186" s="88"/>
      <c r="BL186" s="87"/>
      <c r="BM186" s="10"/>
      <c r="BN186" s="88"/>
      <c r="BO186" s="88"/>
      <c r="BP186" s="88"/>
      <c r="BQ186" s="87"/>
      <c r="BR186" s="49"/>
      <c r="BS186" s="8"/>
      <c r="BT186" s="88"/>
      <c r="BU186" s="88"/>
      <c r="BV186" s="87"/>
      <c r="BW186" s="332" t="s">
        <v>1</v>
      </c>
      <c r="BX186" s="12"/>
      <c r="CA186" s="18" t="s">
        <v>1</v>
      </c>
      <c r="CB186" s="88"/>
      <c r="CC186" s="8"/>
      <c r="CD186" s="88"/>
      <c r="CE186" s="88"/>
      <c r="CF186" s="87"/>
      <c r="CG186" s="10"/>
      <c r="CH186" s="88"/>
      <c r="CI186" s="88"/>
      <c r="CJ186" s="88"/>
      <c r="CK186" s="87"/>
      <c r="CL186" s="49"/>
      <c r="CM186" s="8"/>
      <c r="CN186" s="88"/>
      <c r="CO186" s="88"/>
      <c r="CP186" s="87"/>
      <c r="CQ186" s="18" t="s">
        <v>1</v>
      </c>
      <c r="CR186" s="12"/>
      <c r="CU186" s="332" t="s">
        <v>1</v>
      </c>
      <c r="CV186" s="88"/>
      <c r="CW186" s="8"/>
      <c r="CX186" s="88"/>
      <c r="CY186" s="88"/>
      <c r="CZ186" s="87"/>
      <c r="DA186" s="10"/>
      <c r="DB186" s="88"/>
      <c r="DC186" s="88"/>
      <c r="DD186" s="88"/>
      <c r="DE186" s="87"/>
      <c r="DF186" s="49"/>
      <c r="DG186" s="8"/>
      <c r="DH186" s="88"/>
      <c r="DI186" s="88"/>
      <c r="DJ186" s="87"/>
      <c r="DK186" s="332" t="s">
        <v>1</v>
      </c>
      <c r="DL186" s="12"/>
      <c r="DO186" s="18" t="s">
        <v>1</v>
      </c>
      <c r="DP186" s="88"/>
      <c r="DQ186" s="8"/>
      <c r="DR186" s="88"/>
      <c r="DS186" s="88"/>
      <c r="DT186" s="87"/>
      <c r="DU186" s="10"/>
      <c r="DV186" s="88"/>
      <c r="DW186" s="88"/>
      <c r="DX186" s="88"/>
      <c r="DY186" s="87"/>
      <c r="DZ186" s="49"/>
      <c r="EA186" s="8"/>
      <c r="EB186" s="88"/>
      <c r="EC186" s="88"/>
      <c r="ED186" s="87"/>
      <c r="EE186" s="18" t="s">
        <v>1</v>
      </c>
      <c r="EF186" s="12"/>
      <c r="EI186" s="409" t="s">
        <v>1</v>
      </c>
      <c r="EJ186" s="88"/>
      <c r="EK186" s="8"/>
      <c r="EL186" s="88"/>
      <c r="EM186" s="88"/>
      <c r="EN186" s="87"/>
      <c r="EO186" s="10"/>
      <c r="EP186" s="88"/>
      <c r="EQ186" s="88"/>
      <c r="ER186" s="88"/>
      <c r="ES186" s="87"/>
      <c r="ET186" s="49"/>
      <c r="EU186" s="8"/>
      <c r="EV186" s="88"/>
      <c r="EW186" s="88"/>
      <c r="EX186" s="87"/>
      <c r="EY186" s="409" t="s">
        <v>1</v>
      </c>
      <c r="EZ186" s="12"/>
    </row>
    <row r="187" spans="1:156" hidden="1" x14ac:dyDescent="0.25">
      <c r="A187" s="468"/>
      <c r="B187" s="8">
        <v>1</v>
      </c>
      <c r="C187" s="8">
        <v>2</v>
      </c>
      <c r="D187" s="8">
        <v>3</v>
      </c>
      <c r="E187" s="8">
        <v>4</v>
      </c>
      <c r="F187" s="9">
        <v>5</v>
      </c>
      <c r="G187" s="10"/>
      <c r="H187" s="8">
        <v>6</v>
      </c>
      <c r="I187" s="8">
        <v>7</v>
      </c>
      <c r="J187" s="8">
        <v>8</v>
      </c>
      <c r="K187" s="9">
        <v>9</v>
      </c>
      <c r="L187" s="17"/>
      <c r="M187" s="8">
        <v>10</v>
      </c>
      <c r="N187" s="8">
        <v>11</v>
      </c>
      <c r="O187" s="8">
        <v>12</v>
      </c>
      <c r="P187" s="9">
        <v>13</v>
      </c>
      <c r="Q187" s="468"/>
      <c r="R187" s="91"/>
      <c r="U187" s="363"/>
      <c r="V187" s="8">
        <v>1</v>
      </c>
      <c r="W187" s="8">
        <v>2</v>
      </c>
      <c r="X187" s="8">
        <v>3</v>
      </c>
      <c r="Y187" s="8">
        <v>4</v>
      </c>
      <c r="Z187" s="9">
        <v>5</v>
      </c>
      <c r="AA187" s="10"/>
      <c r="AB187" s="8">
        <v>6</v>
      </c>
      <c r="AC187" s="8">
        <v>7</v>
      </c>
      <c r="AD187" s="8">
        <v>8</v>
      </c>
      <c r="AE187" s="9">
        <v>9</v>
      </c>
      <c r="AF187" s="49"/>
      <c r="AG187" s="8">
        <v>10</v>
      </c>
      <c r="AH187" s="8">
        <v>11</v>
      </c>
      <c r="AI187" s="8">
        <v>12</v>
      </c>
      <c r="AJ187" s="9">
        <v>13</v>
      </c>
      <c r="AK187" s="363"/>
      <c r="AL187" s="12"/>
      <c r="AN187" s="39"/>
      <c r="AO187" s="8">
        <v>1</v>
      </c>
      <c r="AP187" s="8">
        <v>2</v>
      </c>
      <c r="AQ187" s="8">
        <v>3</v>
      </c>
      <c r="AR187" s="8">
        <v>4</v>
      </c>
      <c r="AS187" s="9">
        <v>5</v>
      </c>
      <c r="AT187" s="10"/>
      <c r="AU187" s="8">
        <v>6</v>
      </c>
      <c r="AV187" s="8">
        <v>7</v>
      </c>
      <c r="AW187" s="8">
        <v>8</v>
      </c>
      <c r="AX187" s="9">
        <v>9</v>
      </c>
      <c r="AY187" s="49"/>
      <c r="AZ187" s="8">
        <v>10</v>
      </c>
      <c r="BA187" s="8">
        <v>11</v>
      </c>
      <c r="BB187" s="8">
        <v>12</v>
      </c>
      <c r="BC187" s="9">
        <v>13</v>
      </c>
      <c r="BD187" s="39"/>
      <c r="BE187" s="12"/>
      <c r="BG187" s="363"/>
      <c r="BH187" s="8">
        <v>1</v>
      </c>
      <c r="BI187" s="8">
        <v>2</v>
      </c>
      <c r="BJ187" s="8">
        <v>3</v>
      </c>
      <c r="BK187" s="8">
        <v>4</v>
      </c>
      <c r="BL187" s="9">
        <v>5</v>
      </c>
      <c r="BM187" s="10"/>
      <c r="BN187" s="8">
        <v>6</v>
      </c>
      <c r="BO187" s="8">
        <v>7</v>
      </c>
      <c r="BP187" s="8">
        <v>8</v>
      </c>
      <c r="BQ187" s="9">
        <v>9</v>
      </c>
      <c r="BR187" s="49"/>
      <c r="BS187" s="8">
        <v>10</v>
      </c>
      <c r="BT187" s="8">
        <v>11</v>
      </c>
      <c r="BU187" s="8">
        <v>12</v>
      </c>
      <c r="BV187" s="9">
        <v>13</v>
      </c>
      <c r="BW187" s="363"/>
      <c r="BX187" s="12"/>
      <c r="CA187" s="39"/>
      <c r="CB187" s="8">
        <v>1</v>
      </c>
      <c r="CC187" s="8">
        <v>2</v>
      </c>
      <c r="CD187" s="8">
        <v>3</v>
      </c>
      <c r="CE187" s="8">
        <v>4</v>
      </c>
      <c r="CF187" s="9">
        <v>5</v>
      </c>
      <c r="CG187" s="10"/>
      <c r="CH187" s="8">
        <v>6</v>
      </c>
      <c r="CI187" s="8">
        <v>7</v>
      </c>
      <c r="CJ187" s="8">
        <v>8</v>
      </c>
      <c r="CK187" s="9">
        <v>9</v>
      </c>
      <c r="CL187" s="49"/>
      <c r="CM187" s="8">
        <v>10</v>
      </c>
      <c r="CN187" s="8">
        <v>11</v>
      </c>
      <c r="CO187" s="8">
        <v>12</v>
      </c>
      <c r="CP187" s="9">
        <v>13</v>
      </c>
      <c r="CQ187" s="39"/>
      <c r="CR187" s="12"/>
      <c r="CU187" s="363"/>
      <c r="CV187" s="8">
        <v>1</v>
      </c>
      <c r="CW187" s="8">
        <v>2</v>
      </c>
      <c r="CX187" s="8">
        <v>3</v>
      </c>
      <c r="CY187" s="8">
        <v>4</v>
      </c>
      <c r="CZ187" s="9">
        <v>5</v>
      </c>
      <c r="DA187" s="10"/>
      <c r="DB187" s="8">
        <v>6</v>
      </c>
      <c r="DC187" s="8">
        <v>7</v>
      </c>
      <c r="DD187" s="8">
        <v>8</v>
      </c>
      <c r="DE187" s="9">
        <v>9</v>
      </c>
      <c r="DF187" s="49"/>
      <c r="DG187" s="8">
        <v>10</v>
      </c>
      <c r="DH187" s="8">
        <v>11</v>
      </c>
      <c r="DI187" s="8">
        <v>12</v>
      </c>
      <c r="DJ187" s="9">
        <v>13</v>
      </c>
      <c r="DK187" s="363"/>
      <c r="DL187" s="12"/>
      <c r="DO187" s="39"/>
      <c r="DP187" s="8">
        <v>1</v>
      </c>
      <c r="DQ187" s="8">
        <v>2</v>
      </c>
      <c r="DR187" s="8">
        <v>3</v>
      </c>
      <c r="DS187" s="8">
        <v>4</v>
      </c>
      <c r="DT187" s="9">
        <v>5</v>
      </c>
      <c r="DU187" s="10"/>
      <c r="DV187" s="8">
        <v>6</v>
      </c>
      <c r="DW187" s="8">
        <v>7</v>
      </c>
      <c r="DX187" s="8">
        <v>8</v>
      </c>
      <c r="DY187" s="9">
        <v>9</v>
      </c>
      <c r="DZ187" s="49"/>
      <c r="EA187" s="8">
        <v>10</v>
      </c>
      <c r="EB187" s="8">
        <v>11</v>
      </c>
      <c r="EC187" s="8">
        <v>12</v>
      </c>
      <c r="ED187" s="9">
        <v>13</v>
      </c>
      <c r="EE187" s="39"/>
      <c r="EF187" s="12"/>
      <c r="EI187" s="432"/>
      <c r="EJ187" s="8">
        <v>1</v>
      </c>
      <c r="EK187" s="8">
        <v>2</v>
      </c>
      <c r="EL187" s="8">
        <v>3</v>
      </c>
      <c r="EM187" s="8">
        <v>4</v>
      </c>
      <c r="EN187" s="9">
        <v>5</v>
      </c>
      <c r="EO187" s="10"/>
      <c r="EP187" s="8">
        <v>6</v>
      </c>
      <c r="EQ187" s="8">
        <v>7</v>
      </c>
      <c r="ER187" s="8">
        <v>8</v>
      </c>
      <c r="ES187" s="9">
        <v>9</v>
      </c>
      <c r="ET187" s="49"/>
      <c r="EU187" s="8">
        <v>10</v>
      </c>
      <c r="EV187" s="8">
        <v>11</v>
      </c>
      <c r="EW187" s="8">
        <v>12</v>
      </c>
      <c r="EX187" s="9">
        <v>13</v>
      </c>
      <c r="EY187" s="432"/>
      <c r="EZ187" s="12"/>
    </row>
    <row r="188" spans="1:156" hidden="1" x14ac:dyDescent="0.25">
      <c r="A188" s="461"/>
      <c r="B188" s="177" t="s">
        <v>44</v>
      </c>
      <c r="C188" s="177" t="s">
        <v>45</v>
      </c>
      <c r="D188" s="177" t="s">
        <v>46</v>
      </c>
      <c r="E188" s="177" t="s">
        <v>3</v>
      </c>
      <c r="F188" s="178" t="s">
        <v>4</v>
      </c>
      <c r="G188" s="179"/>
      <c r="H188" s="177" t="s">
        <v>46</v>
      </c>
      <c r="I188" s="177" t="s">
        <v>47</v>
      </c>
      <c r="J188" s="177" t="s">
        <v>3</v>
      </c>
      <c r="K188" s="178" t="s">
        <v>4</v>
      </c>
      <c r="L188" s="17"/>
      <c r="M188" s="177" t="s">
        <v>46</v>
      </c>
      <c r="N188" s="177" t="s">
        <v>47</v>
      </c>
      <c r="O188" s="177" t="s">
        <v>3</v>
      </c>
      <c r="P188" s="178" t="s">
        <v>4</v>
      </c>
      <c r="Q188" s="461"/>
      <c r="R188" s="91"/>
      <c r="U188" s="332"/>
      <c r="V188" s="177" t="s">
        <v>44</v>
      </c>
      <c r="W188" s="177" t="s">
        <v>45</v>
      </c>
      <c r="X188" s="177" t="s">
        <v>46</v>
      </c>
      <c r="Y188" s="177" t="s">
        <v>3</v>
      </c>
      <c r="Z188" s="178" t="s">
        <v>4</v>
      </c>
      <c r="AA188" s="179"/>
      <c r="AB188" s="177" t="s">
        <v>46</v>
      </c>
      <c r="AC188" s="177" t="s">
        <v>47</v>
      </c>
      <c r="AD188" s="177" t="s">
        <v>3</v>
      </c>
      <c r="AE188" s="178" t="s">
        <v>4</v>
      </c>
      <c r="AF188" s="17" t="s">
        <v>1</v>
      </c>
      <c r="AG188" s="177" t="s">
        <v>46</v>
      </c>
      <c r="AH188" s="177" t="s">
        <v>47</v>
      </c>
      <c r="AI188" s="177" t="s">
        <v>3</v>
      </c>
      <c r="AJ188" s="178" t="s">
        <v>4</v>
      </c>
      <c r="AK188" s="332"/>
      <c r="AL188" s="12"/>
      <c r="AN188" s="18"/>
      <c r="AO188" s="177" t="s">
        <v>44</v>
      </c>
      <c r="AP188" s="177" t="s">
        <v>45</v>
      </c>
      <c r="AQ188" s="177" t="s">
        <v>46</v>
      </c>
      <c r="AR188" s="177" t="s">
        <v>3</v>
      </c>
      <c r="AS188" s="178" t="s">
        <v>4</v>
      </c>
      <c r="AT188" s="179"/>
      <c r="AU188" s="177" t="s">
        <v>46</v>
      </c>
      <c r="AV188" s="177" t="s">
        <v>47</v>
      </c>
      <c r="AW188" s="177" t="s">
        <v>3</v>
      </c>
      <c r="AX188" s="178" t="s">
        <v>4</v>
      </c>
      <c r="AY188" s="17" t="s">
        <v>1</v>
      </c>
      <c r="AZ188" s="177" t="s">
        <v>46</v>
      </c>
      <c r="BA188" s="177" t="s">
        <v>47</v>
      </c>
      <c r="BB188" s="177" t="s">
        <v>3</v>
      </c>
      <c r="BC188" s="178" t="s">
        <v>4</v>
      </c>
      <c r="BD188" s="18"/>
      <c r="BE188" s="12"/>
      <c r="BG188" s="332"/>
      <c r="BH188" s="177" t="s">
        <v>44</v>
      </c>
      <c r="BI188" s="177" t="s">
        <v>45</v>
      </c>
      <c r="BJ188" s="177" t="s">
        <v>46</v>
      </c>
      <c r="BK188" s="177" t="s">
        <v>3</v>
      </c>
      <c r="BL188" s="178" t="s">
        <v>4</v>
      </c>
      <c r="BM188" s="179"/>
      <c r="BN188" s="177" t="s">
        <v>46</v>
      </c>
      <c r="BO188" s="177" t="s">
        <v>47</v>
      </c>
      <c r="BP188" s="177" t="s">
        <v>3</v>
      </c>
      <c r="BQ188" s="178" t="s">
        <v>4</v>
      </c>
      <c r="BR188" s="17" t="s">
        <v>1</v>
      </c>
      <c r="BS188" s="177" t="s">
        <v>46</v>
      </c>
      <c r="BT188" s="177" t="s">
        <v>47</v>
      </c>
      <c r="BU188" s="177" t="s">
        <v>3</v>
      </c>
      <c r="BV188" s="178" t="s">
        <v>4</v>
      </c>
      <c r="BW188" s="332"/>
      <c r="BX188" s="12"/>
      <c r="CA188" s="18"/>
      <c r="CB188" s="177" t="s">
        <v>44</v>
      </c>
      <c r="CC188" s="177" t="s">
        <v>45</v>
      </c>
      <c r="CD188" s="177" t="s">
        <v>46</v>
      </c>
      <c r="CE188" s="177" t="s">
        <v>3</v>
      </c>
      <c r="CF188" s="178" t="s">
        <v>4</v>
      </c>
      <c r="CG188" s="179"/>
      <c r="CH188" s="177" t="s">
        <v>46</v>
      </c>
      <c r="CI188" s="177" t="s">
        <v>47</v>
      </c>
      <c r="CJ188" s="177" t="s">
        <v>3</v>
      </c>
      <c r="CK188" s="178" t="s">
        <v>4</v>
      </c>
      <c r="CL188" s="17" t="s">
        <v>1</v>
      </c>
      <c r="CM188" s="177" t="s">
        <v>46</v>
      </c>
      <c r="CN188" s="177" t="s">
        <v>47</v>
      </c>
      <c r="CO188" s="177" t="s">
        <v>3</v>
      </c>
      <c r="CP188" s="178" t="s">
        <v>4</v>
      </c>
      <c r="CQ188" s="18"/>
      <c r="CR188" s="12"/>
      <c r="CU188" s="332"/>
      <c r="CV188" s="177" t="s">
        <v>44</v>
      </c>
      <c r="CW188" s="177" t="s">
        <v>45</v>
      </c>
      <c r="CX188" s="177" t="s">
        <v>46</v>
      </c>
      <c r="CY188" s="177" t="s">
        <v>3</v>
      </c>
      <c r="CZ188" s="178" t="s">
        <v>4</v>
      </c>
      <c r="DA188" s="179"/>
      <c r="DB188" s="177" t="s">
        <v>46</v>
      </c>
      <c r="DC188" s="177" t="s">
        <v>47</v>
      </c>
      <c r="DD188" s="177" t="s">
        <v>3</v>
      </c>
      <c r="DE188" s="178" t="s">
        <v>4</v>
      </c>
      <c r="DF188" s="17" t="s">
        <v>1</v>
      </c>
      <c r="DG188" s="177" t="s">
        <v>46</v>
      </c>
      <c r="DH188" s="177" t="s">
        <v>47</v>
      </c>
      <c r="DI188" s="177" t="s">
        <v>3</v>
      </c>
      <c r="DJ188" s="178" t="s">
        <v>4</v>
      </c>
      <c r="DK188" s="332"/>
      <c r="DL188" s="12"/>
      <c r="DO188" s="18"/>
      <c r="DP188" s="177" t="s">
        <v>44</v>
      </c>
      <c r="DQ188" s="177" t="s">
        <v>45</v>
      </c>
      <c r="DR188" s="177" t="s">
        <v>46</v>
      </c>
      <c r="DS188" s="177" t="s">
        <v>3</v>
      </c>
      <c r="DT188" s="178" t="s">
        <v>4</v>
      </c>
      <c r="DU188" s="179"/>
      <c r="DV188" s="177" t="s">
        <v>46</v>
      </c>
      <c r="DW188" s="177" t="s">
        <v>47</v>
      </c>
      <c r="DX188" s="177" t="s">
        <v>3</v>
      </c>
      <c r="DY188" s="178" t="s">
        <v>4</v>
      </c>
      <c r="DZ188" s="17" t="s">
        <v>1</v>
      </c>
      <c r="EA188" s="177" t="s">
        <v>46</v>
      </c>
      <c r="EB188" s="177" t="s">
        <v>47</v>
      </c>
      <c r="EC188" s="177" t="s">
        <v>3</v>
      </c>
      <c r="ED188" s="178" t="s">
        <v>4</v>
      </c>
      <c r="EE188" s="18"/>
      <c r="EF188" s="12"/>
      <c r="EI188" s="409"/>
      <c r="EJ188" s="177" t="s">
        <v>44</v>
      </c>
      <c r="EK188" s="177" t="s">
        <v>45</v>
      </c>
      <c r="EL188" s="177" t="s">
        <v>46</v>
      </c>
      <c r="EM188" s="177" t="s">
        <v>3</v>
      </c>
      <c r="EN188" s="178" t="s">
        <v>4</v>
      </c>
      <c r="EO188" s="179"/>
      <c r="EP188" s="177" t="s">
        <v>46</v>
      </c>
      <c r="EQ188" s="177" t="s">
        <v>47</v>
      </c>
      <c r="ER188" s="177" t="s">
        <v>3</v>
      </c>
      <c r="ES188" s="178" t="s">
        <v>4</v>
      </c>
      <c r="ET188" s="17" t="s">
        <v>1</v>
      </c>
      <c r="EU188" s="177" t="s">
        <v>46</v>
      </c>
      <c r="EV188" s="177" t="s">
        <v>47</v>
      </c>
      <c r="EW188" s="177" t="s">
        <v>3</v>
      </c>
      <c r="EX188" s="178" t="s">
        <v>4</v>
      </c>
      <c r="EY188" s="409"/>
      <c r="EZ188" s="12"/>
    </row>
    <row r="189" spans="1:156" hidden="1" x14ac:dyDescent="0.25">
      <c r="A189" s="461"/>
      <c r="B189" s="181" t="s">
        <v>113</v>
      </c>
      <c r="C189" s="182">
        <v>41639</v>
      </c>
      <c r="D189" s="182">
        <v>41639</v>
      </c>
      <c r="E189" s="183"/>
      <c r="F189" s="184"/>
      <c r="G189" s="185"/>
      <c r="H189" s="182">
        <v>41455</v>
      </c>
      <c r="I189" s="182">
        <v>41455</v>
      </c>
      <c r="J189" s="183"/>
      <c r="K189" s="184"/>
      <c r="L189" s="416"/>
      <c r="M189" s="182">
        <v>41639</v>
      </c>
      <c r="N189" s="182">
        <v>41639</v>
      </c>
      <c r="O189" s="183"/>
      <c r="P189" s="184"/>
      <c r="Q189" s="461"/>
      <c r="R189" s="91"/>
      <c r="U189" s="332"/>
      <c r="V189" s="181" t="s">
        <v>113</v>
      </c>
      <c r="W189" s="182">
        <v>41639</v>
      </c>
      <c r="X189" s="182">
        <v>41639</v>
      </c>
      <c r="Y189" s="183"/>
      <c r="Z189" s="184"/>
      <c r="AA189" s="185"/>
      <c r="AB189" s="182">
        <v>41455</v>
      </c>
      <c r="AC189" s="182">
        <v>41455</v>
      </c>
      <c r="AD189" s="183"/>
      <c r="AE189" s="184"/>
      <c r="AF189" s="187"/>
      <c r="AG189" s="188">
        <v>41639</v>
      </c>
      <c r="AH189" s="182">
        <v>41639</v>
      </c>
      <c r="AI189" s="183"/>
      <c r="AJ189" s="184"/>
      <c r="AK189" s="332"/>
      <c r="AL189" s="12"/>
      <c r="AN189" s="18"/>
      <c r="AO189" s="181" t="s">
        <v>113</v>
      </c>
      <c r="AP189" s="182">
        <v>41639</v>
      </c>
      <c r="AQ189" s="182">
        <v>41639</v>
      </c>
      <c r="AR189" s="183"/>
      <c r="AS189" s="184"/>
      <c r="AT189" s="185"/>
      <c r="AU189" s="182">
        <v>41455</v>
      </c>
      <c r="AV189" s="182">
        <v>41455</v>
      </c>
      <c r="AW189" s="183"/>
      <c r="AX189" s="184"/>
      <c r="AY189" s="187"/>
      <c r="AZ189" s="188">
        <v>41639</v>
      </c>
      <c r="BA189" s="182">
        <v>41639</v>
      </c>
      <c r="BB189" s="183"/>
      <c r="BC189" s="184"/>
      <c r="BD189" s="18"/>
      <c r="BE189" s="12"/>
      <c r="BG189" s="332"/>
      <c r="BH189" s="181" t="s">
        <v>113</v>
      </c>
      <c r="BI189" s="182">
        <v>41639</v>
      </c>
      <c r="BJ189" s="182">
        <v>41639</v>
      </c>
      <c r="BK189" s="183"/>
      <c r="BL189" s="184"/>
      <c r="BM189" s="185"/>
      <c r="BN189" s="182">
        <v>41455</v>
      </c>
      <c r="BO189" s="182">
        <v>41455</v>
      </c>
      <c r="BP189" s="183"/>
      <c r="BQ189" s="184"/>
      <c r="BR189" s="187"/>
      <c r="BS189" s="188">
        <v>41639</v>
      </c>
      <c r="BT189" s="182">
        <v>41639</v>
      </c>
      <c r="BU189" s="183"/>
      <c r="BV189" s="184"/>
      <c r="BW189" s="332"/>
      <c r="BX189" s="12"/>
      <c r="CA189" s="18"/>
      <c r="CB189" s="181" t="s">
        <v>113</v>
      </c>
      <c r="CC189" s="182">
        <v>41639</v>
      </c>
      <c r="CD189" s="182">
        <v>41639</v>
      </c>
      <c r="CE189" s="183"/>
      <c r="CF189" s="184"/>
      <c r="CG189" s="185"/>
      <c r="CH189" s="182">
        <v>41455</v>
      </c>
      <c r="CI189" s="182">
        <v>41455</v>
      </c>
      <c r="CJ189" s="183"/>
      <c r="CK189" s="184"/>
      <c r="CL189" s="187"/>
      <c r="CM189" s="188">
        <v>41639</v>
      </c>
      <c r="CN189" s="182">
        <v>41639</v>
      </c>
      <c r="CO189" s="183"/>
      <c r="CP189" s="184"/>
      <c r="CQ189" s="18"/>
      <c r="CR189" s="12"/>
      <c r="CU189" s="332"/>
      <c r="CV189" s="181" t="s">
        <v>113</v>
      </c>
      <c r="CW189" s="182">
        <v>41639</v>
      </c>
      <c r="CX189" s="182">
        <v>41639</v>
      </c>
      <c r="CY189" s="183"/>
      <c r="CZ189" s="184"/>
      <c r="DA189" s="185"/>
      <c r="DB189" s="182">
        <v>41455</v>
      </c>
      <c r="DC189" s="182">
        <v>41455</v>
      </c>
      <c r="DD189" s="183"/>
      <c r="DE189" s="184"/>
      <c r="DF189" s="187"/>
      <c r="DG189" s="188">
        <v>41639</v>
      </c>
      <c r="DH189" s="182">
        <v>41639</v>
      </c>
      <c r="DI189" s="183"/>
      <c r="DJ189" s="184"/>
      <c r="DK189" s="332"/>
      <c r="DL189" s="12"/>
      <c r="DO189" s="18"/>
      <c r="DP189" s="181" t="s">
        <v>113</v>
      </c>
      <c r="DQ189" s="182">
        <v>41639</v>
      </c>
      <c r="DR189" s="182">
        <v>41639</v>
      </c>
      <c r="DS189" s="183"/>
      <c r="DT189" s="184"/>
      <c r="DU189" s="185"/>
      <c r="DV189" s="182">
        <v>41455</v>
      </c>
      <c r="DW189" s="182">
        <v>41455</v>
      </c>
      <c r="DX189" s="183"/>
      <c r="DY189" s="184"/>
      <c r="DZ189" s="187"/>
      <c r="EA189" s="188">
        <v>41639</v>
      </c>
      <c r="EB189" s="182">
        <v>41639</v>
      </c>
      <c r="EC189" s="183"/>
      <c r="ED189" s="184"/>
      <c r="EE189" s="18"/>
      <c r="EF189" s="12"/>
      <c r="EI189" s="409"/>
      <c r="EJ189" s="181" t="s">
        <v>113</v>
      </c>
      <c r="EK189" s="182">
        <v>41639</v>
      </c>
      <c r="EL189" s="182">
        <v>41639</v>
      </c>
      <c r="EM189" s="183"/>
      <c r="EN189" s="184"/>
      <c r="EO189" s="185"/>
      <c r="EP189" s="182">
        <v>41455</v>
      </c>
      <c r="EQ189" s="182">
        <v>41455</v>
      </c>
      <c r="ER189" s="183"/>
      <c r="ES189" s="184"/>
      <c r="ET189" s="187"/>
      <c r="EU189" s="188">
        <v>41639</v>
      </c>
      <c r="EV189" s="182">
        <v>41639</v>
      </c>
      <c r="EW189" s="183"/>
      <c r="EX189" s="184"/>
      <c r="EY189" s="409"/>
      <c r="EZ189" s="12"/>
    </row>
    <row r="190" spans="1:156" ht="3.95" customHeight="1" x14ac:dyDescent="0.25">
      <c r="A190" s="461">
        <v>12</v>
      </c>
      <c r="B190" s="364"/>
      <c r="C190" s="365"/>
      <c r="D190" s="365"/>
      <c r="E190" s="366"/>
      <c r="F190" s="367"/>
      <c r="G190" s="185"/>
      <c r="H190" s="365"/>
      <c r="I190" s="365"/>
      <c r="J190" s="366"/>
      <c r="K190" s="367"/>
      <c r="L190" s="416"/>
      <c r="M190" s="365"/>
      <c r="N190" s="365"/>
      <c r="O190" s="366"/>
      <c r="P190" s="367"/>
      <c r="Q190" s="461">
        <v>12</v>
      </c>
      <c r="R190" s="91"/>
      <c r="U190" s="332">
        <v>13</v>
      </c>
      <c r="V190" s="364"/>
      <c r="W190" s="365"/>
      <c r="X190" s="365"/>
      <c r="Y190" s="366"/>
      <c r="Z190" s="367"/>
      <c r="AA190" s="185"/>
      <c r="AB190" s="365"/>
      <c r="AC190" s="365"/>
      <c r="AD190" s="366"/>
      <c r="AE190" s="367"/>
      <c r="AF190" s="187"/>
      <c r="AG190" s="368"/>
      <c r="AH190" s="365"/>
      <c r="AI190" s="366"/>
      <c r="AJ190" s="367"/>
      <c r="AK190" s="332">
        <v>13</v>
      </c>
      <c r="AL190" s="12"/>
      <c r="AN190" s="18">
        <v>13</v>
      </c>
      <c r="AO190" s="364"/>
      <c r="AP190" s="365"/>
      <c r="AQ190" s="365"/>
      <c r="AR190" s="366"/>
      <c r="AS190" s="367"/>
      <c r="AT190" s="185"/>
      <c r="AU190" s="365"/>
      <c r="AV190" s="365"/>
      <c r="AW190" s="366"/>
      <c r="AX190" s="367"/>
      <c r="AY190" s="187"/>
      <c r="AZ190" s="368"/>
      <c r="BA190" s="365"/>
      <c r="BB190" s="366"/>
      <c r="BC190" s="367"/>
      <c r="BD190" s="18">
        <v>13</v>
      </c>
      <c r="BE190" s="12"/>
      <c r="BG190" s="332">
        <v>13</v>
      </c>
      <c r="BH190" s="364"/>
      <c r="BI190" s="365"/>
      <c r="BJ190" s="365"/>
      <c r="BK190" s="366"/>
      <c r="BL190" s="367"/>
      <c r="BM190" s="185"/>
      <c r="BN190" s="365"/>
      <c r="BO190" s="365"/>
      <c r="BP190" s="366"/>
      <c r="BQ190" s="367"/>
      <c r="BR190" s="187"/>
      <c r="BS190" s="368"/>
      <c r="BT190" s="365"/>
      <c r="BU190" s="366"/>
      <c r="BV190" s="367"/>
      <c r="BW190" s="332">
        <v>13</v>
      </c>
      <c r="BX190" s="12"/>
      <c r="CA190" s="18">
        <v>13</v>
      </c>
      <c r="CB190" s="364"/>
      <c r="CC190" s="365"/>
      <c r="CD190" s="365"/>
      <c r="CE190" s="366"/>
      <c r="CF190" s="367"/>
      <c r="CG190" s="185"/>
      <c r="CH190" s="365"/>
      <c r="CI190" s="365"/>
      <c r="CJ190" s="366"/>
      <c r="CK190" s="367"/>
      <c r="CL190" s="187"/>
      <c r="CM190" s="368"/>
      <c r="CN190" s="365"/>
      <c r="CO190" s="366"/>
      <c r="CP190" s="367"/>
      <c r="CQ190" s="18">
        <v>13</v>
      </c>
      <c r="CR190" s="12"/>
      <c r="CU190" s="332">
        <v>13</v>
      </c>
      <c r="CV190" s="364"/>
      <c r="CW190" s="365"/>
      <c r="CX190" s="365"/>
      <c r="CY190" s="366"/>
      <c r="CZ190" s="367"/>
      <c r="DA190" s="185"/>
      <c r="DB190" s="365"/>
      <c r="DC190" s="365"/>
      <c r="DD190" s="366"/>
      <c r="DE190" s="367"/>
      <c r="DF190" s="187"/>
      <c r="DG190" s="368"/>
      <c r="DH190" s="365"/>
      <c r="DI190" s="366"/>
      <c r="DJ190" s="367"/>
      <c r="DK190" s="332">
        <v>13</v>
      </c>
      <c r="DL190" s="12"/>
      <c r="DO190" s="18">
        <v>13</v>
      </c>
      <c r="DP190" s="364"/>
      <c r="DQ190" s="365"/>
      <c r="DR190" s="365"/>
      <c r="DS190" s="366"/>
      <c r="DT190" s="367"/>
      <c r="DU190" s="185"/>
      <c r="DV190" s="365"/>
      <c r="DW190" s="365"/>
      <c r="DX190" s="366"/>
      <c r="DY190" s="367"/>
      <c r="DZ190" s="187"/>
      <c r="EA190" s="368"/>
      <c r="EB190" s="365"/>
      <c r="EC190" s="366"/>
      <c r="ED190" s="367"/>
      <c r="EE190" s="18">
        <v>13</v>
      </c>
      <c r="EF190" s="12"/>
      <c r="EI190" s="409">
        <v>13</v>
      </c>
      <c r="EJ190" s="364"/>
      <c r="EK190" s="365"/>
      <c r="EL190" s="365"/>
      <c r="EM190" s="366"/>
      <c r="EN190" s="367"/>
      <c r="EO190" s="185"/>
      <c r="EP190" s="365"/>
      <c r="EQ190" s="365"/>
      <c r="ER190" s="366"/>
      <c r="ES190" s="367"/>
      <c r="ET190" s="187"/>
      <c r="EU190" s="368"/>
      <c r="EV190" s="365"/>
      <c r="EW190" s="366"/>
      <c r="EX190" s="367"/>
      <c r="EY190" s="409">
        <v>13</v>
      </c>
      <c r="EZ190" s="12"/>
    </row>
    <row r="191" spans="1:156" ht="9.9499999999999993" hidden="1" customHeight="1" x14ac:dyDescent="0.25">
      <c r="A191" s="461"/>
      <c r="B191" s="58" t="s">
        <v>114</v>
      </c>
      <c r="C191" s="369">
        <v>422</v>
      </c>
      <c r="D191" s="7">
        <v>250</v>
      </c>
      <c r="E191" s="59">
        <f>SUM(D191,-C191)</f>
        <v>-172</v>
      </c>
      <c r="F191" s="60">
        <f>E191/C191</f>
        <v>-0.40758293838862558</v>
      </c>
      <c r="G191" s="61"/>
      <c r="H191" s="7">
        <v>247</v>
      </c>
      <c r="I191" s="7">
        <v>246</v>
      </c>
      <c r="J191" s="59">
        <f>SUM(I191,-H191)</f>
        <v>-1</v>
      </c>
      <c r="K191" s="60">
        <f>J191/H191</f>
        <v>-4.048582995951417E-3</v>
      </c>
      <c r="L191" s="17"/>
      <c r="M191" s="7">
        <v>250</v>
      </c>
      <c r="N191" s="7"/>
      <c r="O191" s="59">
        <f>SUM(N191,-M191)</f>
        <v>-250</v>
      </c>
      <c r="P191" s="60">
        <f>O191/M191</f>
        <v>-1</v>
      </c>
      <c r="Q191" s="461"/>
      <c r="R191" s="91"/>
      <c r="U191" s="332"/>
      <c r="V191" s="58" t="s">
        <v>114</v>
      </c>
      <c r="W191" s="369">
        <v>422</v>
      </c>
      <c r="X191" s="7">
        <v>250</v>
      </c>
      <c r="Y191" s="59">
        <f>SUM(X191,-W191)</f>
        <v>-172</v>
      </c>
      <c r="Z191" s="60">
        <f>Y191/W191</f>
        <v>-0.40758293838862558</v>
      </c>
      <c r="AA191" s="61"/>
      <c r="AB191" s="7">
        <v>49</v>
      </c>
      <c r="AC191" s="7">
        <v>40</v>
      </c>
      <c r="AD191" s="59">
        <f>SUM(AC191,-AB191)</f>
        <v>-9</v>
      </c>
      <c r="AE191" s="60">
        <f>AD191/AB191</f>
        <v>-0.18367346938775511</v>
      </c>
      <c r="AF191" s="49">
        <v>1</v>
      </c>
      <c r="AG191" s="7">
        <v>250</v>
      </c>
      <c r="AH191" s="7"/>
      <c r="AI191" s="59">
        <f>SUM(AH191,-AG191)</f>
        <v>-250</v>
      </c>
      <c r="AJ191" s="60">
        <f>AI191/AG191</f>
        <v>-1</v>
      </c>
      <c r="AK191" s="332"/>
      <c r="AL191" s="12"/>
      <c r="AN191" s="18"/>
      <c r="AO191" s="58" t="s">
        <v>114</v>
      </c>
      <c r="AP191" s="369">
        <v>422</v>
      </c>
      <c r="AQ191" s="7">
        <v>250</v>
      </c>
      <c r="AR191" s="59">
        <f>SUM(AQ191,-AP191)</f>
        <v>-172</v>
      </c>
      <c r="AS191" s="60">
        <f>AR191/AP191</f>
        <v>-0.40758293838862558</v>
      </c>
      <c r="AT191" s="61"/>
      <c r="AU191" s="7">
        <v>35</v>
      </c>
      <c r="AV191" s="7">
        <v>30</v>
      </c>
      <c r="AW191" s="59">
        <f>SUM(AV191,-AU191)</f>
        <v>-5</v>
      </c>
      <c r="AX191" s="60">
        <f>AW191/AU191</f>
        <v>-0.14285714285714285</v>
      </c>
      <c r="AY191" s="49">
        <v>1</v>
      </c>
      <c r="AZ191" s="7">
        <v>250</v>
      </c>
      <c r="BA191" s="7"/>
      <c r="BB191" s="59">
        <f>SUM(BA191,-AZ191)</f>
        <v>-250</v>
      </c>
      <c r="BC191" s="60">
        <f>BB191/AZ191</f>
        <v>-1</v>
      </c>
      <c r="BD191" s="18"/>
      <c r="BE191" s="12"/>
      <c r="BG191" s="332"/>
      <c r="BH191" s="58" t="s">
        <v>114</v>
      </c>
      <c r="BI191" s="369">
        <v>422</v>
      </c>
      <c r="BJ191" s="7">
        <v>250</v>
      </c>
      <c r="BK191" s="59">
        <f>SUM(BJ191,-BI191)</f>
        <v>-172</v>
      </c>
      <c r="BL191" s="60">
        <f>BK191/BI191</f>
        <v>-0.40758293838862558</v>
      </c>
      <c r="BM191" s="61"/>
      <c r="BN191" s="7">
        <v>49</v>
      </c>
      <c r="BO191" s="7">
        <v>40</v>
      </c>
      <c r="BP191" s="59">
        <f>SUM(BO191,-BN191)</f>
        <v>-9</v>
      </c>
      <c r="BQ191" s="60">
        <f>BP191/BN191</f>
        <v>-0.18367346938775511</v>
      </c>
      <c r="BR191" s="49">
        <v>1</v>
      </c>
      <c r="BS191" s="7">
        <v>250</v>
      </c>
      <c r="BT191" s="7"/>
      <c r="BU191" s="59">
        <f>SUM(BT191,-BS191)</f>
        <v>-250</v>
      </c>
      <c r="BV191" s="60">
        <f>BU191/BS191</f>
        <v>-1</v>
      </c>
      <c r="BW191" s="332"/>
      <c r="BX191" s="12"/>
      <c r="CA191" s="18"/>
      <c r="CB191" s="58" t="s">
        <v>114</v>
      </c>
      <c r="CC191" s="369">
        <v>422</v>
      </c>
      <c r="CD191" s="7">
        <v>250</v>
      </c>
      <c r="CE191" s="59">
        <f>SUM(CD191,-CC191)</f>
        <v>-172</v>
      </c>
      <c r="CF191" s="60">
        <f>CE191/CC191</f>
        <v>-0.40758293838862558</v>
      </c>
      <c r="CG191" s="61"/>
      <c r="CH191" s="7">
        <v>8</v>
      </c>
      <c r="CI191" s="7">
        <v>6</v>
      </c>
      <c r="CJ191" s="59">
        <f>SUM(CI191,-CH191)</f>
        <v>-2</v>
      </c>
      <c r="CK191" s="60">
        <f>CJ191/CH191</f>
        <v>-0.25</v>
      </c>
      <c r="CL191" s="49">
        <v>1</v>
      </c>
      <c r="CM191" s="7">
        <v>250</v>
      </c>
      <c r="CN191" s="7"/>
      <c r="CO191" s="59">
        <f>SUM(CN191,-CM191)</f>
        <v>-250</v>
      </c>
      <c r="CP191" s="60">
        <f>CO191/CM191</f>
        <v>-1</v>
      </c>
      <c r="CQ191" s="18"/>
      <c r="CR191" s="12"/>
      <c r="CU191" s="332"/>
      <c r="CV191" s="58" t="s">
        <v>114</v>
      </c>
      <c r="CW191" s="369">
        <v>422</v>
      </c>
      <c r="CX191" s="7">
        <v>250</v>
      </c>
      <c r="CY191" s="59">
        <f>SUM(CX191,-CW191)</f>
        <v>-172</v>
      </c>
      <c r="CZ191" s="60">
        <f>CY191/CW191</f>
        <v>-0.40758293838862558</v>
      </c>
      <c r="DA191" s="61"/>
      <c r="DB191" s="7">
        <v>8</v>
      </c>
      <c r="DC191" s="7">
        <v>9</v>
      </c>
      <c r="DD191" s="59">
        <f>SUM(DC191,-DB191)</f>
        <v>1</v>
      </c>
      <c r="DE191" s="60">
        <f>DD191/DB191</f>
        <v>0.125</v>
      </c>
      <c r="DF191" s="49">
        <v>1</v>
      </c>
      <c r="DG191" s="7">
        <v>250</v>
      </c>
      <c r="DH191" s="7"/>
      <c r="DI191" s="59">
        <f>SUM(DH191,-DG191)</f>
        <v>-250</v>
      </c>
      <c r="DJ191" s="60">
        <f>DI191/DG191</f>
        <v>-1</v>
      </c>
      <c r="DK191" s="332"/>
      <c r="DL191" s="12"/>
      <c r="DO191" s="18"/>
      <c r="DP191" s="58" t="s">
        <v>114</v>
      </c>
      <c r="DQ191" s="369">
        <v>422</v>
      </c>
      <c r="DR191" s="7">
        <v>250</v>
      </c>
      <c r="DS191" s="59">
        <f>SUM(DR191,-DQ191)</f>
        <v>-172</v>
      </c>
      <c r="DT191" s="60">
        <f>DS191/DQ191</f>
        <v>-0.40758293838862558</v>
      </c>
      <c r="DU191" s="61"/>
      <c r="DV191" s="7">
        <v>22</v>
      </c>
      <c r="DW191" s="7">
        <v>18</v>
      </c>
      <c r="DX191" s="59">
        <f>SUM(DW191,-DV191)</f>
        <v>-4</v>
      </c>
      <c r="DY191" s="60">
        <f>DX191/DV191</f>
        <v>-0.18181818181818182</v>
      </c>
      <c r="DZ191" s="49">
        <v>1</v>
      </c>
      <c r="EA191" s="7">
        <v>250</v>
      </c>
      <c r="EB191" s="7"/>
      <c r="EC191" s="59">
        <f>SUM(EB191,-EA191)</f>
        <v>-250</v>
      </c>
      <c r="ED191" s="60">
        <f>EC191/EA191</f>
        <v>-1</v>
      </c>
      <c r="EE191" s="18"/>
      <c r="EF191" s="12"/>
      <c r="EI191" s="409"/>
      <c r="EJ191" s="58" t="s">
        <v>114</v>
      </c>
      <c r="EK191" s="369">
        <v>422</v>
      </c>
      <c r="EL191" s="7">
        <v>250</v>
      </c>
      <c r="EM191" s="59">
        <f>SUM(EL191,-EK191)</f>
        <v>-172</v>
      </c>
      <c r="EN191" s="60">
        <f>EM191/EK191</f>
        <v>-0.40758293838862558</v>
      </c>
      <c r="EO191" s="61"/>
      <c r="EP191" s="286">
        <f t="shared" ref="EP191:EQ192" si="45">SUM(AB191,AU191,BN191,CH191,DB191,DV191)</f>
        <v>171</v>
      </c>
      <c r="EQ191" s="286">
        <f t="shared" si="45"/>
        <v>143</v>
      </c>
      <c r="ER191" s="59">
        <f>SUM(EQ191,-EP191)</f>
        <v>-28</v>
      </c>
      <c r="ES191" s="60">
        <f>ER191/EP191</f>
        <v>-0.16374269005847952</v>
      </c>
      <c r="ET191" s="49">
        <v>1</v>
      </c>
      <c r="EU191" s="7">
        <v>250</v>
      </c>
      <c r="EV191" s="7"/>
      <c r="EW191" s="59">
        <f>SUM(EV191,-EU191)</f>
        <v>-250</v>
      </c>
      <c r="EX191" s="60">
        <f>EW191/EU191</f>
        <v>-1</v>
      </c>
      <c r="EY191" s="409"/>
      <c r="EZ191" s="12"/>
    </row>
    <row r="192" spans="1:156" ht="9.9499999999999993" hidden="1" customHeight="1" x14ac:dyDescent="0.25">
      <c r="A192" s="461"/>
      <c r="B192" s="58" t="s">
        <v>115</v>
      </c>
      <c r="G192" s="61"/>
      <c r="H192" s="7">
        <v>101</v>
      </c>
      <c r="I192" s="7">
        <v>77</v>
      </c>
      <c r="J192" s="59">
        <f>SUM(I192,-H192)</f>
        <v>-24</v>
      </c>
      <c r="K192" s="60">
        <f>J192/H192</f>
        <v>-0.23762376237623761</v>
      </c>
      <c r="Q192" s="461"/>
      <c r="U192" s="332"/>
      <c r="V192" s="58" t="s">
        <v>115</v>
      </c>
      <c r="W192" s="369">
        <v>247</v>
      </c>
      <c r="X192" s="7">
        <v>94</v>
      </c>
      <c r="Y192" s="59">
        <f>SUM(X192,-W192)</f>
        <v>-153</v>
      </c>
      <c r="Z192" s="60">
        <f>Y192/W192</f>
        <v>-0.61943319838056676</v>
      </c>
      <c r="AA192" s="61"/>
      <c r="AB192" s="7">
        <v>1</v>
      </c>
      <c r="AC192" s="7">
        <v>8</v>
      </c>
      <c r="AD192" s="59">
        <f>SUM(AC192,-AB192)</f>
        <v>7</v>
      </c>
      <c r="AE192" s="60">
        <f>AD192/AB192</f>
        <v>7</v>
      </c>
      <c r="AF192" s="49">
        <v>2</v>
      </c>
      <c r="AG192" s="7">
        <v>94</v>
      </c>
      <c r="AH192" s="7"/>
      <c r="AI192" s="59">
        <f>SUM(AH192,-AG192)</f>
        <v>-94</v>
      </c>
      <c r="AJ192" s="60">
        <f>AI192/AG192</f>
        <v>-1</v>
      </c>
      <c r="AK192" s="332"/>
      <c r="AL192" s="12"/>
      <c r="AN192" s="18"/>
      <c r="AO192" s="58" t="s">
        <v>115</v>
      </c>
      <c r="AP192" s="369">
        <v>247</v>
      </c>
      <c r="AQ192" s="7">
        <v>94</v>
      </c>
      <c r="AR192" s="59">
        <f>SUM(AQ192,-AP192)</f>
        <v>-153</v>
      </c>
      <c r="AS192" s="60">
        <f>AR192/AP192</f>
        <v>-0.61943319838056676</v>
      </c>
      <c r="AT192" s="61"/>
      <c r="AU192" s="7">
        <v>27</v>
      </c>
      <c r="AV192" s="7">
        <v>14</v>
      </c>
      <c r="AW192" s="59">
        <f>SUM(AV192,-AU192)</f>
        <v>-13</v>
      </c>
      <c r="AX192" s="60">
        <f>AW192/AU192</f>
        <v>-0.48148148148148145</v>
      </c>
      <c r="AY192" s="49">
        <v>2</v>
      </c>
      <c r="AZ192" s="7">
        <v>94</v>
      </c>
      <c r="BA192" s="7"/>
      <c r="BB192" s="59">
        <f>SUM(BA192,-AZ192)</f>
        <v>-94</v>
      </c>
      <c r="BC192" s="60">
        <f>BB192/AZ192</f>
        <v>-1</v>
      </c>
      <c r="BD192" s="18"/>
      <c r="BE192" s="12"/>
      <c r="BG192" s="332"/>
      <c r="BH192" s="58" t="s">
        <v>115</v>
      </c>
      <c r="BI192" s="369">
        <v>247</v>
      </c>
      <c r="BJ192" s="7">
        <v>94</v>
      </c>
      <c r="BK192" s="59">
        <f>SUM(BJ192,-BI192)</f>
        <v>-153</v>
      </c>
      <c r="BL192" s="60">
        <f>BK192/BI192</f>
        <v>-0.61943319838056676</v>
      </c>
      <c r="BM192" s="61"/>
      <c r="BN192" s="7">
        <v>1</v>
      </c>
      <c r="BO192" s="7">
        <v>8</v>
      </c>
      <c r="BP192" s="59">
        <f>SUM(BO192,-BN192)</f>
        <v>7</v>
      </c>
      <c r="BQ192" s="60">
        <f>BP192/BN192</f>
        <v>7</v>
      </c>
      <c r="BR192" s="49">
        <v>2</v>
      </c>
      <c r="BS192" s="7">
        <v>94</v>
      </c>
      <c r="BT192" s="7"/>
      <c r="BU192" s="59">
        <f>SUM(BT192,-BS192)</f>
        <v>-94</v>
      </c>
      <c r="BV192" s="60">
        <f>BU192/BS192</f>
        <v>-1</v>
      </c>
      <c r="BW192" s="332"/>
      <c r="BX192" s="12"/>
      <c r="CA192" s="18"/>
      <c r="CB192" s="58" t="s">
        <v>115</v>
      </c>
      <c r="CC192" s="369">
        <v>247</v>
      </c>
      <c r="CD192" s="7">
        <v>94</v>
      </c>
      <c r="CE192" s="59">
        <f>SUM(CD192,-CC192)</f>
        <v>-153</v>
      </c>
      <c r="CF192" s="60">
        <f>CE192/CC192</f>
        <v>-0.61943319838056676</v>
      </c>
      <c r="CG192" s="61"/>
      <c r="CH192" s="7">
        <v>1</v>
      </c>
      <c r="CI192" s="7">
        <v>1</v>
      </c>
      <c r="CJ192" s="59">
        <f>SUM(CI192,-CH192)</f>
        <v>0</v>
      </c>
      <c r="CK192" s="60">
        <f>CJ192/CH192</f>
        <v>0</v>
      </c>
      <c r="CL192" s="49">
        <v>2</v>
      </c>
      <c r="CM192" s="7">
        <v>94</v>
      </c>
      <c r="CN192" s="7"/>
      <c r="CO192" s="59">
        <f>SUM(CN192,-CM192)</f>
        <v>-94</v>
      </c>
      <c r="CP192" s="60">
        <f>CO192/CM192</f>
        <v>-1</v>
      </c>
      <c r="CQ192" s="18"/>
      <c r="CR192" s="12"/>
      <c r="CU192" s="332"/>
      <c r="CV192" s="58" t="s">
        <v>115</v>
      </c>
      <c r="CW192" s="369">
        <v>247</v>
      </c>
      <c r="CX192" s="7">
        <v>94</v>
      </c>
      <c r="CY192" s="59">
        <f>SUM(CX192,-CW192)</f>
        <v>-153</v>
      </c>
      <c r="CZ192" s="60">
        <f>CY192/CW192</f>
        <v>-0.61943319838056676</v>
      </c>
      <c r="DA192" s="61"/>
      <c r="DB192" s="7">
        <v>1</v>
      </c>
      <c r="DC192" s="7">
        <v>2</v>
      </c>
      <c r="DD192" s="59">
        <f>SUM(DC192,-DB192)</f>
        <v>1</v>
      </c>
      <c r="DE192" s="60">
        <f>DD192/DB192</f>
        <v>1</v>
      </c>
      <c r="DF192" s="49">
        <v>2</v>
      </c>
      <c r="DG192" s="7">
        <v>94</v>
      </c>
      <c r="DH192" s="7"/>
      <c r="DI192" s="59">
        <f>SUM(DH192,-DG192)</f>
        <v>-94</v>
      </c>
      <c r="DJ192" s="60">
        <f>DI192/DG192</f>
        <v>-1</v>
      </c>
      <c r="DK192" s="332"/>
      <c r="DL192" s="12"/>
      <c r="DO192" s="18"/>
      <c r="DP192" s="58" t="s">
        <v>115</v>
      </c>
      <c r="DQ192" s="369">
        <v>247</v>
      </c>
      <c r="DR192" s="7">
        <v>94</v>
      </c>
      <c r="DS192" s="59">
        <f>SUM(DR192,-DQ192)</f>
        <v>-153</v>
      </c>
      <c r="DT192" s="60">
        <f>DS192/DQ192</f>
        <v>-0.61943319838056676</v>
      </c>
      <c r="DU192" s="61"/>
      <c r="DV192" s="7">
        <v>6</v>
      </c>
      <c r="DW192" s="7">
        <v>13</v>
      </c>
      <c r="DX192" s="59">
        <f>SUM(DW192,-DV192)</f>
        <v>7</v>
      </c>
      <c r="DY192" s="60">
        <f>DX192/DV192</f>
        <v>1.1666666666666667</v>
      </c>
      <c r="DZ192" s="49">
        <v>2</v>
      </c>
      <c r="EA192" s="7">
        <v>94</v>
      </c>
      <c r="EB192" s="7"/>
      <c r="EC192" s="59">
        <f>SUM(EB192,-EA192)</f>
        <v>-94</v>
      </c>
      <c r="ED192" s="60">
        <f>EC192/EA192</f>
        <v>-1</v>
      </c>
      <c r="EE192" s="18"/>
      <c r="EF192" s="12"/>
      <c r="EI192" s="409"/>
      <c r="EJ192" s="58" t="s">
        <v>115</v>
      </c>
      <c r="EK192" s="369">
        <v>247</v>
      </c>
      <c r="EL192" s="7">
        <v>94</v>
      </c>
      <c r="EM192" s="59">
        <f>SUM(EL192,-EK192)</f>
        <v>-153</v>
      </c>
      <c r="EN192" s="60">
        <f>EM192/EK192</f>
        <v>-0.61943319838056676</v>
      </c>
      <c r="EO192" s="61"/>
      <c r="EP192" s="286">
        <f t="shared" si="45"/>
        <v>37</v>
      </c>
      <c r="EQ192" s="286">
        <f t="shared" si="45"/>
        <v>46</v>
      </c>
      <c r="ER192" s="59">
        <f>SUM(EQ192,-EP192)</f>
        <v>9</v>
      </c>
      <c r="ES192" s="60">
        <f>ER192/EP192</f>
        <v>0.24324324324324326</v>
      </c>
      <c r="ET192" s="49">
        <v>2</v>
      </c>
      <c r="EU192" s="7">
        <v>94</v>
      </c>
      <c r="EV192" s="7"/>
      <c r="EW192" s="59">
        <f>SUM(EV192,-EU192)</f>
        <v>-94</v>
      </c>
      <c r="EX192" s="60">
        <f>EW192/EU192</f>
        <v>-1</v>
      </c>
      <c r="EY192" s="409"/>
      <c r="EZ192" s="12"/>
    </row>
    <row r="193" spans="1:156" x14ac:dyDescent="0.25">
      <c r="A193" s="461">
        <v>13</v>
      </c>
      <c r="B193" s="122" t="s">
        <v>116</v>
      </c>
      <c r="C193" s="75"/>
      <c r="D193" s="65">
        <v>346</v>
      </c>
      <c r="E193" s="425">
        <f>SUM(D193,-C193)</f>
        <v>346</v>
      </c>
      <c r="F193" s="426" t="e">
        <f>E193/C193</f>
        <v>#DIV/0!</v>
      </c>
      <c r="G193" s="61"/>
      <c r="H193" s="65">
        <v>343</v>
      </c>
      <c r="I193" s="65">
        <v>330</v>
      </c>
      <c r="J193" s="425">
        <f>SUM(I193,-H193)</f>
        <v>-13</v>
      </c>
      <c r="K193" s="343">
        <f>J193/H193</f>
        <v>-3.7900874635568516E-2</v>
      </c>
      <c r="L193" s="17"/>
      <c r="M193" s="69">
        <v>348</v>
      </c>
      <c r="N193" s="69">
        <f>I193</f>
        <v>330</v>
      </c>
      <c r="O193" s="176">
        <f>SUM(N193,-M193)</f>
        <v>-18</v>
      </c>
      <c r="P193" s="328">
        <f>O193/M193</f>
        <v>-5.1724137931034482E-2</v>
      </c>
      <c r="Q193" s="461">
        <v>13</v>
      </c>
      <c r="R193" s="72">
        <f>SUM(I193,-$H$201)/$H$201</f>
        <v>-0.59459459459459463</v>
      </c>
      <c r="U193" s="332">
        <v>13</v>
      </c>
      <c r="V193" s="123" t="s">
        <v>116</v>
      </c>
      <c r="W193" s="74" t="e">
        <f>#REF!</f>
        <v>#REF!</v>
      </c>
      <c r="X193" s="75">
        <v>130</v>
      </c>
      <c r="Y193" s="341" t="e">
        <f>SUM(X193,-W193)</f>
        <v>#REF!</v>
      </c>
      <c r="Z193" s="342" t="e">
        <f>Y193/W193</f>
        <v>#REF!</v>
      </c>
      <c r="AA193" s="61"/>
      <c r="AB193" s="75">
        <v>139</v>
      </c>
      <c r="AC193" s="75">
        <v>117</v>
      </c>
      <c r="AD193" s="341">
        <f>SUM(AC193,-AB193)</f>
        <v>-22</v>
      </c>
      <c r="AE193" s="343">
        <f>AD193/AB193</f>
        <v>-0.15827338129496402</v>
      </c>
      <c r="AF193" s="49">
        <v>3</v>
      </c>
      <c r="AG193" s="69">
        <f>N190</f>
        <v>0</v>
      </c>
      <c r="AH193" s="69">
        <f>AC193</f>
        <v>117</v>
      </c>
      <c r="AI193" s="70">
        <f>SUM(AH193,-AG193)</f>
        <v>117</v>
      </c>
      <c r="AJ193" s="80" t="e">
        <f>AI193/AG193</f>
        <v>#DIV/0!</v>
      </c>
      <c r="AK193" s="332">
        <v>13</v>
      </c>
      <c r="AL193" s="72">
        <f>SUM(AC193,-$AB$201)/$AB$201</f>
        <v>-0.60738255033557043</v>
      </c>
      <c r="AN193" s="18">
        <v>13</v>
      </c>
      <c r="AO193" s="123" t="s">
        <v>116</v>
      </c>
      <c r="AP193" s="74" t="e">
        <f>#REF!</f>
        <v>#REF!</v>
      </c>
      <c r="AQ193" s="75">
        <v>130</v>
      </c>
      <c r="AR193" s="341" t="e">
        <f>SUM(AQ193,-AP193)</f>
        <v>#REF!</v>
      </c>
      <c r="AS193" s="342" t="e">
        <f>AR193/AP193</f>
        <v>#REF!</v>
      </c>
      <c r="AT193" s="61"/>
      <c r="AU193" s="75">
        <v>44</v>
      </c>
      <c r="AV193" s="75">
        <v>42</v>
      </c>
      <c r="AW193" s="341">
        <f>SUM(AV193,-AU193)</f>
        <v>-2</v>
      </c>
      <c r="AX193" s="343">
        <f>AW193/AU193</f>
        <v>-4.5454545454545456E-2</v>
      </c>
      <c r="AY193" s="49">
        <v>3</v>
      </c>
      <c r="AZ193" s="69">
        <f>AG190</f>
        <v>0</v>
      </c>
      <c r="BA193" s="69">
        <f>AV193</f>
        <v>42</v>
      </c>
      <c r="BB193" s="70">
        <f>SUM(BA193,-AZ193)</f>
        <v>42</v>
      </c>
      <c r="BC193" s="80" t="e">
        <f>BB193/AZ193</f>
        <v>#DIV/0!</v>
      </c>
      <c r="BD193" s="18">
        <v>13</v>
      </c>
      <c r="BE193" s="72">
        <f>SUM(AV193,-$AU$201)/$AU$201</f>
        <v>-0.61467889908256879</v>
      </c>
      <c r="BG193" s="332">
        <v>13</v>
      </c>
      <c r="BH193" s="123" t="s">
        <v>116</v>
      </c>
      <c r="BI193" s="74" t="e">
        <f>#REF!</f>
        <v>#REF!</v>
      </c>
      <c r="BJ193" s="75">
        <v>130</v>
      </c>
      <c r="BK193" s="341" t="e">
        <f>SUM(BJ193,-BI193)</f>
        <v>#REF!</v>
      </c>
      <c r="BL193" s="342" t="e">
        <f>BK193/BI193</f>
        <v>#REF!</v>
      </c>
      <c r="BM193" s="61"/>
      <c r="BN193" s="75">
        <v>48</v>
      </c>
      <c r="BO193" s="75">
        <v>60</v>
      </c>
      <c r="BP193" s="341">
        <f>SUM(BO193,-BN193)</f>
        <v>12</v>
      </c>
      <c r="BQ193" s="345">
        <f>BP193/BN193</f>
        <v>0.25</v>
      </c>
      <c r="BR193" s="49">
        <v>3</v>
      </c>
      <c r="BS193" s="69">
        <f>AZ190</f>
        <v>0</v>
      </c>
      <c r="BT193" s="69">
        <f>BO193</f>
        <v>60</v>
      </c>
      <c r="BU193" s="70">
        <f>SUM(BT193,-BS193)</f>
        <v>60</v>
      </c>
      <c r="BV193" s="80" t="e">
        <f>BU193/BS193</f>
        <v>#DIV/0!</v>
      </c>
      <c r="BW193" s="332">
        <v>13</v>
      </c>
      <c r="BX193" s="72">
        <f>SUM(BO193,-$BN$201)/$BN$201</f>
        <v>-0.46902654867256638</v>
      </c>
      <c r="CA193" s="18">
        <v>13</v>
      </c>
      <c r="CB193" s="123" t="s">
        <v>116</v>
      </c>
      <c r="CC193" s="74" t="e">
        <f>#REF!</f>
        <v>#REF!</v>
      </c>
      <c r="CD193" s="75">
        <v>130</v>
      </c>
      <c r="CE193" s="341" t="e">
        <f>SUM(CD193,-CC193)</f>
        <v>#REF!</v>
      </c>
      <c r="CF193" s="342" t="e">
        <f>CE193/CC193</f>
        <v>#REF!</v>
      </c>
      <c r="CG193" s="61"/>
      <c r="CH193" s="75">
        <v>7</v>
      </c>
      <c r="CI193" s="75">
        <v>14</v>
      </c>
      <c r="CJ193" s="341">
        <f>SUM(CI193,-CH193)</f>
        <v>7</v>
      </c>
      <c r="CK193" s="345">
        <f>CJ193/CH193</f>
        <v>1</v>
      </c>
      <c r="CL193" s="49">
        <v>3</v>
      </c>
      <c r="CM193" s="69">
        <f>BT190</f>
        <v>0</v>
      </c>
      <c r="CN193" s="69">
        <f>CI193</f>
        <v>14</v>
      </c>
      <c r="CO193" s="70">
        <f>SUM(CN193,-CM193)</f>
        <v>14</v>
      </c>
      <c r="CP193" s="80" t="e">
        <f>CO193/CM193</f>
        <v>#DIV/0!</v>
      </c>
      <c r="CQ193" s="18">
        <v>13</v>
      </c>
      <c r="CR193" s="72">
        <f>SUM(CI193,-$CH$201)/$CH$201</f>
        <v>-0.53333333333333333</v>
      </c>
      <c r="CU193" s="332">
        <v>13</v>
      </c>
      <c r="CV193" s="123" t="s">
        <v>116</v>
      </c>
      <c r="CW193" s="74" t="e">
        <f>#REF!</f>
        <v>#REF!</v>
      </c>
      <c r="CX193" s="75">
        <v>130</v>
      </c>
      <c r="CY193" s="341" t="e">
        <f>SUM(CX193,-CW193)</f>
        <v>#REF!</v>
      </c>
      <c r="CZ193" s="342" t="e">
        <f>CY193/CW193</f>
        <v>#REF!</v>
      </c>
      <c r="DA193" s="61"/>
      <c r="DB193" s="75">
        <v>9</v>
      </c>
      <c r="DC193" s="75">
        <v>6</v>
      </c>
      <c r="DD193" s="341">
        <f>SUM(DC193,-DB193)</f>
        <v>-3</v>
      </c>
      <c r="DE193" s="343">
        <f>DD193/DB193</f>
        <v>-0.33333333333333331</v>
      </c>
      <c r="DF193" s="49">
        <v>3</v>
      </c>
      <c r="DG193" s="69">
        <f>CN190</f>
        <v>0</v>
      </c>
      <c r="DH193" s="69">
        <f>DC193</f>
        <v>6</v>
      </c>
      <c r="DI193" s="70">
        <f>SUM(DH193,-DG193)</f>
        <v>6</v>
      </c>
      <c r="DJ193" s="80" t="e">
        <f>DI193/DG193</f>
        <v>#DIV/0!</v>
      </c>
      <c r="DK193" s="332">
        <v>13</v>
      </c>
      <c r="DL193" s="72">
        <f>SUM(DC193,-$DB$201)/$DB$201</f>
        <v>-0.66666666666666663</v>
      </c>
      <c r="DO193" s="18">
        <v>13</v>
      </c>
      <c r="DP193" s="123" t="s">
        <v>116</v>
      </c>
      <c r="DQ193" s="74" t="e">
        <f>#REF!</f>
        <v>#REF!</v>
      </c>
      <c r="DR193" s="75">
        <v>130</v>
      </c>
      <c r="DS193" s="341" t="e">
        <f>SUM(DR193,-DQ193)</f>
        <v>#REF!</v>
      </c>
      <c r="DT193" s="342" t="e">
        <f>DS193/DQ193</f>
        <v>#REF!</v>
      </c>
      <c r="DU193" s="61"/>
      <c r="DV193" s="75">
        <v>22</v>
      </c>
      <c r="DW193" s="75">
        <v>19</v>
      </c>
      <c r="DX193" s="341">
        <f>SUM(DW193,-DV193)</f>
        <v>-3</v>
      </c>
      <c r="DY193" s="343">
        <f>DX193/DV193</f>
        <v>-0.13636363636363635</v>
      </c>
      <c r="DZ193" s="49">
        <v>3</v>
      </c>
      <c r="EA193" s="69">
        <f>DH190</f>
        <v>0</v>
      </c>
      <c r="EB193" s="69">
        <f>DW193</f>
        <v>19</v>
      </c>
      <c r="EC193" s="70">
        <f>SUM(EB193,-EA193)</f>
        <v>19</v>
      </c>
      <c r="ED193" s="80" t="e">
        <f>EC193/EA193</f>
        <v>#DIV/0!</v>
      </c>
      <c r="EE193" s="18">
        <v>13</v>
      </c>
      <c r="EF193" s="72">
        <f>SUM(DW193,-$DV$201)/$DV$201</f>
        <v>-0.64150943396226412</v>
      </c>
      <c r="EI193" s="409">
        <v>13</v>
      </c>
      <c r="EJ193" s="123" t="s">
        <v>116</v>
      </c>
      <c r="EK193" s="74" t="e">
        <f>#REF!</f>
        <v>#REF!</v>
      </c>
      <c r="EL193" s="75">
        <v>130</v>
      </c>
      <c r="EM193" s="341" t="e">
        <f>SUM(EL193,-EK193)</f>
        <v>#REF!</v>
      </c>
      <c r="EN193" s="342" t="e">
        <f>EM193/EK193</f>
        <v>#REF!</v>
      </c>
      <c r="EO193" s="61"/>
      <c r="EP193" s="75">
        <f>SUM(AB193,AU193,BN193,CH193,DB193,DV193)</f>
        <v>269</v>
      </c>
      <c r="EQ193" s="75">
        <f>SUM(AC193,AV193,BO193,CI193,DC193,DW193)</f>
        <v>258</v>
      </c>
      <c r="ER193" s="341">
        <f>SUM(EQ193,-EP193)</f>
        <v>-11</v>
      </c>
      <c r="ES193" s="343">
        <f>ER193/EP193</f>
        <v>-4.0892193308550186E-2</v>
      </c>
      <c r="ET193" s="49">
        <v>3</v>
      </c>
      <c r="EU193" s="69">
        <f>EB190</f>
        <v>0</v>
      </c>
      <c r="EV193" s="69">
        <f>EQ193</f>
        <v>258</v>
      </c>
      <c r="EW193" s="70">
        <f>SUM(EV193,-EU193)</f>
        <v>258</v>
      </c>
      <c r="EX193" s="80" t="e">
        <f>EW193/EU193</f>
        <v>#DIV/0!</v>
      </c>
      <c r="EY193" s="409">
        <v>13</v>
      </c>
      <c r="EZ193" s="72">
        <f>SUM(EQ193,-$EP$201)/$EP$201</f>
        <v>-0.58454106280193241</v>
      </c>
    </row>
    <row r="194" spans="1:156" x14ac:dyDescent="0.25">
      <c r="A194" s="461">
        <v>14</v>
      </c>
      <c r="B194" s="81" t="s">
        <v>18</v>
      </c>
      <c r="C194" s="82"/>
      <c r="D194" s="82">
        <v>314</v>
      </c>
      <c r="E194" s="58"/>
      <c r="F194" s="323">
        <f>D194/D193</f>
        <v>0.90751445086705207</v>
      </c>
      <c r="G194" s="61"/>
      <c r="H194" s="85">
        <v>302</v>
      </c>
      <c r="I194" s="85">
        <v>310</v>
      </c>
      <c r="J194" s="86">
        <f>H194/H193</f>
        <v>0.88046647230320696</v>
      </c>
      <c r="K194" s="86">
        <f>I194/I193</f>
        <v>0.93939393939393945</v>
      </c>
      <c r="L194" s="17"/>
      <c r="M194" s="82"/>
      <c r="N194" s="82"/>
      <c r="O194" s="58"/>
      <c r="P194" s="92"/>
      <c r="Q194" s="461">
        <v>14</v>
      </c>
      <c r="R194" s="495">
        <f>SUM(I194,-$H$201)/$H$201</f>
        <v>-0.61916461916461918</v>
      </c>
      <c r="U194" s="332">
        <v>14</v>
      </c>
      <c r="V194" s="81" t="s">
        <v>18</v>
      </c>
      <c r="W194" s="82"/>
      <c r="X194" s="82">
        <v>314</v>
      </c>
      <c r="Y194" s="58"/>
      <c r="Z194" s="323">
        <f>X194/X193</f>
        <v>2.4153846153846152</v>
      </c>
      <c r="AA194" s="61"/>
      <c r="AB194" s="85">
        <v>128</v>
      </c>
      <c r="AC194" s="85">
        <v>108</v>
      </c>
      <c r="AD194" s="86">
        <f>AB194/AB193</f>
        <v>0.92086330935251803</v>
      </c>
      <c r="AE194" s="86">
        <f>AC194/AC193</f>
        <v>0.92307692307692313</v>
      </c>
      <c r="AK194" s="332">
        <v>14</v>
      </c>
      <c r="AL194" s="495">
        <f>SUM(AC194,-$AB$201)/$AB$201</f>
        <v>-0.63758389261744963</v>
      </c>
      <c r="AN194" s="18">
        <v>14</v>
      </c>
      <c r="AO194" s="81" t="s">
        <v>18</v>
      </c>
      <c r="AP194" s="82"/>
      <c r="AQ194" s="82">
        <v>314</v>
      </c>
      <c r="AR194" s="58"/>
      <c r="AS194" s="323">
        <f>AQ194/AQ193</f>
        <v>2.4153846153846152</v>
      </c>
      <c r="AT194" s="61"/>
      <c r="AU194" s="85">
        <v>40</v>
      </c>
      <c r="AV194" s="85">
        <v>35</v>
      </c>
      <c r="AW194" s="86">
        <f>AU194/AU193</f>
        <v>0.90909090909090906</v>
      </c>
      <c r="AX194" s="86">
        <f>AV194/AV193</f>
        <v>0.83333333333333337</v>
      </c>
      <c r="BD194" s="18">
        <v>14</v>
      </c>
      <c r="BE194" s="495">
        <f>SUM(AV194,-$AU$201)/$AU$201</f>
        <v>-0.67889908256880738</v>
      </c>
      <c r="BG194" s="332">
        <v>14</v>
      </c>
      <c r="BH194" s="81" t="s">
        <v>18</v>
      </c>
      <c r="BI194" s="82"/>
      <c r="BJ194" s="82">
        <v>314</v>
      </c>
      <c r="BK194" s="58"/>
      <c r="BL194" s="323">
        <f>BJ194/BJ193</f>
        <v>2.4153846153846152</v>
      </c>
      <c r="BM194" s="61"/>
      <c r="BN194" s="85">
        <v>45</v>
      </c>
      <c r="BO194" s="85">
        <v>58</v>
      </c>
      <c r="BP194" s="86">
        <f>BN194/BN193</f>
        <v>0.9375</v>
      </c>
      <c r="BQ194" s="86">
        <f>BO194/BO193</f>
        <v>0.96666666666666667</v>
      </c>
      <c r="BW194" s="332">
        <v>14</v>
      </c>
      <c r="BX194" s="495">
        <f>SUM(BO194,-$BN$201)/$BN$201</f>
        <v>-0.48672566371681414</v>
      </c>
      <c r="CA194" s="18">
        <v>14</v>
      </c>
      <c r="CB194" s="81" t="s">
        <v>18</v>
      </c>
      <c r="CC194" s="82"/>
      <c r="CD194" s="82">
        <v>314</v>
      </c>
      <c r="CE194" s="58"/>
      <c r="CF194" s="323">
        <f>CD194/CD193</f>
        <v>2.4153846153846152</v>
      </c>
      <c r="CG194" s="61"/>
      <c r="CH194" s="85">
        <v>7</v>
      </c>
      <c r="CI194" s="85">
        <v>14</v>
      </c>
      <c r="CJ194" s="86">
        <f>CH194/CH193</f>
        <v>1</v>
      </c>
      <c r="CK194" s="90">
        <f>CI194/CI193</f>
        <v>1</v>
      </c>
      <c r="CQ194" s="18">
        <v>14</v>
      </c>
      <c r="CR194" s="495">
        <f>SUM(CI194,-$CH$201)/$CH$201</f>
        <v>-0.53333333333333333</v>
      </c>
      <c r="CU194" s="332">
        <v>14</v>
      </c>
      <c r="CV194" s="81" t="s">
        <v>18</v>
      </c>
      <c r="CW194" s="82"/>
      <c r="CX194" s="82">
        <v>314</v>
      </c>
      <c r="CY194" s="58"/>
      <c r="CZ194" s="323">
        <f>CX194/CX193</f>
        <v>2.4153846153846152</v>
      </c>
      <c r="DA194" s="61"/>
      <c r="DB194" s="85">
        <v>9</v>
      </c>
      <c r="DC194" s="85">
        <v>6</v>
      </c>
      <c r="DD194" s="477">
        <f>DB194/DB193</f>
        <v>1</v>
      </c>
      <c r="DE194" s="86">
        <f>DC194/DC193</f>
        <v>1</v>
      </c>
      <c r="DK194" s="332">
        <v>14</v>
      </c>
      <c r="DL194" s="495">
        <f>SUM(DC194,-$DB$201)/$DB$201</f>
        <v>-0.66666666666666663</v>
      </c>
      <c r="DO194" s="18">
        <v>14</v>
      </c>
      <c r="DP194" s="81" t="s">
        <v>18</v>
      </c>
      <c r="DQ194" s="82"/>
      <c r="DR194" s="82">
        <v>314</v>
      </c>
      <c r="DS194" s="58"/>
      <c r="DT194" s="323">
        <f>DR194/DR193</f>
        <v>2.4153846153846152</v>
      </c>
      <c r="DU194" s="61"/>
      <c r="DV194" s="85">
        <v>18</v>
      </c>
      <c r="DW194" s="85">
        <v>19</v>
      </c>
      <c r="DX194" s="86">
        <f>DV194/DV193</f>
        <v>0.81818181818181823</v>
      </c>
      <c r="DY194" s="86">
        <f>DW194/DW193</f>
        <v>1</v>
      </c>
      <c r="EE194" s="18">
        <v>14</v>
      </c>
      <c r="EF194" s="495">
        <f>SUM(DW194,-$DV$201)/$DV$201</f>
        <v>-0.64150943396226412</v>
      </c>
      <c r="EI194" s="409">
        <v>14</v>
      </c>
      <c r="EJ194" s="81" t="s">
        <v>18</v>
      </c>
      <c r="EK194" s="82"/>
      <c r="EL194" s="82">
        <v>314</v>
      </c>
      <c r="EM194" s="58"/>
      <c r="EN194" s="323">
        <f>EL194/EL193</f>
        <v>2.4153846153846152</v>
      </c>
      <c r="EO194" s="61"/>
      <c r="EP194" s="85">
        <v>55</v>
      </c>
      <c r="EQ194" s="85">
        <v>55</v>
      </c>
      <c r="ER194" s="86">
        <f>EP194/EP193</f>
        <v>0.20446096654275092</v>
      </c>
      <c r="ES194" s="86">
        <f>EQ194/EQ193</f>
        <v>0.2131782945736434</v>
      </c>
      <c r="EY194" s="409">
        <v>14</v>
      </c>
      <c r="EZ194" s="496">
        <f>SUM(EQ194,-$EP$201)/$EP$201</f>
        <v>-0.91143317230273757</v>
      </c>
    </row>
    <row r="195" spans="1:156" x14ac:dyDescent="0.25">
      <c r="A195" s="461">
        <v>15</v>
      </c>
      <c r="B195" s="81" t="s">
        <v>19</v>
      </c>
      <c r="C195" s="82"/>
      <c r="D195" s="82">
        <v>32</v>
      </c>
      <c r="E195" s="58"/>
      <c r="F195" s="323">
        <f>D195/D193</f>
        <v>9.2485549132947972E-2</v>
      </c>
      <c r="G195" s="61"/>
      <c r="H195" s="85">
        <v>41</v>
      </c>
      <c r="I195" s="85">
        <v>20</v>
      </c>
      <c r="J195" s="86">
        <f>H195/H193</f>
        <v>0.119533527696793</v>
      </c>
      <c r="K195" s="86">
        <f>I195/I193</f>
        <v>6.0606060606060608E-2</v>
      </c>
      <c r="L195" s="17"/>
      <c r="M195" s="82"/>
      <c r="N195" s="82"/>
      <c r="O195" s="58"/>
      <c r="P195" s="92"/>
      <c r="Q195" s="461">
        <v>15</v>
      </c>
      <c r="R195" s="6"/>
      <c r="U195" s="332">
        <v>15</v>
      </c>
      <c r="V195" s="81" t="s">
        <v>19</v>
      </c>
      <c r="W195" s="82"/>
      <c r="X195" s="82">
        <v>32</v>
      </c>
      <c r="Y195" s="58"/>
      <c r="Z195" s="323">
        <f>X195/X193</f>
        <v>0.24615384615384617</v>
      </c>
      <c r="AA195" s="61"/>
      <c r="AB195" s="85">
        <v>11</v>
      </c>
      <c r="AC195" s="85">
        <v>9</v>
      </c>
      <c r="AD195" s="86">
        <f>AB195/AB193</f>
        <v>7.9136690647482008E-2</v>
      </c>
      <c r="AE195" s="86">
        <f>AC195/AC193</f>
        <v>7.6923076923076927E-2</v>
      </c>
      <c r="AK195" s="332">
        <v>15</v>
      </c>
      <c r="AN195" s="18">
        <v>15</v>
      </c>
      <c r="AO195" s="81" t="s">
        <v>19</v>
      </c>
      <c r="AP195" s="82"/>
      <c r="AQ195" s="82">
        <v>32</v>
      </c>
      <c r="AR195" s="58"/>
      <c r="AS195" s="323">
        <f>AQ195/AQ193</f>
        <v>0.24615384615384617</v>
      </c>
      <c r="AT195" s="61"/>
      <c r="AU195" s="85">
        <v>4</v>
      </c>
      <c r="AV195" s="85">
        <v>7</v>
      </c>
      <c r="AW195" s="86">
        <f>AU195/AU193</f>
        <v>9.0909090909090912E-2</v>
      </c>
      <c r="AX195" s="86">
        <f>AV195/AV193</f>
        <v>0.16666666666666666</v>
      </c>
      <c r="BD195" s="18">
        <v>15</v>
      </c>
      <c r="BG195" s="332">
        <v>15</v>
      </c>
      <c r="BH195" s="81" t="s">
        <v>19</v>
      </c>
      <c r="BI195" s="82"/>
      <c r="BJ195" s="82">
        <v>32</v>
      </c>
      <c r="BK195" s="58"/>
      <c r="BL195" s="323">
        <f>BJ195/BJ193</f>
        <v>0.24615384615384617</v>
      </c>
      <c r="BM195" s="61"/>
      <c r="BN195" s="85">
        <v>3</v>
      </c>
      <c r="BO195" s="85">
        <v>2</v>
      </c>
      <c r="BP195" s="86">
        <f>BN195/BN193</f>
        <v>6.25E-2</v>
      </c>
      <c r="BQ195" s="86">
        <f>BO195/BO193</f>
        <v>3.3333333333333333E-2</v>
      </c>
      <c r="BW195" s="332">
        <v>15</v>
      </c>
      <c r="CA195" s="18">
        <v>15</v>
      </c>
      <c r="CB195" s="81" t="s">
        <v>19</v>
      </c>
      <c r="CC195" s="82"/>
      <c r="CD195" s="82">
        <v>32</v>
      </c>
      <c r="CE195" s="58"/>
      <c r="CF195" s="323">
        <f>CD195/CD193</f>
        <v>0.24615384615384617</v>
      </c>
      <c r="CG195" s="61"/>
      <c r="CH195" s="85">
        <v>0</v>
      </c>
      <c r="CI195" s="85">
        <v>0</v>
      </c>
      <c r="CJ195" s="90">
        <f>CH195/CH193</f>
        <v>0</v>
      </c>
      <c r="CK195" s="86">
        <f>CI195/CI193</f>
        <v>0</v>
      </c>
      <c r="CQ195" s="18">
        <v>15</v>
      </c>
      <c r="CU195" s="332">
        <v>15</v>
      </c>
      <c r="CV195" s="81" t="s">
        <v>19</v>
      </c>
      <c r="CW195" s="82"/>
      <c r="CX195" s="82">
        <v>32</v>
      </c>
      <c r="CY195" s="58"/>
      <c r="CZ195" s="323">
        <f>CX195/CX193</f>
        <v>0.24615384615384617</v>
      </c>
      <c r="DA195" s="61"/>
      <c r="DB195" s="85">
        <v>0</v>
      </c>
      <c r="DC195" s="85">
        <v>0</v>
      </c>
      <c r="DD195" s="86">
        <f>DB195/DB193</f>
        <v>0</v>
      </c>
      <c r="DE195" s="86">
        <f>DC195/DC193</f>
        <v>0</v>
      </c>
      <c r="DK195" s="332">
        <v>15</v>
      </c>
      <c r="DO195" s="18">
        <v>15</v>
      </c>
      <c r="DP195" s="81" t="s">
        <v>19</v>
      </c>
      <c r="DQ195" s="82"/>
      <c r="DR195" s="82">
        <v>32</v>
      </c>
      <c r="DS195" s="58"/>
      <c r="DT195" s="323">
        <f>DR195/DR193</f>
        <v>0.24615384615384617</v>
      </c>
      <c r="DU195" s="61"/>
      <c r="DV195" s="85">
        <v>4</v>
      </c>
      <c r="DW195" s="85">
        <v>0</v>
      </c>
      <c r="DX195" s="86">
        <f>DV195/DV193</f>
        <v>0.18181818181818182</v>
      </c>
      <c r="DY195" s="86">
        <f>DW195/DW193</f>
        <v>0</v>
      </c>
      <c r="EE195" s="18">
        <v>15</v>
      </c>
      <c r="EI195" s="409">
        <v>15</v>
      </c>
      <c r="EJ195" s="81" t="s">
        <v>19</v>
      </c>
      <c r="EK195" s="82"/>
      <c r="EL195" s="82">
        <v>32</v>
      </c>
      <c r="EM195" s="58"/>
      <c r="EN195" s="323">
        <f>EL195/EL193</f>
        <v>0.24615384615384617</v>
      </c>
      <c r="EO195" s="61"/>
      <c r="EP195" s="85">
        <v>3</v>
      </c>
      <c r="EQ195" s="85">
        <v>17</v>
      </c>
      <c r="ER195" s="86">
        <f>EP195/EP193</f>
        <v>1.1152416356877323E-2</v>
      </c>
      <c r="ES195" s="86">
        <f>EQ195/EQ193</f>
        <v>6.589147286821706E-2</v>
      </c>
      <c r="EY195" s="409">
        <v>15</v>
      </c>
    </row>
    <row r="196" spans="1:156" hidden="1" x14ac:dyDescent="0.25">
      <c r="A196" s="461">
        <v>5</v>
      </c>
      <c r="B196" s="81" t="s">
        <v>129</v>
      </c>
      <c r="C196" s="7"/>
      <c r="D196" s="7"/>
      <c r="E196" s="58"/>
      <c r="F196" s="92"/>
      <c r="G196" s="61"/>
      <c r="H196" s="7"/>
      <c r="I196" s="7"/>
      <c r="J196" s="58"/>
      <c r="K196" s="92"/>
      <c r="L196" s="17"/>
      <c r="M196" s="7"/>
      <c r="N196" s="7"/>
      <c r="O196" s="58"/>
      <c r="P196" s="92"/>
      <c r="Q196" s="461">
        <v>5</v>
      </c>
      <c r="R196" s="6"/>
      <c r="U196" s="332">
        <v>14</v>
      </c>
      <c r="V196" s="81" t="s">
        <v>18</v>
      </c>
      <c r="W196" s="82"/>
      <c r="X196" s="82">
        <v>113</v>
      </c>
      <c r="Y196" s="58"/>
      <c r="Z196" s="84">
        <f>X196/X193</f>
        <v>0.86923076923076925</v>
      </c>
      <c r="AA196" s="61"/>
      <c r="AB196" s="89"/>
      <c r="AC196" s="89">
        <v>128</v>
      </c>
      <c r="AD196" s="89"/>
      <c r="AE196" s="86">
        <f>AC196/AC193</f>
        <v>1.0940170940170941</v>
      </c>
      <c r="AF196" s="49">
        <v>4</v>
      </c>
      <c r="AG196" s="83"/>
      <c r="AH196" s="83"/>
      <c r="AI196" s="88"/>
      <c r="AJ196" s="87"/>
      <c r="AK196" s="332">
        <v>14</v>
      </c>
      <c r="AL196" s="72" t="e">
        <f>SUM(AC196,-$DR$429)/$DR$429</f>
        <v>#DIV/0!</v>
      </c>
      <c r="AN196" s="18">
        <v>14</v>
      </c>
      <c r="AO196" s="81" t="s">
        <v>18</v>
      </c>
      <c r="AP196" s="82"/>
      <c r="AQ196" s="82">
        <v>113</v>
      </c>
      <c r="AR196" s="58"/>
      <c r="AS196" s="84">
        <f>AQ196/AQ193</f>
        <v>0.86923076923076925</v>
      </c>
      <c r="AT196" s="61"/>
      <c r="AU196" s="89"/>
      <c r="AV196" s="89">
        <v>128</v>
      </c>
      <c r="AW196" s="89"/>
      <c r="AX196" s="86">
        <f>AV196/AV193</f>
        <v>3.0476190476190474</v>
      </c>
      <c r="AY196" s="49">
        <v>4</v>
      </c>
      <c r="AZ196" s="83"/>
      <c r="BA196" s="83"/>
      <c r="BB196" s="88"/>
      <c r="BC196" s="87"/>
      <c r="BD196" s="18">
        <v>14</v>
      </c>
      <c r="BE196" s="72" t="e">
        <f>SUM(AV196,-$DR$429)/$DR$429</f>
        <v>#DIV/0!</v>
      </c>
      <c r="BG196" s="332">
        <v>14</v>
      </c>
      <c r="BH196" s="81" t="s">
        <v>18</v>
      </c>
      <c r="BI196" s="82"/>
      <c r="BJ196" s="82">
        <v>113</v>
      </c>
      <c r="BK196" s="58"/>
      <c r="BL196" s="84">
        <f>BJ196/BJ193</f>
        <v>0.86923076923076925</v>
      </c>
      <c r="BM196" s="61"/>
      <c r="BN196" s="89"/>
      <c r="BO196" s="89">
        <v>128</v>
      </c>
      <c r="BP196" s="89"/>
      <c r="BQ196" s="86">
        <f>BO196/BO193</f>
        <v>2.1333333333333333</v>
      </c>
      <c r="BR196" s="49">
        <v>4</v>
      </c>
      <c r="BS196" s="83"/>
      <c r="BT196" s="83"/>
      <c r="BU196" s="88"/>
      <c r="BV196" s="87"/>
      <c r="BW196" s="332">
        <v>14</v>
      </c>
      <c r="BX196" s="72" t="e">
        <f>SUM(BO196,-$DR$429)/$DR$429</f>
        <v>#DIV/0!</v>
      </c>
      <c r="CA196" s="18">
        <v>14</v>
      </c>
      <c r="CB196" s="81" t="s">
        <v>18</v>
      </c>
      <c r="CC196" s="82"/>
      <c r="CD196" s="82">
        <v>113</v>
      </c>
      <c r="CE196" s="58"/>
      <c r="CF196" s="84">
        <f>CD196/CD193</f>
        <v>0.86923076923076925</v>
      </c>
      <c r="CG196" s="61"/>
      <c r="CH196" s="89"/>
      <c r="CI196" s="89">
        <v>128</v>
      </c>
      <c r="CJ196" s="89"/>
      <c r="CK196" s="86">
        <f>CI196/CI193</f>
        <v>9.1428571428571423</v>
      </c>
      <c r="CL196" s="49">
        <v>4</v>
      </c>
      <c r="CM196" s="83"/>
      <c r="CN196" s="83"/>
      <c r="CO196" s="88"/>
      <c r="CP196" s="87"/>
      <c r="CQ196" s="18">
        <v>14</v>
      </c>
      <c r="CR196" s="72" t="e">
        <f>SUM(CI196,-$DR$429)/$DR$429</f>
        <v>#DIV/0!</v>
      </c>
      <c r="CU196" s="332">
        <v>14</v>
      </c>
      <c r="CV196" s="81" t="s">
        <v>18</v>
      </c>
      <c r="CW196" s="82"/>
      <c r="CX196" s="82">
        <v>113</v>
      </c>
      <c r="CY196" s="58"/>
      <c r="CZ196" s="84">
        <f>CX196/CX193</f>
        <v>0.86923076923076925</v>
      </c>
      <c r="DA196" s="61"/>
      <c r="DB196" s="89"/>
      <c r="DC196" s="89">
        <v>128</v>
      </c>
      <c r="DD196" s="89"/>
      <c r="DE196" s="86">
        <f>DC196/DC193</f>
        <v>21.333333333333332</v>
      </c>
      <c r="DF196" s="49">
        <v>4</v>
      </c>
      <c r="DG196" s="83"/>
      <c r="DH196" s="83"/>
      <c r="DI196" s="88"/>
      <c r="DJ196" s="87"/>
      <c r="DK196" s="332">
        <v>14</v>
      </c>
      <c r="DL196" s="72" t="e">
        <f>SUM(DC196,-$DR$429)/$DR$429</f>
        <v>#DIV/0!</v>
      </c>
      <c r="DO196" s="18">
        <v>14</v>
      </c>
      <c r="DP196" s="81" t="s">
        <v>18</v>
      </c>
      <c r="DQ196" s="82"/>
      <c r="DR196" s="82">
        <v>113</v>
      </c>
      <c r="DS196" s="58"/>
      <c r="DT196" s="84">
        <f>DR196/DR193</f>
        <v>0.86923076923076925</v>
      </c>
      <c r="DU196" s="61"/>
      <c r="DV196" s="89"/>
      <c r="DW196" s="89">
        <v>128</v>
      </c>
      <c r="DX196" s="89"/>
      <c r="DY196" s="86">
        <f>DW196/DW193</f>
        <v>6.7368421052631575</v>
      </c>
      <c r="DZ196" s="49">
        <v>4</v>
      </c>
      <c r="EA196" s="83"/>
      <c r="EB196" s="83"/>
      <c r="EC196" s="88"/>
      <c r="ED196" s="87"/>
      <c r="EE196" s="18">
        <v>14</v>
      </c>
      <c r="EF196" s="72" t="e">
        <f>SUM(DW196,-$DR$429)/$DR$429</f>
        <v>#DIV/0!</v>
      </c>
      <c r="EI196" s="409">
        <v>14</v>
      </c>
      <c r="EJ196" s="81" t="s">
        <v>18</v>
      </c>
      <c r="EK196" s="82"/>
      <c r="EL196" s="82">
        <v>113</v>
      </c>
      <c r="EM196" s="58"/>
      <c r="EN196" s="84">
        <f>EL196/EL193</f>
        <v>0.86923076923076925</v>
      </c>
      <c r="EO196" s="61"/>
      <c r="EP196" s="89"/>
      <c r="EQ196" s="89">
        <v>128</v>
      </c>
      <c r="ER196" s="89"/>
      <c r="ES196" s="86">
        <f>EQ196/EQ193</f>
        <v>0.49612403100775193</v>
      </c>
      <c r="ET196" s="49">
        <v>4</v>
      </c>
      <c r="EU196" s="83"/>
      <c r="EV196" s="83"/>
      <c r="EW196" s="88"/>
      <c r="EX196" s="87"/>
      <c r="EY196" s="409">
        <v>14</v>
      </c>
      <c r="EZ196" s="72" t="e">
        <f>SUM(EQ196,-$DR$429)/$DR$429</f>
        <v>#DIV/0!</v>
      </c>
    </row>
    <row r="197" spans="1:156" ht="3" customHeight="1" x14ac:dyDescent="0.25">
      <c r="A197" s="461"/>
      <c r="B197" s="95"/>
      <c r="C197" s="96"/>
      <c r="D197" s="97"/>
      <c r="E197" s="98"/>
      <c r="F197" s="99"/>
      <c r="G197" s="61"/>
      <c r="H197" s="97"/>
      <c r="I197" s="97"/>
      <c r="J197" s="98"/>
      <c r="K197" s="99"/>
      <c r="L197" s="17"/>
      <c r="M197" s="97"/>
      <c r="N197" s="97"/>
      <c r="O197" s="98"/>
      <c r="P197" s="99"/>
      <c r="Q197" s="461"/>
      <c r="R197" s="6"/>
      <c r="U197" s="370"/>
      <c r="V197" s="96"/>
      <c r="W197" s="97"/>
      <c r="X197" s="98"/>
      <c r="Y197" s="99"/>
      <c r="Z197" s="61"/>
      <c r="AA197" s="61"/>
      <c r="AB197" s="97"/>
      <c r="AC197" s="98"/>
      <c r="AD197" s="99"/>
      <c r="AE197" s="371">
        <v>24</v>
      </c>
      <c r="AF197" s="97"/>
      <c r="AG197" s="97"/>
      <c r="AH197" s="98"/>
      <c r="AI197" s="99"/>
      <c r="AJ197" s="372">
        <v>17</v>
      </c>
      <c r="AK197" s="370"/>
      <c r="AL197" s="12"/>
      <c r="AN197" s="433"/>
      <c r="AO197" s="96"/>
      <c r="AP197" s="97"/>
      <c r="AQ197" s="98"/>
      <c r="AR197" s="99"/>
      <c r="AS197" s="61"/>
      <c r="AT197" s="61"/>
      <c r="AU197" s="97"/>
      <c r="AV197" s="98"/>
      <c r="AW197" s="99"/>
      <c r="AX197" s="371">
        <v>24</v>
      </c>
      <c r="AY197" s="97"/>
      <c r="AZ197" s="97"/>
      <c r="BA197" s="98"/>
      <c r="BB197" s="99"/>
      <c r="BC197" s="372">
        <v>17</v>
      </c>
      <c r="BD197" s="433"/>
      <c r="BE197" s="12"/>
      <c r="BG197" s="370"/>
      <c r="BH197" s="96"/>
      <c r="BI197" s="97"/>
      <c r="BJ197" s="98"/>
      <c r="BK197" s="99"/>
      <c r="BL197" s="61"/>
      <c r="BM197" s="61"/>
      <c r="BN197" s="97"/>
      <c r="BO197" s="98"/>
      <c r="BP197" s="99"/>
      <c r="BQ197" s="371">
        <v>24</v>
      </c>
      <c r="BR197" s="97"/>
      <c r="BS197" s="97"/>
      <c r="BT197" s="98"/>
      <c r="BU197" s="99"/>
      <c r="BV197" s="372">
        <v>17</v>
      </c>
      <c r="BW197" s="370"/>
      <c r="BX197" s="12"/>
      <c r="CA197" s="433"/>
      <c r="CB197" s="96"/>
      <c r="CC197" s="97"/>
      <c r="CD197" s="98"/>
      <c r="CE197" s="99"/>
      <c r="CF197" s="61"/>
      <c r="CG197" s="61"/>
      <c r="CH197" s="97"/>
      <c r="CI197" s="98"/>
      <c r="CJ197" s="99"/>
      <c r="CK197" s="371">
        <v>24</v>
      </c>
      <c r="CL197" s="97"/>
      <c r="CM197" s="97"/>
      <c r="CN197" s="98"/>
      <c r="CO197" s="99"/>
      <c r="CP197" s="372">
        <v>17</v>
      </c>
      <c r="CQ197" s="433"/>
      <c r="CR197" s="12"/>
      <c r="CU197" s="370"/>
      <c r="CV197" s="96"/>
      <c r="CW197" s="97"/>
      <c r="CX197" s="98"/>
      <c r="CY197" s="99"/>
      <c r="CZ197" s="61"/>
      <c r="DA197" s="61"/>
      <c r="DB197" s="97"/>
      <c r="DC197" s="98"/>
      <c r="DD197" s="99"/>
      <c r="DE197" s="371">
        <v>24</v>
      </c>
      <c r="DF197" s="97"/>
      <c r="DG197" s="97"/>
      <c r="DH197" s="98"/>
      <c r="DI197" s="99"/>
      <c r="DJ197" s="372">
        <v>17</v>
      </c>
      <c r="DK197" s="370"/>
      <c r="DL197" s="12"/>
      <c r="DO197" s="433"/>
      <c r="DP197" s="96"/>
      <c r="DQ197" s="97"/>
      <c r="DR197" s="98"/>
      <c r="DS197" s="99"/>
      <c r="DT197" s="61"/>
      <c r="DU197" s="61"/>
      <c r="DV197" s="97"/>
      <c r="DW197" s="98"/>
      <c r="DX197" s="99"/>
      <c r="DY197" s="371">
        <v>24</v>
      </c>
      <c r="DZ197" s="97"/>
      <c r="EA197" s="97"/>
      <c r="EB197" s="98"/>
      <c r="EC197" s="99"/>
      <c r="ED197" s="372">
        <v>17</v>
      </c>
      <c r="EE197" s="433"/>
      <c r="EF197" s="12"/>
      <c r="EI197" s="434"/>
      <c r="EJ197" s="96"/>
      <c r="EK197" s="97"/>
      <c r="EL197" s="98"/>
      <c r="EM197" s="99"/>
      <c r="EN197" s="61"/>
      <c r="EO197" s="61"/>
      <c r="EP197" s="97"/>
      <c r="EQ197" s="98"/>
      <c r="ER197" s="99"/>
      <c r="ES197" s="371">
        <v>24</v>
      </c>
      <c r="ET197" s="97"/>
      <c r="EU197" s="97"/>
      <c r="EV197" s="98"/>
      <c r="EW197" s="99"/>
      <c r="EX197" s="372">
        <v>17</v>
      </c>
      <c r="EY197" s="434"/>
      <c r="EZ197" s="12"/>
    </row>
    <row r="198" spans="1:156" ht="9.9499999999999993" hidden="1" customHeight="1" x14ac:dyDescent="0.25">
      <c r="A198" s="461"/>
      <c r="B198" s="58" t="s">
        <v>117</v>
      </c>
      <c r="C198" s="7"/>
      <c r="D198" s="7"/>
      <c r="E198" s="58"/>
      <c r="F198" s="92"/>
      <c r="G198" s="61"/>
      <c r="H198" s="7">
        <v>313</v>
      </c>
      <c r="I198" s="7">
        <v>313</v>
      </c>
      <c r="J198" s="59">
        <f>SUM(I198,-H198)</f>
        <v>0</v>
      </c>
      <c r="K198" s="60">
        <f>J198/H198</f>
        <v>0</v>
      </c>
      <c r="L198" s="17"/>
      <c r="M198" s="7">
        <v>318</v>
      </c>
      <c r="N198" s="7"/>
      <c r="O198" s="59">
        <f>SUM(N198,-M198)</f>
        <v>-318</v>
      </c>
      <c r="P198" s="92"/>
      <c r="Q198" s="461"/>
      <c r="R198" s="6"/>
      <c r="U198" s="332"/>
      <c r="V198" s="58" t="s">
        <v>117</v>
      </c>
      <c r="W198" s="7"/>
      <c r="X198" s="7"/>
      <c r="Y198" s="58"/>
      <c r="Z198" s="92"/>
      <c r="AA198" s="61"/>
      <c r="AB198" s="8">
        <v>108</v>
      </c>
      <c r="AC198" s="8">
        <v>108</v>
      </c>
      <c r="AD198" s="59">
        <f t="shared" ref="AD198:AD203" si="46">SUM(AC198,-AB198)</f>
        <v>0</v>
      </c>
      <c r="AE198" s="60">
        <f t="shared" ref="AE198:AE203" si="47">AD198/AB198</f>
        <v>0</v>
      </c>
      <c r="AF198" s="49">
        <v>6</v>
      </c>
      <c r="AG198" s="8"/>
      <c r="AH198" s="8"/>
      <c r="AI198" s="88"/>
      <c r="AJ198" s="87"/>
      <c r="AK198" s="332"/>
      <c r="AL198" s="12"/>
      <c r="AN198" s="18"/>
      <c r="AO198" s="58" t="s">
        <v>117</v>
      </c>
      <c r="AP198" s="7"/>
      <c r="AQ198" s="7"/>
      <c r="AR198" s="58"/>
      <c r="AS198" s="92"/>
      <c r="AT198" s="61"/>
      <c r="AU198" s="8">
        <v>49</v>
      </c>
      <c r="AV198" s="8">
        <v>39</v>
      </c>
      <c r="AW198" s="59">
        <f t="shared" ref="AW198:AW203" si="48">SUM(AV198,-AU198)</f>
        <v>-10</v>
      </c>
      <c r="AX198" s="60">
        <f t="shared" ref="AX198:AX203" si="49">AW198/AU198</f>
        <v>-0.20408163265306123</v>
      </c>
      <c r="AY198" s="49">
        <v>6</v>
      </c>
      <c r="AZ198" s="8"/>
      <c r="BA198" s="8"/>
      <c r="BB198" s="88"/>
      <c r="BC198" s="87"/>
      <c r="BD198" s="18"/>
      <c r="BE198" s="12"/>
      <c r="BG198" s="332"/>
      <c r="BH198" s="58" t="s">
        <v>117</v>
      </c>
      <c r="BI198" s="7"/>
      <c r="BJ198" s="7"/>
      <c r="BK198" s="58"/>
      <c r="BL198" s="92"/>
      <c r="BM198" s="61"/>
      <c r="BN198" s="8">
        <v>39</v>
      </c>
      <c r="BO198" s="8">
        <v>39</v>
      </c>
      <c r="BP198" s="59">
        <f t="shared" ref="BP198:BP203" si="50">SUM(BO198,-BN198)</f>
        <v>0</v>
      </c>
      <c r="BQ198" s="60">
        <f t="shared" ref="BQ198:BQ203" si="51">BP198/BN198</f>
        <v>0</v>
      </c>
      <c r="BR198" s="49">
        <v>6</v>
      </c>
      <c r="BS198" s="8"/>
      <c r="BT198" s="8"/>
      <c r="BU198" s="88"/>
      <c r="BV198" s="87"/>
      <c r="BW198" s="332"/>
      <c r="BX198" s="12"/>
      <c r="CA198" s="18"/>
      <c r="CB198" s="58" t="s">
        <v>117</v>
      </c>
      <c r="CC198" s="7"/>
      <c r="CD198" s="7"/>
      <c r="CE198" s="58"/>
      <c r="CF198" s="92"/>
      <c r="CG198" s="61"/>
      <c r="CH198" s="8">
        <v>17</v>
      </c>
      <c r="CI198" s="8">
        <v>13</v>
      </c>
      <c r="CJ198" s="59">
        <f t="shared" ref="CJ198:CJ203" si="52">SUM(CI198,-CH198)</f>
        <v>-4</v>
      </c>
      <c r="CK198" s="60">
        <f t="shared" ref="CK198:CK203" si="53">CJ198/CH198</f>
        <v>-0.23529411764705882</v>
      </c>
      <c r="CL198" s="49">
        <v>6</v>
      </c>
      <c r="CM198" s="8"/>
      <c r="CN198" s="8"/>
      <c r="CO198" s="88"/>
      <c r="CP198" s="87"/>
      <c r="CQ198" s="18"/>
      <c r="CR198" s="12"/>
      <c r="CU198" s="332"/>
      <c r="CV198" s="58" t="s">
        <v>117</v>
      </c>
      <c r="CW198" s="7"/>
      <c r="CX198" s="7"/>
      <c r="CY198" s="58"/>
      <c r="CZ198" s="92"/>
      <c r="DA198" s="61"/>
      <c r="DB198" s="8">
        <v>7</v>
      </c>
      <c r="DC198" s="8">
        <v>7</v>
      </c>
      <c r="DD198" s="59">
        <f t="shared" ref="DD198:DD203" si="54">SUM(DC198,-DB198)</f>
        <v>0</v>
      </c>
      <c r="DE198" s="60">
        <f t="shared" ref="DE198:DE203" si="55">DD198/DB198</f>
        <v>0</v>
      </c>
      <c r="DF198" s="49">
        <v>6</v>
      </c>
      <c r="DG198" s="8"/>
      <c r="DH198" s="8"/>
      <c r="DI198" s="88"/>
      <c r="DJ198" s="87"/>
      <c r="DK198" s="332"/>
      <c r="DL198" s="12"/>
      <c r="DO198" s="18"/>
      <c r="DP198" s="58" t="s">
        <v>117</v>
      </c>
      <c r="DQ198" s="7"/>
      <c r="DR198" s="7"/>
      <c r="DS198" s="58"/>
      <c r="DT198" s="92"/>
      <c r="DU198" s="61"/>
      <c r="DV198" s="8">
        <v>17</v>
      </c>
      <c r="DW198" s="8">
        <v>15</v>
      </c>
      <c r="DX198" s="59">
        <f t="shared" ref="DX198:DX203" si="56">SUM(DW198,-DV198)</f>
        <v>-2</v>
      </c>
      <c r="DY198" s="60">
        <f t="shared" ref="DY198:DY203" si="57">DX198/DV198</f>
        <v>-0.11764705882352941</v>
      </c>
      <c r="DZ198" s="49">
        <v>6</v>
      </c>
      <c r="EA198" s="8"/>
      <c r="EB198" s="8"/>
      <c r="EC198" s="88"/>
      <c r="ED198" s="87"/>
      <c r="EE198" s="18"/>
      <c r="EF198" s="12"/>
      <c r="EI198" s="409"/>
      <c r="EJ198" s="58" t="s">
        <v>117</v>
      </c>
      <c r="EK198" s="7"/>
      <c r="EL198" s="7"/>
      <c r="EM198" s="58"/>
      <c r="EN198" s="92"/>
      <c r="EO198" s="61"/>
      <c r="EP198" s="286">
        <f t="shared" ref="EP198:EQ199" si="58">SUM(AB198,AU198,BN198,CH198,DB198,DV198)</f>
        <v>237</v>
      </c>
      <c r="EQ198" s="286">
        <f t="shared" si="58"/>
        <v>221</v>
      </c>
      <c r="ER198" s="59">
        <f t="shared" ref="ER198:ER203" si="59">SUM(EQ198,-EP198)</f>
        <v>-16</v>
      </c>
      <c r="ES198" s="60">
        <f t="shared" ref="ES198:ES203" si="60">ER198/EP198</f>
        <v>-6.7510548523206745E-2</v>
      </c>
      <c r="ET198" s="49">
        <v>6</v>
      </c>
      <c r="EU198" s="8"/>
      <c r="EV198" s="8"/>
      <c r="EW198" s="88"/>
      <c r="EX198" s="87"/>
      <c r="EY198" s="409"/>
      <c r="EZ198" s="12"/>
    </row>
    <row r="199" spans="1:156" ht="9.9499999999999993" hidden="1" customHeight="1" x14ac:dyDescent="0.25">
      <c r="A199" s="461"/>
      <c r="B199" s="58" t="s">
        <v>118</v>
      </c>
      <c r="C199" s="7"/>
      <c r="D199" s="7"/>
      <c r="E199" s="58"/>
      <c r="F199" s="92"/>
      <c r="G199" s="61"/>
      <c r="H199" s="7">
        <v>158</v>
      </c>
      <c r="I199" s="7">
        <v>158</v>
      </c>
      <c r="J199" s="59">
        <f>SUM(I199,-H199)</f>
        <v>0</v>
      </c>
      <c r="K199" s="60">
        <f>J199/H199</f>
        <v>0</v>
      </c>
      <c r="L199" s="17"/>
      <c r="M199" s="7">
        <v>136</v>
      </c>
      <c r="N199" s="7"/>
      <c r="O199" s="59">
        <f>SUM(N199,-M199)</f>
        <v>-136</v>
      </c>
      <c r="P199" s="92"/>
      <c r="Q199" s="461"/>
      <c r="R199" s="6"/>
      <c r="U199" s="332"/>
      <c r="V199" s="58" t="s">
        <v>118</v>
      </c>
      <c r="AA199" s="61"/>
      <c r="AB199" s="8">
        <v>66</v>
      </c>
      <c r="AC199" s="8">
        <v>51</v>
      </c>
      <c r="AD199" s="59">
        <f t="shared" si="46"/>
        <v>-15</v>
      </c>
      <c r="AE199" s="60">
        <f t="shared" si="47"/>
        <v>-0.22727272727272727</v>
      </c>
      <c r="AK199" s="332"/>
      <c r="AL199" s="12"/>
      <c r="AN199" s="18"/>
      <c r="AO199" s="58" t="s">
        <v>118</v>
      </c>
      <c r="AT199" s="61"/>
      <c r="AU199" s="8">
        <v>40</v>
      </c>
      <c r="AV199" s="8">
        <v>26</v>
      </c>
      <c r="AW199" s="59">
        <f t="shared" si="48"/>
        <v>-14</v>
      </c>
      <c r="AX199" s="60">
        <f t="shared" si="49"/>
        <v>-0.35</v>
      </c>
      <c r="BD199" s="18"/>
      <c r="BE199" s="12"/>
      <c r="BG199" s="332"/>
      <c r="BH199" s="58" t="s">
        <v>118</v>
      </c>
      <c r="BM199" s="61"/>
      <c r="BN199" s="8">
        <v>19</v>
      </c>
      <c r="BO199" s="8">
        <v>26</v>
      </c>
      <c r="BP199" s="59">
        <f t="shared" si="50"/>
        <v>7</v>
      </c>
      <c r="BQ199" s="60">
        <f t="shared" si="51"/>
        <v>0.36842105263157893</v>
      </c>
      <c r="BW199" s="332"/>
      <c r="BX199" s="12"/>
      <c r="CA199" s="18"/>
      <c r="CB199" s="58" t="s">
        <v>118</v>
      </c>
      <c r="CG199" s="61"/>
      <c r="CH199" s="8">
        <v>2</v>
      </c>
      <c r="CI199" s="8">
        <v>10</v>
      </c>
      <c r="CJ199" s="59">
        <f t="shared" si="52"/>
        <v>8</v>
      </c>
      <c r="CK199" s="60">
        <f t="shared" si="53"/>
        <v>4</v>
      </c>
      <c r="CQ199" s="18"/>
      <c r="CR199" s="12"/>
      <c r="CU199" s="332"/>
      <c r="CV199" s="58" t="s">
        <v>118</v>
      </c>
      <c r="DA199" s="61"/>
      <c r="DB199" s="8">
        <v>2</v>
      </c>
      <c r="DC199" s="8">
        <v>2</v>
      </c>
      <c r="DD199" s="59">
        <f t="shared" si="54"/>
        <v>0</v>
      </c>
      <c r="DE199" s="60">
        <f t="shared" si="55"/>
        <v>0</v>
      </c>
      <c r="DK199" s="332"/>
      <c r="DL199" s="12"/>
      <c r="DO199" s="18"/>
      <c r="DP199" s="58" t="s">
        <v>118</v>
      </c>
      <c r="DU199" s="61"/>
      <c r="DV199" s="8">
        <v>13</v>
      </c>
      <c r="DW199" s="8">
        <v>7</v>
      </c>
      <c r="DX199" s="59">
        <f t="shared" si="56"/>
        <v>-6</v>
      </c>
      <c r="DY199" s="60">
        <f t="shared" si="57"/>
        <v>-0.46153846153846156</v>
      </c>
      <c r="EE199" s="18"/>
      <c r="EF199" s="12"/>
      <c r="EI199" s="409"/>
      <c r="EJ199" s="58" t="s">
        <v>118</v>
      </c>
      <c r="EO199" s="61"/>
      <c r="EP199" s="286">
        <f t="shared" si="58"/>
        <v>142</v>
      </c>
      <c r="EQ199" s="286">
        <f t="shared" si="58"/>
        <v>122</v>
      </c>
      <c r="ER199" s="59">
        <f t="shared" si="59"/>
        <v>-20</v>
      </c>
      <c r="ES199" s="60">
        <f t="shared" si="60"/>
        <v>-0.14084507042253522</v>
      </c>
      <c r="EY199" s="409"/>
      <c r="EZ199" s="12"/>
    </row>
    <row r="200" spans="1:156" x14ac:dyDescent="0.25">
      <c r="A200" s="461">
        <v>16</v>
      </c>
      <c r="B200" s="122" t="s">
        <v>119</v>
      </c>
      <c r="C200" s="65"/>
      <c r="D200" s="65">
        <v>460</v>
      </c>
      <c r="E200" s="131"/>
      <c r="F200" s="132"/>
      <c r="G200" s="61"/>
      <c r="H200" s="65">
        <v>471</v>
      </c>
      <c r="I200" s="65">
        <v>496</v>
      </c>
      <c r="J200" s="425">
        <f>SUM(I200,-H200)</f>
        <v>25</v>
      </c>
      <c r="K200" s="345">
        <f>J200/H200</f>
        <v>5.3078556263269641E-2</v>
      </c>
      <c r="L200" s="17"/>
      <c r="M200" s="69">
        <v>479</v>
      </c>
      <c r="N200" s="69">
        <f>I200</f>
        <v>496</v>
      </c>
      <c r="O200" s="176">
        <f>SUM(N200,-M200)</f>
        <v>17</v>
      </c>
      <c r="P200" s="328">
        <f>O200/M200</f>
        <v>3.5490605427974949E-2</v>
      </c>
      <c r="Q200" s="461">
        <v>16</v>
      </c>
      <c r="R200" s="6"/>
      <c r="U200" s="332">
        <v>16</v>
      </c>
      <c r="V200" s="122" t="s">
        <v>119</v>
      </c>
      <c r="W200" s="7"/>
      <c r="X200" s="7"/>
      <c r="Y200" s="58"/>
      <c r="Z200" s="92"/>
      <c r="AA200" s="61"/>
      <c r="AB200" s="65">
        <v>159</v>
      </c>
      <c r="AC200" s="65">
        <v>129</v>
      </c>
      <c r="AD200" s="341">
        <f t="shared" si="46"/>
        <v>-30</v>
      </c>
      <c r="AE200" s="343">
        <f t="shared" si="47"/>
        <v>-0.18867924528301888</v>
      </c>
      <c r="AF200" s="49">
        <v>7</v>
      </c>
      <c r="AG200" s="8"/>
      <c r="AH200" s="8"/>
      <c r="AI200" s="129">
        <f>SUM(AH200,-AG200)</f>
        <v>0</v>
      </c>
      <c r="AJ200" s="87"/>
      <c r="AK200" s="332">
        <v>16</v>
      </c>
      <c r="AL200" s="12"/>
      <c r="AN200" s="18">
        <v>16</v>
      </c>
      <c r="AO200" s="122" t="s">
        <v>119</v>
      </c>
      <c r="AP200" s="7"/>
      <c r="AQ200" s="7"/>
      <c r="AR200" s="58"/>
      <c r="AS200" s="92"/>
      <c r="AT200" s="61"/>
      <c r="AU200" s="65">
        <v>65</v>
      </c>
      <c r="AV200" s="75">
        <v>56</v>
      </c>
      <c r="AW200" s="341">
        <f t="shared" si="48"/>
        <v>-9</v>
      </c>
      <c r="AX200" s="343">
        <f t="shared" si="49"/>
        <v>-0.13846153846153847</v>
      </c>
      <c r="AY200" s="49">
        <v>7</v>
      </c>
      <c r="AZ200" s="8"/>
      <c r="BA200" s="8"/>
      <c r="BB200" s="129">
        <f>SUM(BA200,-AZ200)</f>
        <v>0</v>
      </c>
      <c r="BC200" s="87"/>
      <c r="BD200" s="18">
        <v>16</v>
      </c>
      <c r="BE200" s="12"/>
      <c r="BG200" s="332">
        <v>16</v>
      </c>
      <c r="BH200" s="122" t="s">
        <v>119</v>
      </c>
      <c r="BI200" s="7"/>
      <c r="BJ200" s="7"/>
      <c r="BK200" s="58"/>
      <c r="BL200" s="92"/>
      <c r="BM200" s="61"/>
      <c r="BN200" s="65">
        <v>65</v>
      </c>
      <c r="BO200" s="65">
        <v>80</v>
      </c>
      <c r="BP200" s="341">
        <f t="shared" si="50"/>
        <v>15</v>
      </c>
      <c r="BQ200" s="345">
        <f t="shared" si="51"/>
        <v>0.23076923076923078</v>
      </c>
      <c r="BR200" s="49">
        <v>7</v>
      </c>
      <c r="BS200" s="8"/>
      <c r="BT200" s="8"/>
      <c r="BU200" s="129">
        <f>SUM(BT200,-BS200)</f>
        <v>0</v>
      </c>
      <c r="BV200" s="87"/>
      <c r="BW200" s="332">
        <v>16</v>
      </c>
      <c r="BX200" s="12"/>
      <c r="CA200" s="18">
        <v>16</v>
      </c>
      <c r="CB200" s="122" t="s">
        <v>119</v>
      </c>
      <c r="CC200" s="7"/>
      <c r="CD200" s="7"/>
      <c r="CE200" s="58"/>
      <c r="CF200" s="92"/>
      <c r="CG200" s="61"/>
      <c r="CH200" s="65">
        <v>23</v>
      </c>
      <c r="CI200" s="65">
        <v>36</v>
      </c>
      <c r="CJ200" s="341">
        <f t="shared" si="52"/>
        <v>13</v>
      </c>
      <c r="CK200" s="345">
        <f t="shared" si="53"/>
        <v>0.56521739130434778</v>
      </c>
      <c r="CL200" s="49">
        <v>7</v>
      </c>
      <c r="CM200" s="8"/>
      <c r="CN200" s="8"/>
      <c r="CO200" s="129">
        <f>SUM(CN200,-CM200)</f>
        <v>0</v>
      </c>
      <c r="CP200" s="87"/>
      <c r="CQ200" s="18">
        <v>16</v>
      </c>
      <c r="CR200" s="12"/>
      <c r="CU200" s="332">
        <v>16</v>
      </c>
      <c r="CV200" s="122" t="s">
        <v>119</v>
      </c>
      <c r="CW200" s="7"/>
      <c r="CX200" s="7"/>
      <c r="CY200" s="58"/>
      <c r="CZ200" s="92"/>
      <c r="DA200" s="61"/>
      <c r="DB200" s="65">
        <v>9</v>
      </c>
      <c r="DC200" s="65">
        <v>3</v>
      </c>
      <c r="DD200" s="341">
        <f t="shared" si="54"/>
        <v>-6</v>
      </c>
      <c r="DE200" s="343">
        <f t="shared" si="55"/>
        <v>-0.66666666666666663</v>
      </c>
      <c r="DF200" s="49">
        <v>7</v>
      </c>
      <c r="DG200" s="8"/>
      <c r="DH200" s="8"/>
      <c r="DI200" s="129">
        <f>SUM(DH200,-DG200)</f>
        <v>0</v>
      </c>
      <c r="DJ200" s="87"/>
      <c r="DK200" s="332">
        <v>16</v>
      </c>
      <c r="DL200" s="12"/>
      <c r="DO200" s="18">
        <v>16</v>
      </c>
      <c r="DP200" s="122" t="s">
        <v>119</v>
      </c>
      <c r="DQ200" s="7"/>
      <c r="DR200" s="7"/>
      <c r="DS200" s="58"/>
      <c r="DT200" s="92"/>
      <c r="DU200" s="61"/>
      <c r="DV200" s="65">
        <v>31</v>
      </c>
      <c r="DW200" s="65">
        <v>62</v>
      </c>
      <c r="DX200" s="341">
        <f t="shared" si="56"/>
        <v>31</v>
      </c>
      <c r="DY200" s="345">
        <f t="shared" si="57"/>
        <v>1</v>
      </c>
      <c r="DZ200" s="49">
        <v>7</v>
      </c>
      <c r="EA200" s="8"/>
      <c r="EB200" s="8"/>
      <c r="EC200" s="129">
        <f>SUM(EB200,-EA200)</f>
        <v>0</v>
      </c>
      <c r="ED200" s="87"/>
      <c r="EE200" s="18">
        <v>16</v>
      </c>
      <c r="EF200" s="12"/>
      <c r="EI200" s="409">
        <v>16</v>
      </c>
      <c r="EJ200" s="122" t="s">
        <v>119</v>
      </c>
      <c r="EK200" s="7"/>
      <c r="EL200" s="7"/>
      <c r="EM200" s="58"/>
      <c r="EN200" s="92"/>
      <c r="EO200" s="61"/>
      <c r="EP200" s="75">
        <f>SUM(AB200,AU200,BN200,CH200,DB200,DV200)</f>
        <v>352</v>
      </c>
      <c r="EQ200" s="75">
        <f>SUM(AC200,AV200,BO200,CI200,DC200,DW200)</f>
        <v>366</v>
      </c>
      <c r="ER200" s="341">
        <f t="shared" si="59"/>
        <v>14</v>
      </c>
      <c r="ES200" s="345">
        <f t="shared" si="60"/>
        <v>3.9772727272727272E-2</v>
      </c>
      <c r="ET200" s="49">
        <v>7</v>
      </c>
      <c r="EU200" s="8"/>
      <c r="EV200" s="8"/>
      <c r="EW200" s="129">
        <f>SUM(EV200,-EU200)</f>
        <v>0</v>
      </c>
      <c r="EX200" s="87"/>
      <c r="EY200" s="409">
        <v>16</v>
      </c>
      <c r="EZ200" s="12"/>
    </row>
    <row r="201" spans="1:156" x14ac:dyDescent="0.25">
      <c r="A201" s="461">
        <v>17</v>
      </c>
      <c r="B201" s="112" t="s">
        <v>120</v>
      </c>
      <c r="C201" s="113">
        <f>SUM(C193,C200)</f>
        <v>0</v>
      </c>
      <c r="D201" s="113">
        <f>SUM(D193,D200)</f>
        <v>806</v>
      </c>
      <c r="E201" s="161">
        <f>SUM(D201,-C201)</f>
        <v>806</v>
      </c>
      <c r="F201" s="352" t="e">
        <f>E201/C201</f>
        <v>#DIV/0!</v>
      </c>
      <c r="G201" s="61"/>
      <c r="H201" s="113">
        <f>SUM(H193,H200)</f>
        <v>814</v>
      </c>
      <c r="I201" s="113">
        <f>SUM(I193,I200)</f>
        <v>826</v>
      </c>
      <c r="J201" s="161">
        <f>SUM(I201,-H201)</f>
        <v>12</v>
      </c>
      <c r="K201" s="373">
        <f>J201/H201</f>
        <v>1.4742014742014743E-2</v>
      </c>
      <c r="L201" s="17"/>
      <c r="M201" s="113">
        <f>SUM(M193,M200)</f>
        <v>827</v>
      </c>
      <c r="N201" s="113">
        <f>SUM(N193,N200)</f>
        <v>826</v>
      </c>
      <c r="O201" s="161">
        <f>SUM(N201,-M201)</f>
        <v>-1</v>
      </c>
      <c r="P201" s="352">
        <f>O201/M201</f>
        <v>-1.2091898428053204E-3</v>
      </c>
      <c r="Q201" s="461">
        <v>17</v>
      </c>
      <c r="R201" s="6"/>
      <c r="U201" s="332">
        <v>17</v>
      </c>
      <c r="V201" s="112" t="s">
        <v>120</v>
      </c>
      <c r="W201" s="7"/>
      <c r="X201" s="7"/>
      <c r="Y201" s="58"/>
      <c r="Z201" s="92"/>
      <c r="AA201" s="61"/>
      <c r="AB201" s="113">
        <f>SUM(AB193,AB200)</f>
        <v>298</v>
      </c>
      <c r="AC201" s="113">
        <f>SUM(AC193,AC200)</f>
        <v>246</v>
      </c>
      <c r="AD201" s="257">
        <f t="shared" si="46"/>
        <v>-52</v>
      </c>
      <c r="AE201" s="348">
        <f t="shared" si="47"/>
        <v>-0.17449664429530201</v>
      </c>
      <c r="AF201" s="49">
        <v>8</v>
      </c>
      <c r="AG201" s="8"/>
      <c r="AH201" s="8"/>
      <c r="AI201" s="129">
        <f>SUM(AH201,-AG201)</f>
        <v>0</v>
      </c>
      <c r="AJ201" s="87"/>
      <c r="AK201" s="332">
        <v>17</v>
      </c>
      <c r="AL201" s="12"/>
      <c r="AN201" s="18">
        <v>17</v>
      </c>
      <c r="AO201" s="112" t="s">
        <v>120</v>
      </c>
      <c r="AP201" s="7"/>
      <c r="AQ201" s="7"/>
      <c r="AR201" s="58"/>
      <c r="AS201" s="92"/>
      <c r="AT201" s="61"/>
      <c r="AU201" s="113">
        <f>SUM(AU193,AU200)</f>
        <v>109</v>
      </c>
      <c r="AV201" s="113">
        <f>SUM(AV193,AV200)</f>
        <v>98</v>
      </c>
      <c r="AW201" s="257">
        <f t="shared" si="48"/>
        <v>-11</v>
      </c>
      <c r="AX201" s="348">
        <f t="shared" si="49"/>
        <v>-0.10091743119266056</v>
      </c>
      <c r="AY201" s="49">
        <v>8</v>
      </c>
      <c r="AZ201" s="8"/>
      <c r="BA201" s="8"/>
      <c r="BB201" s="129">
        <f>SUM(BA201,-AZ201)</f>
        <v>0</v>
      </c>
      <c r="BC201" s="87"/>
      <c r="BD201" s="18">
        <v>17</v>
      </c>
      <c r="BE201" s="12"/>
      <c r="BG201" s="332">
        <v>17</v>
      </c>
      <c r="BH201" s="112" t="s">
        <v>120</v>
      </c>
      <c r="BI201" s="7"/>
      <c r="BJ201" s="7"/>
      <c r="BK201" s="58"/>
      <c r="BL201" s="92"/>
      <c r="BM201" s="61"/>
      <c r="BN201" s="113">
        <f>SUM(BN193,BN200)</f>
        <v>113</v>
      </c>
      <c r="BO201" s="113">
        <f>SUM(BO193,BO200)</f>
        <v>140</v>
      </c>
      <c r="BP201" s="257">
        <f t="shared" si="50"/>
        <v>27</v>
      </c>
      <c r="BQ201" s="373">
        <f t="shared" si="51"/>
        <v>0.23893805309734514</v>
      </c>
      <c r="BR201" s="49">
        <v>8</v>
      </c>
      <c r="BS201" s="8"/>
      <c r="BT201" s="8"/>
      <c r="BU201" s="129">
        <f>SUM(BT201,-BS201)</f>
        <v>0</v>
      </c>
      <c r="BV201" s="87"/>
      <c r="BW201" s="332">
        <v>17</v>
      </c>
      <c r="BX201" s="12"/>
      <c r="CA201" s="18">
        <v>17</v>
      </c>
      <c r="CB201" s="112" t="s">
        <v>120</v>
      </c>
      <c r="CC201" s="7"/>
      <c r="CD201" s="7"/>
      <c r="CE201" s="58"/>
      <c r="CF201" s="92"/>
      <c r="CG201" s="61"/>
      <c r="CH201" s="113">
        <f>SUM(CH193,CH200)</f>
        <v>30</v>
      </c>
      <c r="CI201" s="113">
        <f>SUM(CI193,CI200)</f>
        <v>50</v>
      </c>
      <c r="CJ201" s="257">
        <f t="shared" si="52"/>
        <v>20</v>
      </c>
      <c r="CK201" s="373">
        <f t="shared" si="53"/>
        <v>0.66666666666666663</v>
      </c>
      <c r="CL201" s="49">
        <v>8</v>
      </c>
      <c r="CM201" s="8"/>
      <c r="CN201" s="8"/>
      <c r="CO201" s="129">
        <f>SUM(CN201,-CM201)</f>
        <v>0</v>
      </c>
      <c r="CP201" s="87"/>
      <c r="CQ201" s="18">
        <v>17</v>
      </c>
      <c r="CR201" s="12"/>
      <c r="CU201" s="332">
        <v>17</v>
      </c>
      <c r="CV201" s="329" t="s">
        <v>120</v>
      </c>
      <c r="CW201" s="7"/>
      <c r="CX201" s="7"/>
      <c r="CY201" s="58"/>
      <c r="CZ201" s="92"/>
      <c r="DA201" s="61"/>
      <c r="DB201" s="113">
        <f>SUM(DB193,DB200)</f>
        <v>18</v>
      </c>
      <c r="DC201" s="113">
        <f>SUM(DC193,DC200)</f>
        <v>9</v>
      </c>
      <c r="DD201" s="257">
        <f t="shared" si="54"/>
        <v>-9</v>
      </c>
      <c r="DE201" s="348">
        <f t="shared" si="55"/>
        <v>-0.5</v>
      </c>
      <c r="DF201" s="49">
        <v>8</v>
      </c>
      <c r="DG201" s="8"/>
      <c r="DH201" s="8"/>
      <c r="DI201" s="129">
        <f>SUM(DH201,-DG201)</f>
        <v>0</v>
      </c>
      <c r="DJ201" s="87"/>
      <c r="DK201" s="332">
        <v>17</v>
      </c>
      <c r="DL201" s="12"/>
      <c r="DO201" s="18">
        <v>17</v>
      </c>
      <c r="DP201" s="329" t="s">
        <v>120</v>
      </c>
      <c r="DQ201" s="7"/>
      <c r="DR201" s="7"/>
      <c r="DS201" s="58"/>
      <c r="DT201" s="92"/>
      <c r="DU201" s="61"/>
      <c r="DV201" s="113">
        <f>SUM(DV193,DV200)</f>
        <v>53</v>
      </c>
      <c r="DW201" s="113">
        <f>SUM(DW193,DW200)</f>
        <v>81</v>
      </c>
      <c r="DX201" s="257">
        <f t="shared" si="56"/>
        <v>28</v>
      </c>
      <c r="DY201" s="373">
        <f t="shared" si="57"/>
        <v>0.52830188679245282</v>
      </c>
      <c r="DZ201" s="49">
        <v>8</v>
      </c>
      <c r="EA201" s="8"/>
      <c r="EB201" s="8"/>
      <c r="EC201" s="129">
        <f>SUM(EB201,-EA201)</f>
        <v>0</v>
      </c>
      <c r="ED201" s="87"/>
      <c r="EE201" s="18">
        <v>17</v>
      </c>
      <c r="EF201" s="12"/>
      <c r="EI201" s="409">
        <v>17</v>
      </c>
      <c r="EJ201" s="329" t="s">
        <v>120</v>
      </c>
      <c r="EK201" s="7"/>
      <c r="EL201" s="7"/>
      <c r="EM201" s="58"/>
      <c r="EN201" s="92"/>
      <c r="EO201" s="61"/>
      <c r="EP201" s="113">
        <f>SUM(EP193,EP200)</f>
        <v>621</v>
      </c>
      <c r="EQ201" s="113">
        <f>SUM(EQ193,EQ200)</f>
        <v>624</v>
      </c>
      <c r="ER201" s="257">
        <f t="shared" si="59"/>
        <v>3</v>
      </c>
      <c r="ES201" s="373">
        <f t="shared" si="60"/>
        <v>4.830917874396135E-3</v>
      </c>
      <c r="ET201" s="49">
        <v>8</v>
      </c>
      <c r="EU201" s="8"/>
      <c r="EV201" s="8"/>
      <c r="EW201" s="129">
        <f>SUM(EV201,-EU201)</f>
        <v>0</v>
      </c>
      <c r="EX201" s="87"/>
      <c r="EY201" s="409">
        <v>17</v>
      </c>
      <c r="EZ201" s="12"/>
    </row>
    <row r="202" spans="1:156" hidden="1" x14ac:dyDescent="0.25">
      <c r="A202" s="461">
        <v>16</v>
      </c>
      <c r="B202" s="58"/>
      <c r="C202" s="7"/>
      <c r="D202" s="7"/>
      <c r="E202" s="58"/>
      <c r="F202" s="92"/>
      <c r="G202" s="61"/>
      <c r="H202" s="7"/>
      <c r="I202" s="7"/>
      <c r="J202" s="58"/>
      <c r="K202" s="92"/>
      <c r="L202" s="17"/>
      <c r="M202" s="7"/>
      <c r="N202" s="7"/>
      <c r="O202" s="58"/>
      <c r="P202" s="92"/>
      <c r="Q202" s="461">
        <v>16</v>
      </c>
      <c r="R202" s="6"/>
      <c r="U202" s="332">
        <v>16</v>
      </c>
      <c r="V202" s="374" t="s">
        <v>119</v>
      </c>
      <c r="W202" s="100" t="e">
        <f>#REF!</f>
        <v>#REF!</v>
      </c>
      <c r="X202" s="101">
        <v>164</v>
      </c>
      <c r="Y202" s="102" t="e">
        <f>SUM(AB202,-W202)</f>
        <v>#REF!</v>
      </c>
      <c r="Z202" s="103" t="e">
        <f>Y202/W202</f>
        <v>#REF!</v>
      </c>
      <c r="AA202" s="61"/>
      <c r="AB202" s="101">
        <f>X202</f>
        <v>164</v>
      </c>
      <c r="AC202" s="101">
        <v>157</v>
      </c>
      <c r="AD202" s="375">
        <f t="shared" si="46"/>
        <v>-7</v>
      </c>
      <c r="AE202" s="343">
        <f t="shared" si="47"/>
        <v>-4.2682926829268296E-2</v>
      </c>
      <c r="AF202" s="49">
        <v>9</v>
      </c>
      <c r="AG202" s="69">
        <f>N197</f>
        <v>0</v>
      </c>
      <c r="AH202" s="69">
        <f>AC202</f>
        <v>157</v>
      </c>
      <c r="AI202" s="70">
        <f>SUM(AH202,-AG202)</f>
        <v>157</v>
      </c>
      <c r="AJ202" s="80" t="e">
        <f>AI202/AG202</f>
        <v>#DIV/0!</v>
      </c>
      <c r="AK202" s="332">
        <v>16</v>
      </c>
      <c r="AL202" s="12"/>
      <c r="AN202" s="18">
        <v>16</v>
      </c>
      <c r="AO202" s="374" t="s">
        <v>119</v>
      </c>
      <c r="AP202" s="100" t="e">
        <f>#REF!</f>
        <v>#REF!</v>
      </c>
      <c r="AQ202" s="101">
        <v>164</v>
      </c>
      <c r="AR202" s="102" t="e">
        <f>SUM(AU202,-AP202)</f>
        <v>#REF!</v>
      </c>
      <c r="AS202" s="103" t="e">
        <f>AR202/AP202</f>
        <v>#REF!</v>
      </c>
      <c r="AT202" s="61"/>
      <c r="AU202" s="101">
        <f>AQ202</f>
        <v>164</v>
      </c>
      <c r="AV202" s="101">
        <v>157</v>
      </c>
      <c r="AW202" s="375">
        <f t="shared" si="48"/>
        <v>-7</v>
      </c>
      <c r="AX202" s="343">
        <f t="shared" si="49"/>
        <v>-4.2682926829268296E-2</v>
      </c>
      <c r="AY202" s="49">
        <v>9</v>
      </c>
      <c r="AZ202" s="69">
        <f>AG197</f>
        <v>0</v>
      </c>
      <c r="BA202" s="69">
        <f>AV202</f>
        <v>157</v>
      </c>
      <c r="BB202" s="70">
        <f>SUM(BA202,-AZ202)</f>
        <v>157</v>
      </c>
      <c r="BC202" s="80" t="e">
        <f>BB202/AZ202</f>
        <v>#DIV/0!</v>
      </c>
      <c r="BD202" s="18">
        <v>16</v>
      </c>
      <c r="BE202" s="12"/>
      <c r="BG202" s="332">
        <v>16</v>
      </c>
      <c r="BH202" s="374" t="s">
        <v>119</v>
      </c>
      <c r="BI202" s="100" t="e">
        <f>#REF!</f>
        <v>#REF!</v>
      </c>
      <c r="BJ202" s="101">
        <v>164</v>
      </c>
      <c r="BK202" s="102" t="e">
        <f>SUM(BN202,-BI202)</f>
        <v>#REF!</v>
      </c>
      <c r="BL202" s="103" t="e">
        <f>BK202/BI202</f>
        <v>#REF!</v>
      </c>
      <c r="BM202" s="61"/>
      <c r="BN202" s="101">
        <f>BJ202</f>
        <v>164</v>
      </c>
      <c r="BO202" s="101">
        <v>157</v>
      </c>
      <c r="BP202" s="375">
        <f t="shared" si="50"/>
        <v>-7</v>
      </c>
      <c r="BQ202" s="343">
        <f t="shared" si="51"/>
        <v>-4.2682926829268296E-2</v>
      </c>
      <c r="BR202" s="49">
        <v>9</v>
      </c>
      <c r="BS202" s="69">
        <f>AZ197</f>
        <v>0</v>
      </c>
      <c r="BT202" s="69">
        <f>BO202</f>
        <v>157</v>
      </c>
      <c r="BU202" s="70">
        <f>SUM(BT202,-BS202)</f>
        <v>157</v>
      </c>
      <c r="BV202" s="80" t="e">
        <f>BU202/BS202</f>
        <v>#DIV/0!</v>
      </c>
      <c r="BW202" s="332">
        <v>16</v>
      </c>
      <c r="BX202" s="12"/>
      <c r="CA202" s="18">
        <v>16</v>
      </c>
      <c r="CB202" s="374" t="s">
        <v>119</v>
      </c>
      <c r="CC202" s="100" t="e">
        <f>#REF!</f>
        <v>#REF!</v>
      </c>
      <c r="CD202" s="101">
        <v>164</v>
      </c>
      <c r="CE202" s="102" t="e">
        <f>SUM(CH202,-CC202)</f>
        <v>#REF!</v>
      </c>
      <c r="CF202" s="103" t="e">
        <f>CE202/CC202</f>
        <v>#REF!</v>
      </c>
      <c r="CG202" s="61"/>
      <c r="CH202" s="101">
        <f>CD202</f>
        <v>164</v>
      </c>
      <c r="CI202" s="101">
        <v>157</v>
      </c>
      <c r="CJ202" s="375">
        <f t="shared" si="52"/>
        <v>-7</v>
      </c>
      <c r="CK202" s="343">
        <f t="shared" si="53"/>
        <v>-4.2682926829268296E-2</v>
      </c>
      <c r="CL202" s="49">
        <v>9</v>
      </c>
      <c r="CM202" s="69">
        <f>BT197</f>
        <v>0</v>
      </c>
      <c r="CN202" s="69">
        <f>CI202</f>
        <v>157</v>
      </c>
      <c r="CO202" s="70">
        <f>SUM(CN202,-CM202)</f>
        <v>157</v>
      </c>
      <c r="CP202" s="80" t="e">
        <f>CO202/CM202</f>
        <v>#DIV/0!</v>
      </c>
      <c r="CQ202" s="18">
        <v>16</v>
      </c>
      <c r="CR202" s="12"/>
      <c r="CU202" s="332">
        <v>16</v>
      </c>
      <c r="CV202" s="374" t="s">
        <v>119</v>
      </c>
      <c r="CW202" s="100" t="e">
        <f>#REF!</f>
        <v>#REF!</v>
      </c>
      <c r="CX202" s="101">
        <v>164</v>
      </c>
      <c r="CY202" s="102" t="e">
        <f>SUM(DB202,-CW202)</f>
        <v>#REF!</v>
      </c>
      <c r="CZ202" s="103" t="e">
        <f>CY202/CW202</f>
        <v>#REF!</v>
      </c>
      <c r="DA202" s="61"/>
      <c r="DB202" s="101">
        <f>CX202</f>
        <v>164</v>
      </c>
      <c r="DC202" s="101">
        <v>157</v>
      </c>
      <c r="DD202" s="375">
        <f t="shared" si="54"/>
        <v>-7</v>
      </c>
      <c r="DE202" s="343">
        <f t="shared" si="55"/>
        <v>-4.2682926829268296E-2</v>
      </c>
      <c r="DF202" s="49">
        <v>9</v>
      </c>
      <c r="DG202" s="69">
        <f>CN197</f>
        <v>0</v>
      </c>
      <c r="DH202" s="69">
        <f>DC202</f>
        <v>157</v>
      </c>
      <c r="DI202" s="70">
        <f>SUM(DH202,-DG202)</f>
        <v>157</v>
      </c>
      <c r="DJ202" s="80" t="e">
        <f>DI202/DG202</f>
        <v>#DIV/0!</v>
      </c>
      <c r="DK202" s="332">
        <v>16</v>
      </c>
      <c r="DL202" s="12"/>
      <c r="DO202" s="18">
        <v>16</v>
      </c>
      <c r="DP202" s="374" t="s">
        <v>119</v>
      </c>
      <c r="DQ202" s="100" t="e">
        <f>#REF!</f>
        <v>#REF!</v>
      </c>
      <c r="DR202" s="101">
        <v>164</v>
      </c>
      <c r="DS202" s="102" t="e">
        <f>SUM(DV202,-DQ202)</f>
        <v>#REF!</v>
      </c>
      <c r="DT202" s="103" t="e">
        <f>DS202/DQ202</f>
        <v>#REF!</v>
      </c>
      <c r="DU202" s="61"/>
      <c r="DV202" s="101">
        <f>DR202</f>
        <v>164</v>
      </c>
      <c r="DW202" s="101">
        <v>157</v>
      </c>
      <c r="DX202" s="375">
        <f t="shared" si="56"/>
        <v>-7</v>
      </c>
      <c r="DY202" s="343">
        <f t="shared" si="57"/>
        <v>-4.2682926829268296E-2</v>
      </c>
      <c r="DZ202" s="49">
        <v>9</v>
      </c>
      <c r="EA202" s="69">
        <f>DH197</f>
        <v>0</v>
      </c>
      <c r="EB202" s="69">
        <f>DW202</f>
        <v>157</v>
      </c>
      <c r="EC202" s="70">
        <f>SUM(EB202,-EA202)</f>
        <v>157</v>
      </c>
      <c r="ED202" s="80" t="e">
        <f>EC202/EA202</f>
        <v>#DIV/0!</v>
      </c>
      <c r="EE202" s="18">
        <v>16</v>
      </c>
      <c r="EF202" s="12"/>
      <c r="EI202" s="409">
        <v>16</v>
      </c>
      <c r="EJ202" s="374" t="s">
        <v>119</v>
      </c>
      <c r="EK202" s="100" t="e">
        <f>#REF!</f>
        <v>#REF!</v>
      </c>
      <c r="EL202" s="101">
        <v>164</v>
      </c>
      <c r="EM202" s="102" t="e">
        <f>SUM(EP202,-EK202)</f>
        <v>#REF!</v>
      </c>
      <c r="EN202" s="103" t="e">
        <f>EM202/EK202</f>
        <v>#REF!</v>
      </c>
      <c r="EO202" s="61"/>
      <c r="EP202" s="101">
        <f>EL202</f>
        <v>164</v>
      </c>
      <c r="EQ202" s="101">
        <v>157</v>
      </c>
      <c r="ER202" s="375">
        <f t="shared" si="59"/>
        <v>-7</v>
      </c>
      <c r="ES202" s="343">
        <f t="shared" si="60"/>
        <v>-4.2682926829268296E-2</v>
      </c>
      <c r="ET202" s="49">
        <v>9</v>
      </c>
      <c r="EU202" s="69">
        <f>EB197</f>
        <v>0</v>
      </c>
      <c r="EV202" s="69">
        <f>EQ202</f>
        <v>157</v>
      </c>
      <c r="EW202" s="70">
        <f>SUM(EV202,-EU202)</f>
        <v>157</v>
      </c>
      <c r="EX202" s="80" t="e">
        <f>EW202/EU202</f>
        <v>#DIV/0!</v>
      </c>
      <c r="EY202" s="409">
        <v>16</v>
      </c>
      <c r="EZ202" s="12"/>
    </row>
    <row r="203" spans="1:156" hidden="1" x14ac:dyDescent="0.25">
      <c r="A203" s="461">
        <v>17</v>
      </c>
      <c r="B203" s="58"/>
      <c r="C203" s="7"/>
      <c r="D203" s="7"/>
      <c r="E203" s="58"/>
      <c r="F203" s="92"/>
      <c r="G203" s="61"/>
      <c r="H203" s="7"/>
      <c r="I203" s="7"/>
      <c r="J203" s="58"/>
      <c r="K203" s="92"/>
      <c r="L203" s="17"/>
      <c r="M203" s="7"/>
      <c r="N203" s="7"/>
      <c r="O203" s="58"/>
      <c r="P203" s="92"/>
      <c r="Q203" s="461">
        <v>17</v>
      </c>
      <c r="R203" s="6"/>
      <c r="U203" s="332">
        <v>17</v>
      </c>
      <c r="V203" s="106" t="s">
        <v>120</v>
      </c>
      <c r="W203" s="107" t="e">
        <f>SUM(W193,W202)</f>
        <v>#REF!</v>
      </c>
      <c r="X203" s="108">
        <f>SUM(X193,X202)</f>
        <v>294</v>
      </c>
      <c r="Y203" s="257" t="e">
        <f>SUM(X203,-W203)</f>
        <v>#REF!</v>
      </c>
      <c r="Z203" s="258" t="e">
        <f>Y203/W203</f>
        <v>#REF!</v>
      </c>
      <c r="AA203" s="61"/>
      <c r="AB203" s="108">
        <f>SUM(AB193,AB202)</f>
        <v>303</v>
      </c>
      <c r="AC203" s="108">
        <f>SUM(AC193,AC202)</f>
        <v>274</v>
      </c>
      <c r="AD203" s="257">
        <f t="shared" si="46"/>
        <v>-29</v>
      </c>
      <c r="AE203" s="373">
        <f t="shared" si="47"/>
        <v>-9.5709570957095716E-2</v>
      </c>
      <c r="AF203" s="49">
        <v>10</v>
      </c>
      <c r="AG203" s="111">
        <f>SUM(AG193,AG202)</f>
        <v>0</v>
      </c>
      <c r="AH203" s="111">
        <f>SUM(AH193,AH202)</f>
        <v>274</v>
      </c>
      <c r="AI203" s="70">
        <f>SUM(AH203,-AG203)</f>
        <v>274</v>
      </c>
      <c r="AJ203" s="80" t="e">
        <f>AI203/AG203</f>
        <v>#DIV/0!</v>
      </c>
      <c r="AK203" s="332">
        <v>17</v>
      </c>
      <c r="AL203" s="12"/>
      <c r="AN203" s="18">
        <v>17</v>
      </c>
      <c r="AO203" s="106" t="s">
        <v>120</v>
      </c>
      <c r="AP203" s="107" t="e">
        <f>SUM(AP193,AP202)</f>
        <v>#REF!</v>
      </c>
      <c r="AQ203" s="108">
        <f>SUM(AQ193,AQ202)</f>
        <v>294</v>
      </c>
      <c r="AR203" s="257" t="e">
        <f>SUM(AQ203,-AP203)</f>
        <v>#REF!</v>
      </c>
      <c r="AS203" s="258" t="e">
        <f>AR203/AP203</f>
        <v>#REF!</v>
      </c>
      <c r="AT203" s="61"/>
      <c r="AU203" s="108">
        <f>SUM(AU193,AU202)</f>
        <v>208</v>
      </c>
      <c r="AV203" s="108">
        <f>SUM(AV193,AV202)</f>
        <v>199</v>
      </c>
      <c r="AW203" s="257">
        <f t="shared" si="48"/>
        <v>-9</v>
      </c>
      <c r="AX203" s="373">
        <f t="shared" si="49"/>
        <v>-4.3269230769230768E-2</v>
      </c>
      <c r="AY203" s="49">
        <v>10</v>
      </c>
      <c r="AZ203" s="111">
        <f>SUM(AZ193,AZ202)</f>
        <v>0</v>
      </c>
      <c r="BA203" s="111">
        <f>SUM(BA193,BA202)</f>
        <v>199</v>
      </c>
      <c r="BB203" s="70">
        <f>SUM(BA203,-AZ203)</f>
        <v>199</v>
      </c>
      <c r="BC203" s="80" t="e">
        <f>BB203/AZ203</f>
        <v>#DIV/0!</v>
      </c>
      <c r="BD203" s="18">
        <v>17</v>
      </c>
      <c r="BE203" s="12"/>
      <c r="BG203" s="332">
        <v>17</v>
      </c>
      <c r="BH203" s="106" t="s">
        <v>120</v>
      </c>
      <c r="BI203" s="107" t="e">
        <f>SUM(BI193,BI202)</f>
        <v>#REF!</v>
      </c>
      <c r="BJ203" s="108">
        <f>SUM(BJ193,BJ202)</f>
        <v>294</v>
      </c>
      <c r="BK203" s="257" t="e">
        <f>SUM(BJ203,-BI203)</f>
        <v>#REF!</v>
      </c>
      <c r="BL203" s="258" t="e">
        <f>BK203/BI203</f>
        <v>#REF!</v>
      </c>
      <c r="BM203" s="61"/>
      <c r="BN203" s="108">
        <f>SUM(BN193,BN202)</f>
        <v>212</v>
      </c>
      <c r="BO203" s="108">
        <f>SUM(BO193,BO202)</f>
        <v>217</v>
      </c>
      <c r="BP203" s="257">
        <f t="shared" si="50"/>
        <v>5</v>
      </c>
      <c r="BQ203" s="373">
        <f t="shared" si="51"/>
        <v>2.358490566037736E-2</v>
      </c>
      <c r="BR203" s="49">
        <v>10</v>
      </c>
      <c r="BS203" s="111">
        <f>SUM(BS193,BS202)</f>
        <v>0</v>
      </c>
      <c r="BT203" s="111">
        <f>SUM(BT193,BT202)</f>
        <v>217</v>
      </c>
      <c r="BU203" s="70">
        <f>SUM(BT203,-BS203)</f>
        <v>217</v>
      </c>
      <c r="BV203" s="80" t="e">
        <f>BU203/BS203</f>
        <v>#DIV/0!</v>
      </c>
      <c r="BW203" s="332">
        <v>17</v>
      </c>
      <c r="BX203" s="12"/>
      <c r="CA203" s="18">
        <v>17</v>
      </c>
      <c r="CB203" s="106" t="s">
        <v>120</v>
      </c>
      <c r="CC203" s="107" t="e">
        <f>SUM(CC193,CC202)</f>
        <v>#REF!</v>
      </c>
      <c r="CD203" s="108">
        <f>SUM(CD193,CD202)</f>
        <v>294</v>
      </c>
      <c r="CE203" s="257" t="e">
        <f>SUM(CD203,-CC203)</f>
        <v>#REF!</v>
      </c>
      <c r="CF203" s="258" t="e">
        <f>CE203/CC203</f>
        <v>#REF!</v>
      </c>
      <c r="CG203" s="61"/>
      <c r="CH203" s="108">
        <f>SUM(CH193,CH202)</f>
        <v>171</v>
      </c>
      <c r="CI203" s="108">
        <f>SUM(CI193,CI202)</f>
        <v>171</v>
      </c>
      <c r="CJ203" s="257">
        <f t="shared" si="52"/>
        <v>0</v>
      </c>
      <c r="CK203" s="373">
        <f t="shared" si="53"/>
        <v>0</v>
      </c>
      <c r="CL203" s="49">
        <v>10</v>
      </c>
      <c r="CM203" s="111">
        <f>SUM(CM193,CM202)</f>
        <v>0</v>
      </c>
      <c r="CN203" s="111">
        <f>SUM(CN193,CN202)</f>
        <v>171</v>
      </c>
      <c r="CO203" s="70">
        <f>SUM(CN203,-CM203)</f>
        <v>171</v>
      </c>
      <c r="CP203" s="80" t="e">
        <f>CO203/CM203</f>
        <v>#DIV/0!</v>
      </c>
      <c r="CQ203" s="18">
        <v>17</v>
      </c>
      <c r="CR203" s="12"/>
      <c r="CU203" s="332">
        <v>17</v>
      </c>
      <c r="CV203" s="106" t="s">
        <v>120</v>
      </c>
      <c r="CW203" s="107" t="e">
        <f>SUM(CW193,CW202)</f>
        <v>#REF!</v>
      </c>
      <c r="CX203" s="108">
        <f>SUM(CX193,CX202)</f>
        <v>294</v>
      </c>
      <c r="CY203" s="257" t="e">
        <f>SUM(CX203,-CW203)</f>
        <v>#REF!</v>
      </c>
      <c r="CZ203" s="258" t="e">
        <f>CY203/CW203</f>
        <v>#REF!</v>
      </c>
      <c r="DA203" s="61"/>
      <c r="DB203" s="108">
        <f>SUM(DB193,DB202)</f>
        <v>173</v>
      </c>
      <c r="DC203" s="108">
        <f>SUM(DC193,DC202)</f>
        <v>163</v>
      </c>
      <c r="DD203" s="257">
        <f t="shared" si="54"/>
        <v>-10</v>
      </c>
      <c r="DE203" s="373">
        <f t="shared" si="55"/>
        <v>-5.7803468208092484E-2</v>
      </c>
      <c r="DF203" s="49">
        <v>10</v>
      </c>
      <c r="DG203" s="111">
        <f>SUM(DG193,DG202)</f>
        <v>0</v>
      </c>
      <c r="DH203" s="111">
        <f>SUM(DH193,DH202)</f>
        <v>163</v>
      </c>
      <c r="DI203" s="70">
        <f>SUM(DH203,-DG203)</f>
        <v>163</v>
      </c>
      <c r="DJ203" s="80" t="e">
        <f>DI203/DG203</f>
        <v>#DIV/0!</v>
      </c>
      <c r="DK203" s="332">
        <v>17</v>
      </c>
      <c r="DL203" s="12"/>
      <c r="DO203" s="18">
        <v>17</v>
      </c>
      <c r="DP203" s="106" t="s">
        <v>120</v>
      </c>
      <c r="DQ203" s="107" t="e">
        <f>SUM(DQ193,DQ202)</f>
        <v>#REF!</v>
      </c>
      <c r="DR203" s="108">
        <f>SUM(DR193,DR202)</f>
        <v>294</v>
      </c>
      <c r="DS203" s="257" t="e">
        <f>SUM(DR203,-DQ203)</f>
        <v>#REF!</v>
      </c>
      <c r="DT203" s="258" t="e">
        <f>DS203/DQ203</f>
        <v>#REF!</v>
      </c>
      <c r="DU203" s="61"/>
      <c r="DV203" s="108">
        <f>SUM(DV193,DV202)</f>
        <v>186</v>
      </c>
      <c r="DW203" s="108">
        <f>SUM(DW193,DW202)</f>
        <v>176</v>
      </c>
      <c r="DX203" s="257">
        <f t="shared" si="56"/>
        <v>-10</v>
      </c>
      <c r="DY203" s="373">
        <f t="shared" si="57"/>
        <v>-5.3763440860215055E-2</v>
      </c>
      <c r="DZ203" s="49">
        <v>10</v>
      </c>
      <c r="EA203" s="111">
        <f>SUM(EA193,EA202)</f>
        <v>0</v>
      </c>
      <c r="EB203" s="111">
        <f>SUM(EB193,EB202)</f>
        <v>176</v>
      </c>
      <c r="EC203" s="70">
        <f>SUM(EB203,-EA203)</f>
        <v>176</v>
      </c>
      <c r="ED203" s="80" t="e">
        <f>EC203/EA203</f>
        <v>#DIV/0!</v>
      </c>
      <c r="EE203" s="18">
        <v>17</v>
      </c>
      <c r="EF203" s="12"/>
      <c r="EI203" s="409">
        <v>17</v>
      </c>
      <c r="EJ203" s="106" t="s">
        <v>120</v>
      </c>
      <c r="EK203" s="107" t="e">
        <f>SUM(EK193,EK202)</f>
        <v>#REF!</v>
      </c>
      <c r="EL203" s="108">
        <f>SUM(EL193,EL202)</f>
        <v>294</v>
      </c>
      <c r="EM203" s="257" t="e">
        <f>SUM(EL203,-EK203)</f>
        <v>#REF!</v>
      </c>
      <c r="EN203" s="258" t="e">
        <f>EM203/EK203</f>
        <v>#REF!</v>
      </c>
      <c r="EO203" s="61"/>
      <c r="EP203" s="108">
        <f>SUM(EP193,EP202)</f>
        <v>433</v>
      </c>
      <c r="EQ203" s="108">
        <f>SUM(EQ193,EQ202)</f>
        <v>415</v>
      </c>
      <c r="ER203" s="257">
        <f t="shared" si="59"/>
        <v>-18</v>
      </c>
      <c r="ES203" s="373">
        <f t="shared" si="60"/>
        <v>-4.1570438799076209E-2</v>
      </c>
      <c r="ET203" s="49">
        <v>10</v>
      </c>
      <c r="EU203" s="111">
        <f>SUM(EU193,EU202)</f>
        <v>0</v>
      </c>
      <c r="EV203" s="111">
        <f>SUM(EV193,EV202)</f>
        <v>415</v>
      </c>
      <c r="EW203" s="70">
        <f>SUM(EV203,-EU203)</f>
        <v>415</v>
      </c>
      <c r="EX203" s="80" t="e">
        <f>EW203/EU203</f>
        <v>#DIV/0!</v>
      </c>
      <c r="EY203" s="409">
        <v>17</v>
      </c>
      <c r="EZ203" s="12"/>
    </row>
    <row r="204" spans="1:156" ht="3" customHeight="1" x14ac:dyDescent="0.25">
      <c r="A204" s="461"/>
      <c r="B204" s="95"/>
      <c r="C204" s="96"/>
      <c r="D204" s="120"/>
      <c r="E204" s="98"/>
      <c r="F204" s="99"/>
      <c r="G204" s="61"/>
      <c r="H204" s="120"/>
      <c r="I204" s="120"/>
      <c r="J204" s="98"/>
      <c r="K204" s="99"/>
      <c r="L204" s="17"/>
      <c r="M204" s="120"/>
      <c r="N204" s="120"/>
      <c r="O204" s="98"/>
      <c r="P204" s="99"/>
      <c r="Q204" s="461"/>
      <c r="R204" s="6"/>
      <c r="U204" s="332">
        <v>19</v>
      </c>
      <c r="V204" s="98"/>
      <c r="W204" s="7"/>
      <c r="X204" s="7"/>
      <c r="Y204" s="58"/>
      <c r="Z204" s="92"/>
      <c r="AA204" s="61"/>
      <c r="AB204" s="96"/>
      <c r="AC204" s="96"/>
      <c r="AD204" s="98"/>
      <c r="AE204" s="99"/>
      <c r="AF204" s="49"/>
      <c r="AG204" s="7"/>
      <c r="AH204" s="7"/>
      <c r="AI204" s="58"/>
      <c r="AJ204" s="92"/>
      <c r="AK204" s="332">
        <v>19</v>
      </c>
      <c r="AL204" s="12"/>
      <c r="AN204" s="18">
        <v>19</v>
      </c>
      <c r="AO204" s="98"/>
      <c r="AP204" s="7"/>
      <c r="AQ204" s="7"/>
      <c r="AR204" s="58"/>
      <c r="AS204" s="92"/>
      <c r="AT204" s="61"/>
      <c r="AU204" s="96"/>
      <c r="AV204" s="96"/>
      <c r="AW204" s="98"/>
      <c r="AX204" s="99"/>
      <c r="AY204" s="49"/>
      <c r="AZ204" s="7"/>
      <c r="BA204" s="7"/>
      <c r="BB204" s="58"/>
      <c r="BC204" s="92"/>
      <c r="BD204" s="18">
        <v>19</v>
      </c>
      <c r="BE204" s="12"/>
      <c r="BG204" s="332">
        <v>19</v>
      </c>
      <c r="BH204" s="98"/>
      <c r="BI204" s="7"/>
      <c r="BJ204" s="7"/>
      <c r="BK204" s="58"/>
      <c r="BL204" s="92"/>
      <c r="BM204" s="61"/>
      <c r="BN204" s="96"/>
      <c r="BO204" s="96"/>
      <c r="BP204" s="98"/>
      <c r="BQ204" s="99"/>
      <c r="BR204" s="49"/>
      <c r="BS204" s="7"/>
      <c r="BT204" s="7"/>
      <c r="BU204" s="58"/>
      <c r="BV204" s="92"/>
      <c r="BW204" s="332">
        <v>19</v>
      </c>
      <c r="BX204" s="12"/>
      <c r="CA204" s="18">
        <v>19</v>
      </c>
      <c r="CB204" s="98"/>
      <c r="CC204" s="7"/>
      <c r="CD204" s="7"/>
      <c r="CE204" s="58"/>
      <c r="CF204" s="92"/>
      <c r="CG204" s="61"/>
      <c r="CH204" s="96"/>
      <c r="CI204" s="96"/>
      <c r="CJ204" s="98"/>
      <c r="CK204" s="99"/>
      <c r="CL204" s="49"/>
      <c r="CM204" s="7"/>
      <c r="CN204" s="7"/>
      <c r="CO204" s="58"/>
      <c r="CP204" s="92"/>
      <c r="CQ204" s="18">
        <v>19</v>
      </c>
      <c r="CR204" s="12"/>
      <c r="CU204" s="332">
        <v>19</v>
      </c>
      <c r="CV204" s="98"/>
      <c r="CW204" s="7"/>
      <c r="CX204" s="7"/>
      <c r="CY204" s="58"/>
      <c r="CZ204" s="92"/>
      <c r="DA204" s="61"/>
      <c r="DB204" s="96"/>
      <c r="DC204" s="96"/>
      <c r="DD204" s="98"/>
      <c r="DE204" s="99"/>
      <c r="DF204" s="49"/>
      <c r="DG204" s="7"/>
      <c r="DH204" s="7"/>
      <c r="DI204" s="58"/>
      <c r="DJ204" s="92"/>
      <c r="DK204" s="332">
        <v>19</v>
      </c>
      <c r="DL204" s="12"/>
      <c r="DO204" s="18">
        <v>19</v>
      </c>
      <c r="DP204" s="98"/>
      <c r="DQ204" s="7"/>
      <c r="DR204" s="7"/>
      <c r="DS204" s="58"/>
      <c r="DT204" s="92"/>
      <c r="DU204" s="61"/>
      <c r="DV204" s="96"/>
      <c r="DW204" s="96"/>
      <c r="DX204" s="98"/>
      <c r="DY204" s="99"/>
      <c r="DZ204" s="49"/>
      <c r="EA204" s="7"/>
      <c r="EB204" s="7"/>
      <c r="EC204" s="58"/>
      <c r="ED204" s="92"/>
      <c r="EE204" s="18">
        <v>19</v>
      </c>
      <c r="EF204" s="12"/>
      <c r="EI204" s="409">
        <v>19</v>
      </c>
      <c r="EJ204" s="98"/>
      <c r="EK204" s="7"/>
      <c r="EL204" s="7"/>
      <c r="EM204" s="58"/>
      <c r="EN204" s="92"/>
      <c r="EO204" s="61"/>
      <c r="EP204" s="96"/>
      <c r="EQ204" s="96"/>
      <c r="ER204" s="98"/>
      <c r="ES204" s="99"/>
      <c r="ET204" s="49"/>
      <c r="EU204" s="7"/>
      <c r="EV204" s="7"/>
      <c r="EW204" s="58"/>
      <c r="EX204" s="92"/>
      <c r="EY204" s="409">
        <v>19</v>
      </c>
      <c r="EZ204" s="12"/>
    </row>
    <row r="205" spans="1:156" ht="9.9499999999999993" hidden="1" customHeight="1" x14ac:dyDescent="0.25">
      <c r="A205" s="461"/>
      <c r="B205" s="58" t="s">
        <v>121</v>
      </c>
      <c r="C205" s="7">
        <v>370</v>
      </c>
      <c r="D205" s="7">
        <v>111</v>
      </c>
      <c r="E205" s="59">
        <f>SUM(D205,-C205)</f>
        <v>-259</v>
      </c>
      <c r="F205" s="60">
        <f>E205/C205</f>
        <v>-0.7</v>
      </c>
      <c r="G205" s="61"/>
      <c r="H205" s="7">
        <v>73</v>
      </c>
      <c r="I205" s="7">
        <v>73</v>
      </c>
      <c r="J205" s="59">
        <f>SUM(I205,-H205)</f>
        <v>0</v>
      </c>
      <c r="K205" s="60">
        <f>J205/H205</f>
        <v>0</v>
      </c>
      <c r="L205" s="17"/>
      <c r="M205" s="7">
        <v>111</v>
      </c>
      <c r="N205" s="7"/>
      <c r="O205" s="59">
        <f>SUM(N205,-M205)</f>
        <v>-111</v>
      </c>
      <c r="P205" s="60">
        <f>O205/M205</f>
        <v>-1</v>
      </c>
      <c r="Q205" s="461"/>
      <c r="R205" s="6"/>
      <c r="U205" s="332"/>
      <c r="V205" s="58" t="s">
        <v>121</v>
      </c>
      <c r="W205" s="7"/>
      <c r="X205" s="7"/>
      <c r="Y205" s="58"/>
      <c r="Z205" s="92"/>
      <c r="AA205" s="61"/>
      <c r="AB205" s="7">
        <v>7</v>
      </c>
      <c r="AC205" s="7">
        <v>9</v>
      </c>
      <c r="AD205" s="59">
        <f>SUM(AC205,-AB205)</f>
        <v>2</v>
      </c>
      <c r="AE205" s="60">
        <f>AD205/AB205</f>
        <v>0.2857142857142857</v>
      </c>
      <c r="AF205" s="49"/>
      <c r="AG205" s="7"/>
      <c r="AH205" s="7"/>
      <c r="AI205" s="58"/>
      <c r="AJ205" s="92"/>
      <c r="AK205" s="332"/>
      <c r="AL205" s="12"/>
      <c r="AN205" s="18"/>
      <c r="AO205" s="58" t="s">
        <v>121</v>
      </c>
      <c r="AP205" s="7"/>
      <c r="AQ205" s="7"/>
      <c r="AR205" s="58"/>
      <c r="AS205" s="92"/>
      <c r="AT205" s="61"/>
      <c r="AU205" s="7">
        <v>16</v>
      </c>
      <c r="AV205" s="7">
        <v>11</v>
      </c>
      <c r="AW205" s="59">
        <f>SUM(AV205,-AU205)</f>
        <v>-5</v>
      </c>
      <c r="AX205" s="60">
        <f>AW205/AU205</f>
        <v>-0.3125</v>
      </c>
      <c r="AY205" s="49"/>
      <c r="AZ205" s="7"/>
      <c r="BA205" s="7"/>
      <c r="BB205" s="58"/>
      <c r="BC205" s="92"/>
      <c r="BD205" s="18"/>
      <c r="BE205" s="12"/>
      <c r="BG205" s="332"/>
      <c r="BH205" s="58" t="s">
        <v>121</v>
      </c>
      <c r="BI205" s="7"/>
      <c r="BJ205" s="7"/>
      <c r="BK205" s="58"/>
      <c r="BL205" s="92"/>
      <c r="BM205" s="61"/>
      <c r="BN205" s="7">
        <v>7</v>
      </c>
      <c r="BO205" s="7">
        <v>9</v>
      </c>
      <c r="BP205" s="59">
        <f>SUM(BO205,-BN205)</f>
        <v>2</v>
      </c>
      <c r="BQ205" s="60">
        <f>BP205/BN205</f>
        <v>0.2857142857142857</v>
      </c>
      <c r="BR205" s="49"/>
      <c r="BS205" s="7"/>
      <c r="BT205" s="7"/>
      <c r="BU205" s="58"/>
      <c r="BV205" s="92"/>
      <c r="BW205" s="332"/>
      <c r="BX205" s="12"/>
      <c r="CA205" s="18"/>
      <c r="CB205" s="58" t="s">
        <v>121</v>
      </c>
      <c r="CC205" s="7"/>
      <c r="CD205" s="7"/>
      <c r="CE205" s="58"/>
      <c r="CF205" s="92"/>
      <c r="CG205" s="61"/>
      <c r="CH205" s="7">
        <v>2</v>
      </c>
      <c r="CI205" s="7">
        <v>2</v>
      </c>
      <c r="CJ205" s="59">
        <f>SUM(CI205,-CH205)</f>
        <v>0</v>
      </c>
      <c r="CK205" s="60">
        <f>CJ205/CH205</f>
        <v>0</v>
      </c>
      <c r="CL205" s="49"/>
      <c r="CM205" s="7"/>
      <c r="CN205" s="7"/>
      <c r="CO205" s="58"/>
      <c r="CP205" s="92"/>
      <c r="CQ205" s="18"/>
      <c r="CR205" s="12"/>
      <c r="CU205" s="332"/>
      <c r="CV205" s="58" t="s">
        <v>121</v>
      </c>
      <c r="CW205" s="7"/>
      <c r="CX205" s="7"/>
      <c r="CY205" s="58"/>
      <c r="CZ205" s="92"/>
      <c r="DA205" s="61"/>
      <c r="DB205" s="7">
        <v>0</v>
      </c>
      <c r="DC205" s="7">
        <v>0</v>
      </c>
      <c r="DD205" s="59">
        <f>SUM(DC205,-DB205)</f>
        <v>0</v>
      </c>
      <c r="DE205" s="60" t="e">
        <f>DD205/DB205</f>
        <v>#DIV/0!</v>
      </c>
      <c r="DF205" s="49"/>
      <c r="DG205" s="7"/>
      <c r="DH205" s="7"/>
      <c r="DI205" s="58"/>
      <c r="DJ205" s="92"/>
      <c r="DK205" s="332"/>
      <c r="DL205" s="12"/>
      <c r="DO205" s="18"/>
      <c r="DP205" s="58" t="s">
        <v>121</v>
      </c>
      <c r="DQ205" s="7"/>
      <c r="DR205" s="7"/>
      <c r="DS205" s="58"/>
      <c r="DT205" s="92"/>
      <c r="DU205" s="61"/>
      <c r="DV205" s="7">
        <v>1</v>
      </c>
      <c r="DW205" s="7">
        <v>3</v>
      </c>
      <c r="DX205" s="59">
        <f>SUM(DW205,-DV205)</f>
        <v>2</v>
      </c>
      <c r="DY205" s="60">
        <f>DX205/DV205</f>
        <v>2</v>
      </c>
      <c r="DZ205" s="49"/>
      <c r="EA205" s="7"/>
      <c r="EB205" s="7"/>
      <c r="EC205" s="58"/>
      <c r="ED205" s="92"/>
      <c r="EE205" s="18"/>
      <c r="EF205" s="12"/>
      <c r="EI205" s="409"/>
      <c r="EJ205" s="58" t="s">
        <v>121</v>
      </c>
      <c r="EK205" s="7"/>
      <c r="EL205" s="7"/>
      <c r="EM205" s="58"/>
      <c r="EN205" s="92"/>
      <c r="EO205" s="61"/>
      <c r="EP205" s="286">
        <f t="shared" ref="EP205:EQ206" si="61">SUM(AB205,AU205,BN205,CH205,DB205,DV205)</f>
        <v>33</v>
      </c>
      <c r="EQ205" s="286">
        <f t="shared" si="61"/>
        <v>34</v>
      </c>
      <c r="ER205" s="59">
        <f>SUM(EQ205,-EP205)</f>
        <v>1</v>
      </c>
      <c r="ES205" s="60">
        <f>ER205/EP205</f>
        <v>3.0303030303030304E-2</v>
      </c>
      <c r="ET205" s="49"/>
      <c r="EU205" s="7"/>
      <c r="EV205" s="7"/>
      <c r="EW205" s="58"/>
      <c r="EX205" s="92"/>
      <c r="EY205" s="409"/>
      <c r="EZ205" s="12"/>
    </row>
    <row r="206" spans="1:156" ht="9.9499999999999993" hidden="1" customHeight="1" x14ac:dyDescent="0.25">
      <c r="A206" s="461"/>
      <c r="B206" s="58" t="s">
        <v>122</v>
      </c>
      <c r="C206" s="7">
        <v>188</v>
      </c>
      <c r="D206" s="7">
        <v>42</v>
      </c>
      <c r="E206" s="59">
        <f>SUM(D206,-C206)</f>
        <v>-146</v>
      </c>
      <c r="F206" s="60">
        <f>E206/C206</f>
        <v>-0.77659574468085102</v>
      </c>
      <c r="G206" s="61"/>
      <c r="H206" s="7">
        <v>21</v>
      </c>
      <c r="I206" s="7">
        <v>21</v>
      </c>
      <c r="J206" s="59">
        <f>SUM(I206,-H206)</f>
        <v>0</v>
      </c>
      <c r="K206" s="60">
        <f>J206/H206</f>
        <v>0</v>
      </c>
      <c r="L206" s="17"/>
      <c r="M206" s="7">
        <v>42</v>
      </c>
      <c r="N206" s="7"/>
      <c r="O206" s="59">
        <f>SUM(N206,-M206)</f>
        <v>-42</v>
      </c>
      <c r="P206" s="60">
        <f>O206/M206</f>
        <v>-1</v>
      </c>
      <c r="Q206" s="461"/>
      <c r="R206" s="6"/>
      <c r="U206" s="332"/>
      <c r="V206" s="58" t="s">
        <v>122</v>
      </c>
      <c r="W206" s="96"/>
      <c r="X206" s="120"/>
      <c r="Y206" s="98"/>
      <c r="Z206" s="99"/>
      <c r="AA206" s="61"/>
      <c r="AB206" s="176">
        <v>3</v>
      </c>
      <c r="AC206" s="129">
        <v>3</v>
      </c>
      <c r="AD206" s="59">
        <f>SUM(AC206,-AB206)</f>
        <v>0</v>
      </c>
      <c r="AE206" s="60">
        <f>AD206/AB206</f>
        <v>0</v>
      </c>
      <c r="AF206" s="49"/>
      <c r="AG206" s="120"/>
      <c r="AH206" s="120"/>
      <c r="AI206" s="98"/>
      <c r="AJ206" s="99"/>
      <c r="AK206" s="332"/>
      <c r="AL206" s="12"/>
      <c r="AN206" s="18"/>
      <c r="AO206" s="58" t="s">
        <v>122</v>
      </c>
      <c r="AP206" s="96"/>
      <c r="AQ206" s="120"/>
      <c r="AR206" s="98"/>
      <c r="AS206" s="99"/>
      <c r="AT206" s="61"/>
      <c r="AU206" s="176">
        <v>7</v>
      </c>
      <c r="AV206" s="129">
        <v>4</v>
      </c>
      <c r="AW206" s="59">
        <f>SUM(AV206,-AU206)</f>
        <v>-3</v>
      </c>
      <c r="AX206" s="60">
        <f>AW206/AU206</f>
        <v>-0.42857142857142855</v>
      </c>
      <c r="AY206" s="49"/>
      <c r="AZ206" s="120"/>
      <c r="BA206" s="120"/>
      <c r="BB206" s="98"/>
      <c r="BC206" s="99"/>
      <c r="BD206" s="18"/>
      <c r="BE206" s="12"/>
      <c r="BG206" s="332"/>
      <c r="BH206" s="58" t="s">
        <v>122</v>
      </c>
      <c r="BI206" s="96"/>
      <c r="BJ206" s="120"/>
      <c r="BK206" s="98"/>
      <c r="BL206" s="99"/>
      <c r="BM206" s="61"/>
      <c r="BN206" s="176">
        <v>3</v>
      </c>
      <c r="BO206" s="129">
        <v>3</v>
      </c>
      <c r="BP206" s="59">
        <f>SUM(BO206,-BN206)</f>
        <v>0</v>
      </c>
      <c r="BQ206" s="60">
        <f>BP206/BN206</f>
        <v>0</v>
      </c>
      <c r="BR206" s="49"/>
      <c r="BS206" s="120"/>
      <c r="BT206" s="120"/>
      <c r="BU206" s="98"/>
      <c r="BV206" s="99"/>
      <c r="BW206" s="332"/>
      <c r="BX206" s="12"/>
      <c r="CA206" s="18"/>
      <c r="CB206" s="58" t="s">
        <v>122</v>
      </c>
      <c r="CC206" s="96"/>
      <c r="CD206" s="120"/>
      <c r="CE206" s="98"/>
      <c r="CF206" s="99"/>
      <c r="CG206" s="61"/>
      <c r="CH206" s="176">
        <v>0</v>
      </c>
      <c r="CI206" s="129">
        <v>0</v>
      </c>
      <c r="CJ206" s="59">
        <f>SUM(CI206,-CH206)</f>
        <v>0</v>
      </c>
      <c r="CK206" s="60" t="e">
        <f>CJ206/CH206</f>
        <v>#DIV/0!</v>
      </c>
      <c r="CL206" s="49"/>
      <c r="CM206" s="120"/>
      <c r="CN206" s="120"/>
      <c r="CO206" s="98"/>
      <c r="CP206" s="99"/>
      <c r="CQ206" s="18"/>
      <c r="CR206" s="12"/>
      <c r="CU206" s="332"/>
      <c r="CV206" s="58" t="s">
        <v>122</v>
      </c>
      <c r="CW206" s="96"/>
      <c r="CX206" s="120"/>
      <c r="CY206" s="98"/>
      <c r="CZ206" s="99"/>
      <c r="DA206" s="61"/>
      <c r="DB206" s="176">
        <v>1</v>
      </c>
      <c r="DC206" s="129">
        <v>1</v>
      </c>
      <c r="DD206" s="59">
        <f>SUM(DC206,-DB206)</f>
        <v>0</v>
      </c>
      <c r="DE206" s="60">
        <f>DD206/DB206</f>
        <v>0</v>
      </c>
      <c r="DF206" s="49"/>
      <c r="DG206" s="120"/>
      <c r="DH206" s="120"/>
      <c r="DI206" s="98"/>
      <c r="DJ206" s="99"/>
      <c r="DK206" s="332"/>
      <c r="DL206" s="12"/>
      <c r="DO206" s="18"/>
      <c r="DP206" s="58" t="s">
        <v>122</v>
      </c>
      <c r="DQ206" s="96"/>
      <c r="DR206" s="120"/>
      <c r="DS206" s="98"/>
      <c r="DT206" s="99"/>
      <c r="DU206" s="61"/>
      <c r="DV206" s="176">
        <v>3</v>
      </c>
      <c r="DW206" s="129">
        <v>0</v>
      </c>
      <c r="DX206" s="59">
        <f>SUM(DW206,-DV206)</f>
        <v>-3</v>
      </c>
      <c r="DY206" s="60">
        <f>DX206/DV206</f>
        <v>-1</v>
      </c>
      <c r="DZ206" s="49"/>
      <c r="EA206" s="120"/>
      <c r="EB206" s="120"/>
      <c r="EC206" s="98"/>
      <c r="ED206" s="99"/>
      <c r="EE206" s="18"/>
      <c r="EF206" s="12"/>
      <c r="EI206" s="409"/>
      <c r="EJ206" s="58" t="s">
        <v>122</v>
      </c>
      <c r="EK206" s="96"/>
      <c r="EL206" s="120"/>
      <c r="EM206" s="98"/>
      <c r="EN206" s="99"/>
      <c r="EO206" s="61"/>
      <c r="EP206" s="286">
        <f t="shared" si="61"/>
        <v>17</v>
      </c>
      <c r="EQ206" s="286">
        <f t="shared" si="61"/>
        <v>11</v>
      </c>
      <c r="ER206" s="59">
        <f>SUM(EQ206,-EP206)</f>
        <v>-6</v>
      </c>
      <c r="ES206" s="60">
        <f>ER206/EP206</f>
        <v>-0.35294117647058826</v>
      </c>
      <c r="ET206" s="49"/>
      <c r="EU206" s="120"/>
      <c r="EV206" s="120"/>
      <c r="EW206" s="98"/>
      <c r="EX206" s="99"/>
      <c r="EY206" s="409"/>
      <c r="EZ206" s="12"/>
    </row>
    <row r="207" spans="1:156" x14ac:dyDescent="0.25">
      <c r="A207" s="461">
        <v>18</v>
      </c>
      <c r="B207" s="122" t="s">
        <v>123</v>
      </c>
      <c r="C207" s="65"/>
      <c r="D207" s="65">
        <v>139</v>
      </c>
      <c r="E207" s="425">
        <f>SUM(D207,-C207)</f>
        <v>139</v>
      </c>
      <c r="F207" s="426" t="e">
        <f>E207/C207</f>
        <v>#DIV/0!</v>
      </c>
      <c r="G207" s="61"/>
      <c r="H207" s="65">
        <v>94</v>
      </c>
      <c r="I207" s="65">
        <v>85</v>
      </c>
      <c r="J207" s="425">
        <f>SUM(I207,-H207)</f>
        <v>-9</v>
      </c>
      <c r="K207" s="343">
        <f>J207/H207</f>
        <v>-9.5744680851063829E-2</v>
      </c>
      <c r="L207" s="17"/>
      <c r="M207" s="69">
        <v>131</v>
      </c>
      <c r="N207" s="69">
        <f>I207</f>
        <v>85</v>
      </c>
      <c r="O207" s="176">
        <f>SUM(N207,-M207)</f>
        <v>-46</v>
      </c>
      <c r="P207" s="328">
        <f>O207/M207</f>
        <v>-0.35114503816793891</v>
      </c>
      <c r="Q207" s="461">
        <v>18</v>
      </c>
      <c r="R207" s="72">
        <f>SUM(I207,-$H$215)/$H$215</f>
        <v>-0.64135021097046419</v>
      </c>
      <c r="U207" s="332">
        <v>18</v>
      </c>
      <c r="V207" s="122" t="s">
        <v>123</v>
      </c>
      <c r="W207" s="7">
        <v>370</v>
      </c>
      <c r="X207" s="7">
        <v>111</v>
      </c>
      <c r="Y207" s="59">
        <f>SUM(X207,-W207)</f>
        <v>-259</v>
      </c>
      <c r="Z207" s="60">
        <f>Y207/W207</f>
        <v>-0.7</v>
      </c>
      <c r="AA207" s="61"/>
      <c r="AB207" s="65">
        <v>32</v>
      </c>
      <c r="AC207" s="65">
        <v>26</v>
      </c>
      <c r="AD207" s="376">
        <f>SUM(AC207,-AB207)</f>
        <v>-6</v>
      </c>
      <c r="AE207" s="435">
        <f>AD207/AB207</f>
        <v>-0.1875</v>
      </c>
      <c r="AF207" s="49">
        <v>11</v>
      </c>
      <c r="AG207" s="7">
        <v>111</v>
      </c>
      <c r="AH207" s="7"/>
      <c r="AI207" s="59">
        <f>SUM(AH207,-AG207)</f>
        <v>-111</v>
      </c>
      <c r="AJ207" s="60">
        <f>AI207/AG207</f>
        <v>-1</v>
      </c>
      <c r="AK207" s="332">
        <v>18</v>
      </c>
      <c r="AL207" s="72">
        <f>SUM(AC207,-$AB$215)/$AB$215</f>
        <v>-0.58064516129032262</v>
      </c>
      <c r="AN207" s="18">
        <v>18</v>
      </c>
      <c r="AO207" s="122" t="s">
        <v>123</v>
      </c>
      <c r="AP207" s="7">
        <v>370</v>
      </c>
      <c r="AQ207" s="7">
        <v>111</v>
      </c>
      <c r="AR207" s="59">
        <f>SUM(AQ207,-AP207)</f>
        <v>-259</v>
      </c>
      <c r="AS207" s="60">
        <f>AR207/AP207</f>
        <v>-0.7</v>
      </c>
      <c r="AT207" s="61"/>
      <c r="AU207" s="65">
        <v>15</v>
      </c>
      <c r="AV207" s="65">
        <v>6</v>
      </c>
      <c r="AW207" s="376">
        <f>SUM(AV207,-AU207)</f>
        <v>-9</v>
      </c>
      <c r="AX207" s="435">
        <f>AW207/AU207</f>
        <v>-0.6</v>
      </c>
      <c r="AY207" s="49">
        <v>11</v>
      </c>
      <c r="AZ207" s="7">
        <v>111</v>
      </c>
      <c r="BA207" s="7"/>
      <c r="BB207" s="59">
        <f>SUM(BA207,-AZ207)</f>
        <v>-111</v>
      </c>
      <c r="BC207" s="60">
        <f>BB207/AZ207</f>
        <v>-1</v>
      </c>
      <c r="BD207" s="18">
        <v>18</v>
      </c>
      <c r="BE207" s="72">
        <f>SUM(AV207,-$AU$215)/$AU$215</f>
        <v>-0.8</v>
      </c>
      <c r="BG207" s="332">
        <v>18</v>
      </c>
      <c r="BH207" s="122" t="s">
        <v>123</v>
      </c>
      <c r="BI207" s="7">
        <v>370</v>
      </c>
      <c r="BJ207" s="7">
        <v>111</v>
      </c>
      <c r="BK207" s="59">
        <f>SUM(BJ207,-BI207)</f>
        <v>-259</v>
      </c>
      <c r="BL207" s="60">
        <f>BK207/BI207</f>
        <v>-0.7</v>
      </c>
      <c r="BM207" s="61"/>
      <c r="BN207" s="65">
        <v>12</v>
      </c>
      <c r="BO207" s="65">
        <v>11</v>
      </c>
      <c r="BP207" s="376">
        <f>SUM(BO207,-BN207)</f>
        <v>-1</v>
      </c>
      <c r="BQ207" s="435">
        <f>BP207/BN207</f>
        <v>-8.3333333333333329E-2</v>
      </c>
      <c r="BR207" s="49">
        <v>11</v>
      </c>
      <c r="BS207" s="7">
        <v>111</v>
      </c>
      <c r="BT207" s="7"/>
      <c r="BU207" s="59">
        <f>SUM(BT207,-BS207)</f>
        <v>-111</v>
      </c>
      <c r="BV207" s="60">
        <f>BU207/BS207</f>
        <v>-1</v>
      </c>
      <c r="BW207" s="332">
        <v>18</v>
      </c>
      <c r="BX207" s="72">
        <f>SUM(BO207,-$BN$215)/$BN$215</f>
        <v>-0.47619047619047616</v>
      </c>
      <c r="CA207" s="18">
        <v>18</v>
      </c>
      <c r="CB207" s="122" t="s">
        <v>123</v>
      </c>
      <c r="CC207" s="7">
        <v>370</v>
      </c>
      <c r="CD207" s="7">
        <v>111</v>
      </c>
      <c r="CE207" s="59">
        <f>SUM(CD207,-CC207)</f>
        <v>-259</v>
      </c>
      <c r="CF207" s="60">
        <f>CE207/CC207</f>
        <v>-0.7</v>
      </c>
      <c r="CG207" s="61"/>
      <c r="CH207" s="65">
        <v>2</v>
      </c>
      <c r="CI207" s="65">
        <v>2</v>
      </c>
      <c r="CJ207" s="376">
        <f>SUM(CI207,-CH207)</f>
        <v>0</v>
      </c>
      <c r="CK207" s="377">
        <f>CJ207/CH207</f>
        <v>0</v>
      </c>
      <c r="CL207" s="49">
        <v>11</v>
      </c>
      <c r="CM207" s="7">
        <v>111</v>
      </c>
      <c r="CN207" s="7"/>
      <c r="CO207" s="59">
        <f>SUM(CN207,-CM207)</f>
        <v>-111</v>
      </c>
      <c r="CP207" s="60">
        <f>CO207/CM207</f>
        <v>-1</v>
      </c>
      <c r="CQ207" s="18">
        <v>18</v>
      </c>
      <c r="CR207" s="72">
        <f>SUM(CI207,-$CH$215)/$CH$215</f>
        <v>-0.92</v>
      </c>
      <c r="CU207" s="332">
        <v>18</v>
      </c>
      <c r="CV207" s="122" t="s">
        <v>123</v>
      </c>
      <c r="CW207" s="7">
        <v>370</v>
      </c>
      <c r="CX207" s="7">
        <v>111</v>
      </c>
      <c r="CY207" s="59">
        <f>SUM(CX207,-CW207)</f>
        <v>-259</v>
      </c>
      <c r="CZ207" s="60">
        <f>CY207/CW207</f>
        <v>-0.7</v>
      </c>
      <c r="DA207" s="61"/>
      <c r="DB207" s="65">
        <v>1</v>
      </c>
      <c r="DC207" s="65">
        <v>2</v>
      </c>
      <c r="DD207" s="376">
        <f>SUM(DC207,-DB207)</f>
        <v>1</v>
      </c>
      <c r="DE207" s="377">
        <f>DD207/DB207</f>
        <v>1</v>
      </c>
      <c r="DF207" s="49">
        <v>11</v>
      </c>
      <c r="DG207" s="7">
        <v>111</v>
      </c>
      <c r="DH207" s="7"/>
      <c r="DI207" s="59">
        <f>SUM(DH207,-DG207)</f>
        <v>-111</v>
      </c>
      <c r="DJ207" s="60">
        <f>DI207/DG207</f>
        <v>-1</v>
      </c>
      <c r="DK207" s="332">
        <v>18</v>
      </c>
      <c r="DL207" s="72">
        <f>SUM(DC207,-$DB$215)/$DB$215</f>
        <v>-0.33333333333333331</v>
      </c>
      <c r="DO207" s="18">
        <v>18</v>
      </c>
      <c r="DP207" s="122" t="s">
        <v>123</v>
      </c>
      <c r="DQ207" s="7">
        <v>370</v>
      </c>
      <c r="DR207" s="7">
        <v>111</v>
      </c>
      <c r="DS207" s="59">
        <f>SUM(DR207,-DQ207)</f>
        <v>-259</v>
      </c>
      <c r="DT207" s="60">
        <f>DS207/DQ207</f>
        <v>-0.7</v>
      </c>
      <c r="DU207" s="61"/>
      <c r="DV207" s="65">
        <v>3</v>
      </c>
      <c r="DW207" s="65">
        <v>5</v>
      </c>
      <c r="DX207" s="376">
        <f>SUM(DW207,-DV207)</f>
        <v>2</v>
      </c>
      <c r="DY207" s="377">
        <f>DX207/DV207</f>
        <v>0.66666666666666663</v>
      </c>
      <c r="DZ207" s="49">
        <v>11</v>
      </c>
      <c r="EA207" s="7">
        <v>111</v>
      </c>
      <c r="EB207" s="7"/>
      <c r="EC207" s="59">
        <f>SUM(EB207,-EA207)</f>
        <v>-111</v>
      </c>
      <c r="ED207" s="60">
        <f>EC207/EA207</f>
        <v>-1</v>
      </c>
      <c r="EE207" s="18">
        <v>18</v>
      </c>
      <c r="EF207" s="72">
        <f>SUM(DW207,-$DV$215)/$DV$215</f>
        <v>-0.58333333333333337</v>
      </c>
      <c r="EI207" s="409">
        <v>18</v>
      </c>
      <c r="EJ207" s="122" t="s">
        <v>123</v>
      </c>
      <c r="EK207" s="7">
        <v>370</v>
      </c>
      <c r="EL207" s="7">
        <v>111</v>
      </c>
      <c r="EM207" s="59">
        <f>SUM(EL207,-EK207)</f>
        <v>-259</v>
      </c>
      <c r="EN207" s="60">
        <f>EM207/EK207</f>
        <v>-0.7</v>
      </c>
      <c r="EO207" s="61"/>
      <c r="EP207" s="75">
        <f>SUM(AB207,AU207,BN207,CH207,DB207,DV207)</f>
        <v>65</v>
      </c>
      <c r="EQ207" s="75">
        <f>SUM(AC207,AV207,BO207,CI207,DC207,DW207)</f>
        <v>52</v>
      </c>
      <c r="ER207" s="376">
        <f>SUM(EQ207,-EP207)</f>
        <v>-13</v>
      </c>
      <c r="ES207" s="435">
        <f>ER207/EP207</f>
        <v>-0.2</v>
      </c>
      <c r="ET207" s="49">
        <v>11</v>
      </c>
      <c r="EU207" s="7">
        <v>111</v>
      </c>
      <c r="EV207" s="7"/>
      <c r="EW207" s="59">
        <f>SUM(EV207,-EU207)</f>
        <v>-111</v>
      </c>
      <c r="EX207" s="60">
        <f>EW207/EU207</f>
        <v>-1</v>
      </c>
      <c r="EY207" s="409">
        <v>18</v>
      </c>
      <c r="EZ207" s="72">
        <f>SUM(EQ207,-$EP$215)/$EP$215</f>
        <v>-0.66013071895424835</v>
      </c>
    </row>
    <row r="208" spans="1:156" x14ac:dyDescent="0.25">
      <c r="A208" s="461">
        <v>19</v>
      </c>
      <c r="B208" s="81" t="s">
        <v>18</v>
      </c>
      <c r="C208" s="7"/>
      <c r="D208" s="82">
        <v>126</v>
      </c>
      <c r="E208" s="58"/>
      <c r="F208" s="323">
        <f>D208/D207</f>
        <v>0.90647482014388492</v>
      </c>
      <c r="G208" s="61"/>
      <c r="H208" s="85">
        <v>80</v>
      </c>
      <c r="I208" s="85">
        <v>79</v>
      </c>
      <c r="J208" s="90">
        <f>H208/H207</f>
        <v>0.85106382978723405</v>
      </c>
      <c r="K208" s="86">
        <f>I208/I207</f>
        <v>0.92941176470588238</v>
      </c>
      <c r="L208" s="17"/>
      <c r="M208" s="82"/>
      <c r="N208" s="82"/>
      <c r="O208" s="58"/>
      <c r="P208" s="92"/>
      <c r="Q208" s="461">
        <v>19</v>
      </c>
      <c r="R208" s="495">
        <f>SUM(I208,-$H$215)/$H$215</f>
        <v>-0.66666666666666663</v>
      </c>
      <c r="U208" s="332">
        <v>19</v>
      </c>
      <c r="V208" s="81" t="s">
        <v>18</v>
      </c>
      <c r="W208" s="7">
        <v>188</v>
      </c>
      <c r="X208" s="7">
        <v>42</v>
      </c>
      <c r="Y208" s="59">
        <f>SUM(X208,-W208)</f>
        <v>-146</v>
      </c>
      <c r="Z208" s="60">
        <f>Y208/W208</f>
        <v>-0.77659574468085102</v>
      </c>
      <c r="AA208" s="61"/>
      <c r="AB208" s="378">
        <v>24</v>
      </c>
      <c r="AC208" s="378">
        <v>25</v>
      </c>
      <c r="AD208" s="86">
        <f>AB208/AB207</f>
        <v>0.75</v>
      </c>
      <c r="AE208" s="90">
        <f>AC208/AC207</f>
        <v>0.96153846153846156</v>
      </c>
      <c r="AF208" s="49">
        <v>12</v>
      </c>
      <c r="AG208" s="7">
        <v>42</v>
      </c>
      <c r="AH208" s="7"/>
      <c r="AI208" s="59">
        <f>SUM(AH208,-AG208)</f>
        <v>-42</v>
      </c>
      <c r="AJ208" s="60">
        <f>AI208/AG208</f>
        <v>-1</v>
      </c>
      <c r="AK208" s="332">
        <v>19</v>
      </c>
      <c r="AL208" s="495">
        <f>SUM(AC208,-$AB$215)/$AB$215</f>
        <v>-0.59677419354838712</v>
      </c>
      <c r="AN208" s="18">
        <v>19</v>
      </c>
      <c r="AO208" s="81" t="s">
        <v>18</v>
      </c>
      <c r="AP208" s="7">
        <v>188</v>
      </c>
      <c r="AQ208" s="7">
        <v>42</v>
      </c>
      <c r="AR208" s="59">
        <f>SUM(AQ208,-AP208)</f>
        <v>-146</v>
      </c>
      <c r="AS208" s="60">
        <f>AR208/AP208</f>
        <v>-0.77659574468085102</v>
      </c>
      <c r="AT208" s="61"/>
      <c r="AU208" s="378">
        <v>12</v>
      </c>
      <c r="AV208" s="378">
        <v>6</v>
      </c>
      <c r="AW208" s="86">
        <f>AU208/AU207</f>
        <v>0.8</v>
      </c>
      <c r="AX208" s="86">
        <f>AV208/AV207</f>
        <v>1</v>
      </c>
      <c r="AY208" s="49">
        <v>12</v>
      </c>
      <c r="AZ208" s="7">
        <v>42</v>
      </c>
      <c r="BA208" s="7"/>
      <c r="BB208" s="59">
        <f>SUM(BA208,-AZ208)</f>
        <v>-42</v>
      </c>
      <c r="BC208" s="60">
        <f>BB208/AZ208</f>
        <v>-1</v>
      </c>
      <c r="BD208" s="18">
        <v>19</v>
      </c>
      <c r="BE208" s="495">
        <f>SUM(AV208,-$AU$215)/$AU$215</f>
        <v>-0.8</v>
      </c>
      <c r="BG208" s="332">
        <v>19</v>
      </c>
      <c r="BH208" s="81" t="s">
        <v>18</v>
      </c>
      <c r="BI208" s="7">
        <v>188</v>
      </c>
      <c r="BJ208" s="7">
        <v>42</v>
      </c>
      <c r="BK208" s="59">
        <f>SUM(BJ208,-BI208)</f>
        <v>-146</v>
      </c>
      <c r="BL208" s="60">
        <f>BK208/BI208</f>
        <v>-0.77659574468085102</v>
      </c>
      <c r="BM208" s="61"/>
      <c r="BN208" s="378">
        <v>12</v>
      </c>
      <c r="BO208" s="378">
        <v>9</v>
      </c>
      <c r="BP208" s="86">
        <f>BN208/BN207</f>
        <v>1</v>
      </c>
      <c r="BQ208" s="90">
        <f>BO208/BO207</f>
        <v>0.81818181818181823</v>
      </c>
      <c r="BR208" s="49">
        <v>12</v>
      </c>
      <c r="BS208" s="7">
        <v>42</v>
      </c>
      <c r="BT208" s="7"/>
      <c r="BU208" s="59">
        <f>SUM(BT208,-BS208)</f>
        <v>-42</v>
      </c>
      <c r="BV208" s="60">
        <f>BU208/BS208</f>
        <v>-1</v>
      </c>
      <c r="BW208" s="332">
        <v>19</v>
      </c>
      <c r="BX208" s="72">
        <f>SUM(BO208,-$BN$215)/$BN$215</f>
        <v>-0.5714285714285714</v>
      </c>
      <c r="CA208" s="18">
        <v>19</v>
      </c>
      <c r="CB208" s="81" t="s">
        <v>18</v>
      </c>
      <c r="CC208" s="7">
        <v>188</v>
      </c>
      <c r="CD208" s="7">
        <v>42</v>
      </c>
      <c r="CE208" s="59">
        <f>SUM(CD208,-CC208)</f>
        <v>-146</v>
      </c>
      <c r="CF208" s="60">
        <f>CE208/CC208</f>
        <v>-0.77659574468085102</v>
      </c>
      <c r="CG208" s="61"/>
      <c r="CH208" s="378">
        <v>2</v>
      </c>
      <c r="CI208" s="378">
        <v>2</v>
      </c>
      <c r="CJ208" s="86">
        <f>CH208/CH207</f>
        <v>1</v>
      </c>
      <c r="CK208" s="86">
        <f>CI208/CI207</f>
        <v>1</v>
      </c>
      <c r="CL208" s="49">
        <v>12</v>
      </c>
      <c r="CM208" s="7">
        <v>42</v>
      </c>
      <c r="CN208" s="7"/>
      <c r="CO208" s="59">
        <f>SUM(CN208,-CM208)</f>
        <v>-42</v>
      </c>
      <c r="CP208" s="60">
        <f>CO208/CM208</f>
        <v>-1</v>
      </c>
      <c r="CQ208" s="18">
        <v>19</v>
      </c>
      <c r="CR208" s="495">
        <f>SUM(CI208,-$CH$215)/$CH$215</f>
        <v>-0.92</v>
      </c>
      <c r="CU208" s="332">
        <v>19</v>
      </c>
      <c r="CV208" s="81" t="s">
        <v>18</v>
      </c>
      <c r="CW208" s="7">
        <v>188</v>
      </c>
      <c r="CX208" s="7">
        <v>42</v>
      </c>
      <c r="CY208" s="59">
        <f>SUM(CX208,-CW208)</f>
        <v>-146</v>
      </c>
      <c r="CZ208" s="60">
        <f>CY208/CW208</f>
        <v>-0.77659574468085102</v>
      </c>
      <c r="DA208" s="61"/>
      <c r="DB208" s="378">
        <v>1</v>
      </c>
      <c r="DC208" s="378">
        <v>0</v>
      </c>
      <c r="DD208" s="86">
        <f>DB208/DB207</f>
        <v>1</v>
      </c>
      <c r="DE208" s="86">
        <f>DC208/DC207</f>
        <v>0</v>
      </c>
      <c r="DF208" s="49">
        <v>12</v>
      </c>
      <c r="DG208" s="7">
        <v>42</v>
      </c>
      <c r="DH208" s="7"/>
      <c r="DI208" s="59">
        <f>SUM(DH208,-DG208)</f>
        <v>-42</v>
      </c>
      <c r="DJ208" s="60">
        <f>DI208/DG208</f>
        <v>-1</v>
      </c>
      <c r="DK208" s="332">
        <v>19</v>
      </c>
      <c r="DL208" s="495">
        <f>SUM(DC208,-$DB$215)/$DB$215</f>
        <v>-1</v>
      </c>
      <c r="DO208" s="18">
        <v>19</v>
      </c>
      <c r="DP208" s="81" t="s">
        <v>18</v>
      </c>
      <c r="DQ208" s="7">
        <v>188</v>
      </c>
      <c r="DR208" s="7">
        <v>42</v>
      </c>
      <c r="DS208" s="59">
        <f>SUM(DR208,-DQ208)</f>
        <v>-146</v>
      </c>
      <c r="DT208" s="60">
        <f>DS208/DQ208</f>
        <v>-0.77659574468085102</v>
      </c>
      <c r="DU208" s="61"/>
      <c r="DV208" s="378">
        <v>1</v>
      </c>
      <c r="DW208" s="378">
        <v>4</v>
      </c>
      <c r="DX208" s="477">
        <f>DV208/DV207</f>
        <v>0.33333333333333331</v>
      </c>
      <c r="DY208" s="86">
        <f>DW208/DW207</f>
        <v>0.8</v>
      </c>
      <c r="DZ208" s="49">
        <v>12</v>
      </c>
      <c r="EA208" s="7">
        <v>42</v>
      </c>
      <c r="EB208" s="7"/>
      <c r="EC208" s="59">
        <f>SUM(EB208,-EA208)</f>
        <v>-42</v>
      </c>
      <c r="ED208" s="60">
        <f>EC208/EA208</f>
        <v>-1</v>
      </c>
      <c r="EE208" s="18">
        <v>19</v>
      </c>
      <c r="EF208" s="495">
        <f>SUM(DW208,-$DV$215)/$DV$215</f>
        <v>-0.66666666666666663</v>
      </c>
      <c r="EI208" s="409">
        <v>19</v>
      </c>
      <c r="EJ208" s="81" t="s">
        <v>18</v>
      </c>
      <c r="EK208" s="7">
        <v>188</v>
      </c>
      <c r="EL208" s="7">
        <v>42</v>
      </c>
      <c r="EM208" s="59">
        <f>SUM(EL208,-EK208)</f>
        <v>-146</v>
      </c>
      <c r="EN208" s="60">
        <f>EM208/EK208</f>
        <v>-0.77659574468085102</v>
      </c>
      <c r="EO208" s="61"/>
      <c r="EP208" s="378">
        <v>32</v>
      </c>
      <c r="EQ208" s="378">
        <v>28</v>
      </c>
      <c r="ER208" s="86">
        <f>EP208/EP207</f>
        <v>0.49230769230769234</v>
      </c>
      <c r="ES208" s="86">
        <f>EQ208/EQ207</f>
        <v>0.53846153846153844</v>
      </c>
      <c r="ET208" s="49">
        <v>12</v>
      </c>
      <c r="EU208" s="7">
        <v>42</v>
      </c>
      <c r="EV208" s="7"/>
      <c r="EW208" s="59">
        <f>SUM(EV208,-EU208)</f>
        <v>-42</v>
      </c>
      <c r="EX208" s="60">
        <f>EW208/EU208</f>
        <v>-1</v>
      </c>
      <c r="EY208" s="409">
        <v>19</v>
      </c>
      <c r="EZ208" s="495">
        <f>SUM(EQ208,-$EP$215)/$EP$215</f>
        <v>-0.81699346405228757</v>
      </c>
    </row>
    <row r="209" spans="1:156" x14ac:dyDescent="0.25">
      <c r="A209" s="461">
        <v>20</v>
      </c>
      <c r="B209" s="81" t="s">
        <v>19</v>
      </c>
      <c r="C209" s="113"/>
      <c r="D209" s="82">
        <v>13</v>
      </c>
      <c r="E209" s="58"/>
      <c r="F209" s="323">
        <f>D209/D207</f>
        <v>9.3525179856115109E-2</v>
      </c>
      <c r="G209" s="61"/>
      <c r="H209" s="85">
        <v>14</v>
      </c>
      <c r="I209" s="85">
        <v>6</v>
      </c>
      <c r="J209" s="86">
        <f>H209/H207</f>
        <v>0.14893617021276595</v>
      </c>
      <c r="K209" s="90">
        <f>I209/I207</f>
        <v>7.0588235294117646E-2</v>
      </c>
      <c r="L209" s="17"/>
      <c r="M209" s="82"/>
      <c r="N209" s="82"/>
      <c r="O209" s="58"/>
      <c r="P209" s="92"/>
      <c r="Q209" s="461">
        <v>20</v>
      </c>
      <c r="R209" s="6"/>
      <c r="U209" s="332">
        <v>20</v>
      </c>
      <c r="V209" s="81" t="s">
        <v>19</v>
      </c>
      <c r="W209" s="74" t="e">
        <f>#REF!</f>
        <v>#REF!</v>
      </c>
      <c r="X209" s="75">
        <v>60</v>
      </c>
      <c r="Y209" s="341" t="e">
        <f>SUM(X209,-W209)</f>
        <v>#REF!</v>
      </c>
      <c r="Z209" s="342" t="e">
        <f>Y209/W209</f>
        <v>#REF!</v>
      </c>
      <c r="AA209" s="61"/>
      <c r="AB209" s="379">
        <v>8</v>
      </c>
      <c r="AC209" s="380">
        <v>1</v>
      </c>
      <c r="AD209" s="90">
        <f>AB209/AB207</f>
        <v>0.25</v>
      </c>
      <c r="AE209" s="86">
        <f>AC209/AC207</f>
        <v>3.8461538461538464E-2</v>
      </c>
      <c r="AF209" s="49">
        <v>13</v>
      </c>
      <c r="AG209" s="69">
        <f>N204</f>
        <v>0</v>
      </c>
      <c r="AH209" s="69">
        <f>AC209</f>
        <v>1</v>
      </c>
      <c r="AI209" s="70">
        <f>SUM(AH209,-AG209)</f>
        <v>1</v>
      </c>
      <c r="AJ209" s="80" t="e">
        <f>AI209/AG209</f>
        <v>#DIV/0!</v>
      </c>
      <c r="AK209" s="332">
        <v>20</v>
      </c>
      <c r="AN209" s="18">
        <v>20</v>
      </c>
      <c r="AO209" s="81" t="s">
        <v>19</v>
      </c>
      <c r="AP209" s="74" t="e">
        <f>#REF!</f>
        <v>#REF!</v>
      </c>
      <c r="AQ209" s="75">
        <v>60</v>
      </c>
      <c r="AR209" s="341" t="e">
        <f>SUM(AQ209,-AP209)</f>
        <v>#REF!</v>
      </c>
      <c r="AS209" s="342" t="e">
        <f>AR209/AP209</f>
        <v>#REF!</v>
      </c>
      <c r="AT209" s="61"/>
      <c r="AU209" s="380">
        <v>3</v>
      </c>
      <c r="AV209" s="380">
        <v>0</v>
      </c>
      <c r="AW209" s="86">
        <f>AU209/AU207</f>
        <v>0.2</v>
      </c>
      <c r="AX209" s="86">
        <f>AV209/AV207</f>
        <v>0</v>
      </c>
      <c r="AY209" s="49">
        <v>13</v>
      </c>
      <c r="AZ209" s="69">
        <f>AG204</f>
        <v>0</v>
      </c>
      <c r="BA209" s="69">
        <f>AV209</f>
        <v>0</v>
      </c>
      <c r="BB209" s="70">
        <f>SUM(BA209,-AZ209)</f>
        <v>0</v>
      </c>
      <c r="BC209" s="80" t="e">
        <f>BB209/AZ209</f>
        <v>#DIV/0!</v>
      </c>
      <c r="BD209" s="18">
        <v>20</v>
      </c>
      <c r="BG209" s="332">
        <v>20</v>
      </c>
      <c r="BH209" s="81" t="s">
        <v>19</v>
      </c>
      <c r="BI209" s="74" t="e">
        <f>#REF!</f>
        <v>#REF!</v>
      </c>
      <c r="BJ209" s="75">
        <v>60</v>
      </c>
      <c r="BK209" s="341" t="e">
        <f>SUM(BJ209,-BI209)</f>
        <v>#REF!</v>
      </c>
      <c r="BL209" s="342" t="e">
        <f>BK209/BI209</f>
        <v>#REF!</v>
      </c>
      <c r="BM209" s="61"/>
      <c r="BN209" s="379">
        <v>0</v>
      </c>
      <c r="BO209" s="380">
        <v>2</v>
      </c>
      <c r="BP209" s="90">
        <f>BN209/BN207</f>
        <v>0</v>
      </c>
      <c r="BQ209" s="86">
        <f>BO209/BO207</f>
        <v>0.18181818181818182</v>
      </c>
      <c r="BR209" s="49">
        <v>13</v>
      </c>
      <c r="BS209" s="69">
        <f>AZ204</f>
        <v>0</v>
      </c>
      <c r="BT209" s="69">
        <f>BO209</f>
        <v>2</v>
      </c>
      <c r="BU209" s="70">
        <f>SUM(BT209,-BS209)</f>
        <v>2</v>
      </c>
      <c r="BV209" s="80" t="e">
        <f>BU209/BS209</f>
        <v>#DIV/0!</v>
      </c>
      <c r="BW209" s="332">
        <v>20</v>
      </c>
      <c r="CA209" s="18">
        <v>20</v>
      </c>
      <c r="CB209" s="81" t="s">
        <v>19</v>
      </c>
      <c r="CC209" s="74" t="e">
        <f>#REF!</f>
        <v>#REF!</v>
      </c>
      <c r="CD209" s="75">
        <v>60</v>
      </c>
      <c r="CE209" s="341" t="e">
        <f>SUM(CD209,-CC209)</f>
        <v>#REF!</v>
      </c>
      <c r="CF209" s="342" t="e">
        <f>CE209/CC209</f>
        <v>#REF!</v>
      </c>
      <c r="CG209" s="61"/>
      <c r="CH209" s="379">
        <v>0</v>
      </c>
      <c r="CI209" s="380">
        <v>0</v>
      </c>
      <c r="CJ209" s="86">
        <f>CH209/CH207</f>
        <v>0</v>
      </c>
      <c r="CK209" s="86">
        <f>CI209/CI207</f>
        <v>0</v>
      </c>
      <c r="CL209" s="49">
        <v>13</v>
      </c>
      <c r="CM209" s="69">
        <f>BT204</f>
        <v>0</v>
      </c>
      <c r="CN209" s="69">
        <f>CI209</f>
        <v>0</v>
      </c>
      <c r="CO209" s="70">
        <f>SUM(CN209,-CM209)</f>
        <v>0</v>
      </c>
      <c r="CP209" s="80" t="e">
        <f>CO209/CM209</f>
        <v>#DIV/0!</v>
      </c>
      <c r="CQ209" s="18">
        <v>20</v>
      </c>
      <c r="CU209" s="332">
        <v>20</v>
      </c>
      <c r="CV209" s="81" t="s">
        <v>19</v>
      </c>
      <c r="CW209" s="74" t="e">
        <f>#REF!</f>
        <v>#REF!</v>
      </c>
      <c r="CX209" s="75">
        <v>60</v>
      </c>
      <c r="CY209" s="341" t="e">
        <f>SUM(CX209,-CW209)</f>
        <v>#REF!</v>
      </c>
      <c r="CZ209" s="342" t="e">
        <f>CY209/CW209</f>
        <v>#REF!</v>
      </c>
      <c r="DA209" s="61"/>
      <c r="DB209" s="379">
        <v>0</v>
      </c>
      <c r="DC209" s="380">
        <v>2</v>
      </c>
      <c r="DD209" s="86">
        <f>DB209/DB207</f>
        <v>0</v>
      </c>
      <c r="DE209" s="86">
        <f>DC209/DC207</f>
        <v>1</v>
      </c>
      <c r="DF209" s="49">
        <v>13</v>
      </c>
      <c r="DG209" s="69">
        <f>CN204</f>
        <v>0</v>
      </c>
      <c r="DH209" s="69">
        <f>DC209</f>
        <v>2</v>
      </c>
      <c r="DI209" s="70">
        <f>SUM(DH209,-DG209)</f>
        <v>2</v>
      </c>
      <c r="DJ209" s="80" t="e">
        <f>DI209/DG209</f>
        <v>#DIV/0!</v>
      </c>
      <c r="DK209" s="332">
        <v>20</v>
      </c>
      <c r="DO209" s="18">
        <v>20</v>
      </c>
      <c r="DP209" s="81" t="s">
        <v>19</v>
      </c>
      <c r="DQ209" s="74" t="e">
        <f>#REF!</f>
        <v>#REF!</v>
      </c>
      <c r="DR209" s="75">
        <v>60</v>
      </c>
      <c r="DS209" s="341" t="e">
        <f>SUM(DR209,-DQ209)</f>
        <v>#REF!</v>
      </c>
      <c r="DT209" s="342" t="e">
        <f>DS209/DQ209</f>
        <v>#REF!</v>
      </c>
      <c r="DU209" s="61"/>
      <c r="DV209" s="379">
        <v>0</v>
      </c>
      <c r="DW209" s="380">
        <v>1</v>
      </c>
      <c r="DX209" s="86">
        <f>DV209/DV207</f>
        <v>0</v>
      </c>
      <c r="DY209" s="86">
        <f>DW209/DW207</f>
        <v>0.2</v>
      </c>
      <c r="DZ209" s="49">
        <v>13</v>
      </c>
      <c r="EA209" s="69">
        <f>DH204</f>
        <v>0</v>
      </c>
      <c r="EB209" s="69">
        <f>DW209</f>
        <v>1</v>
      </c>
      <c r="EC209" s="70">
        <f>SUM(EB209,-EA209)</f>
        <v>1</v>
      </c>
      <c r="ED209" s="80" t="e">
        <f>EC209/EA209</f>
        <v>#DIV/0!</v>
      </c>
      <c r="EE209" s="18">
        <v>20</v>
      </c>
      <c r="EI209" s="409">
        <v>20</v>
      </c>
      <c r="EJ209" s="81" t="s">
        <v>19</v>
      </c>
      <c r="EK209" s="74" t="e">
        <f>#REF!</f>
        <v>#REF!</v>
      </c>
      <c r="EL209" s="75">
        <v>60</v>
      </c>
      <c r="EM209" s="341" t="e">
        <f>SUM(EL209,-EK209)</f>
        <v>#REF!</v>
      </c>
      <c r="EN209" s="342" t="e">
        <f>EM209/EK209</f>
        <v>#REF!</v>
      </c>
      <c r="EO209" s="61"/>
      <c r="EP209" s="379">
        <v>2</v>
      </c>
      <c r="EQ209" s="380">
        <v>1</v>
      </c>
      <c r="ER209" s="86">
        <f>EP209/EP207</f>
        <v>3.0769230769230771E-2</v>
      </c>
      <c r="ES209" s="86">
        <f>EQ209/EQ207</f>
        <v>1.9230769230769232E-2</v>
      </c>
      <c r="ET209" s="49">
        <v>13</v>
      </c>
      <c r="EU209" s="69">
        <f>EB204</f>
        <v>0</v>
      </c>
      <c r="EV209" s="69">
        <f>EQ209</f>
        <v>1</v>
      </c>
      <c r="EW209" s="70">
        <f>SUM(EV209,-EU209)</f>
        <v>1</v>
      </c>
      <c r="EX209" s="80" t="e">
        <f>EW209/EU209</f>
        <v>#DIV/0!</v>
      </c>
      <c r="EY209" s="409">
        <v>20</v>
      </c>
    </row>
    <row r="210" spans="1:156" hidden="1" x14ac:dyDescent="0.25">
      <c r="A210" s="461">
        <v>19</v>
      </c>
      <c r="B210" s="81" t="s">
        <v>129</v>
      </c>
      <c r="C210" s="7"/>
      <c r="D210" s="7"/>
      <c r="E210" s="58"/>
      <c r="F210" s="92"/>
      <c r="G210" s="61"/>
      <c r="H210" s="7"/>
      <c r="I210" s="7"/>
      <c r="J210" s="58"/>
      <c r="K210" s="92"/>
      <c r="L210" s="17"/>
      <c r="M210" s="7"/>
      <c r="N210" s="7"/>
      <c r="O210" s="58"/>
      <c r="P210" s="92"/>
      <c r="Q210" s="461">
        <v>19</v>
      </c>
      <c r="R210" s="6"/>
      <c r="U210" s="332">
        <v>19</v>
      </c>
      <c r="V210" s="81" t="s">
        <v>18</v>
      </c>
      <c r="W210" s="7"/>
      <c r="X210" s="82">
        <v>52</v>
      </c>
      <c r="Y210" s="58"/>
      <c r="Z210" s="84">
        <f>X210/X209</f>
        <v>0.8666666666666667</v>
      </c>
      <c r="AA210" s="61"/>
      <c r="AB210" s="89"/>
      <c r="AC210" s="89">
        <v>24</v>
      </c>
      <c r="AD210" s="89"/>
      <c r="AE210" s="86">
        <f>AC210/AC209</f>
        <v>24</v>
      </c>
      <c r="AF210" s="49">
        <v>14</v>
      </c>
      <c r="AG210" s="83"/>
      <c r="AH210" s="83"/>
      <c r="AI210" s="88"/>
      <c r="AJ210" s="87"/>
      <c r="AK210" s="332">
        <v>19</v>
      </c>
      <c r="AL210" s="72" t="e">
        <f>SUM(AC211,-$DR$443)/$DR$443</f>
        <v>#DIV/0!</v>
      </c>
      <c r="AN210" s="18">
        <v>19</v>
      </c>
      <c r="AO210" s="81" t="s">
        <v>18</v>
      </c>
      <c r="AP210" s="7"/>
      <c r="AQ210" s="82">
        <v>52</v>
      </c>
      <c r="AR210" s="58"/>
      <c r="AS210" s="84">
        <f>AQ210/AQ209</f>
        <v>0.8666666666666667</v>
      </c>
      <c r="AT210" s="61"/>
      <c r="AU210" s="89"/>
      <c r="AV210" s="89">
        <v>24</v>
      </c>
      <c r="AW210" s="89"/>
      <c r="AX210" s="86" t="e">
        <f>AV210/AV209</f>
        <v>#DIV/0!</v>
      </c>
      <c r="AY210" s="49">
        <v>14</v>
      </c>
      <c r="AZ210" s="83"/>
      <c r="BA210" s="83"/>
      <c r="BB210" s="88"/>
      <c r="BC210" s="87"/>
      <c r="BD210" s="18">
        <v>19</v>
      </c>
      <c r="BE210" s="72" t="e">
        <f>SUM(AV211,-$DR$443)/$DR$443</f>
        <v>#DIV/0!</v>
      </c>
      <c r="BG210" s="332">
        <v>19</v>
      </c>
      <c r="BH210" s="81" t="s">
        <v>18</v>
      </c>
      <c r="BI210" s="7"/>
      <c r="BJ210" s="82">
        <v>52</v>
      </c>
      <c r="BK210" s="58"/>
      <c r="BL210" s="84">
        <f>BJ210/BJ209</f>
        <v>0.8666666666666667</v>
      </c>
      <c r="BM210" s="61"/>
      <c r="BN210" s="89"/>
      <c r="BO210" s="89">
        <v>24</v>
      </c>
      <c r="BP210" s="89"/>
      <c r="BQ210" s="86">
        <f>BO210/BO209</f>
        <v>12</v>
      </c>
      <c r="BR210" s="49">
        <v>14</v>
      </c>
      <c r="BS210" s="83"/>
      <c r="BT210" s="83"/>
      <c r="BU210" s="88"/>
      <c r="BV210" s="87"/>
      <c r="BW210" s="332">
        <v>19</v>
      </c>
      <c r="BX210" s="72" t="e">
        <f>SUM(BO211,-$DR$443)/$DR$443</f>
        <v>#DIV/0!</v>
      </c>
      <c r="CA210" s="18">
        <v>19</v>
      </c>
      <c r="CB210" s="81" t="s">
        <v>18</v>
      </c>
      <c r="CC210" s="7"/>
      <c r="CD210" s="82">
        <v>52</v>
      </c>
      <c r="CE210" s="58"/>
      <c r="CF210" s="84">
        <f>CD210/CD209</f>
        <v>0.8666666666666667</v>
      </c>
      <c r="CG210" s="61"/>
      <c r="CH210" s="89"/>
      <c r="CI210" s="89">
        <v>24</v>
      </c>
      <c r="CJ210" s="89"/>
      <c r="CK210" s="86" t="e">
        <f>CI210/CI209</f>
        <v>#DIV/0!</v>
      </c>
      <c r="CL210" s="49">
        <v>14</v>
      </c>
      <c r="CM210" s="83"/>
      <c r="CN210" s="83"/>
      <c r="CO210" s="88"/>
      <c r="CP210" s="87"/>
      <c r="CQ210" s="18">
        <v>19</v>
      </c>
      <c r="CR210" s="72" t="e">
        <f>SUM(CI211,-$DR$443)/$DR$443</f>
        <v>#DIV/0!</v>
      </c>
      <c r="CU210" s="332">
        <v>19</v>
      </c>
      <c r="CV210" s="81" t="s">
        <v>18</v>
      </c>
      <c r="CW210" s="7"/>
      <c r="CX210" s="82">
        <v>52</v>
      </c>
      <c r="CY210" s="58"/>
      <c r="CZ210" s="84">
        <f>CX210/CX209</f>
        <v>0.8666666666666667</v>
      </c>
      <c r="DA210" s="61"/>
      <c r="DB210" s="89"/>
      <c r="DC210" s="89">
        <v>24</v>
      </c>
      <c r="DD210" s="89"/>
      <c r="DE210" s="86">
        <f>DC210/DC209</f>
        <v>12</v>
      </c>
      <c r="DF210" s="49">
        <v>14</v>
      </c>
      <c r="DG210" s="83"/>
      <c r="DH210" s="83"/>
      <c r="DI210" s="88"/>
      <c r="DJ210" s="87"/>
      <c r="DK210" s="332">
        <v>19</v>
      </c>
      <c r="DL210" s="72" t="e">
        <f>SUM(DC211,-$DR$443)/$DR$443</f>
        <v>#DIV/0!</v>
      </c>
      <c r="DO210" s="18">
        <v>19</v>
      </c>
      <c r="DP210" s="81" t="s">
        <v>18</v>
      </c>
      <c r="DQ210" s="7"/>
      <c r="DR210" s="82">
        <v>52</v>
      </c>
      <c r="DS210" s="58"/>
      <c r="DT210" s="84">
        <f>DR210/DR209</f>
        <v>0.8666666666666667</v>
      </c>
      <c r="DU210" s="61"/>
      <c r="DV210" s="89"/>
      <c r="DW210" s="89">
        <v>24</v>
      </c>
      <c r="DX210" s="89"/>
      <c r="DY210" s="86">
        <f>DW210/DW209</f>
        <v>24</v>
      </c>
      <c r="DZ210" s="49">
        <v>14</v>
      </c>
      <c r="EA210" s="83"/>
      <c r="EB210" s="83"/>
      <c r="EC210" s="88"/>
      <c r="ED210" s="87"/>
      <c r="EE210" s="18">
        <v>19</v>
      </c>
      <c r="EF210" s="72" t="e">
        <f>SUM(DW211,-$DR$443)/$DR$443</f>
        <v>#DIV/0!</v>
      </c>
      <c r="EI210" s="409">
        <v>19</v>
      </c>
      <c r="EJ210" s="81" t="s">
        <v>18</v>
      </c>
      <c r="EK210" s="7"/>
      <c r="EL210" s="82">
        <v>52</v>
      </c>
      <c r="EM210" s="58"/>
      <c r="EN210" s="84">
        <f>EL210/EL209</f>
        <v>0.8666666666666667</v>
      </c>
      <c r="EO210" s="61"/>
      <c r="EP210" s="89"/>
      <c r="EQ210" s="89">
        <v>24</v>
      </c>
      <c r="ER210" s="89"/>
      <c r="ES210" s="86">
        <f>EQ210/EQ209</f>
        <v>24</v>
      </c>
      <c r="ET210" s="49">
        <v>14</v>
      </c>
      <c r="EU210" s="83"/>
      <c r="EV210" s="83"/>
      <c r="EW210" s="88"/>
      <c r="EX210" s="87"/>
      <c r="EY210" s="409">
        <v>19</v>
      </c>
      <c r="EZ210" s="72" t="e">
        <f>SUM(EQ211,-$DR$443)/$DR$443</f>
        <v>#DIV/0!</v>
      </c>
    </row>
    <row r="211" spans="1:156" ht="3" customHeight="1" x14ac:dyDescent="0.25">
      <c r="A211" s="461">
        <v>20</v>
      </c>
      <c r="B211" s="95"/>
      <c r="C211" s="96"/>
      <c r="D211" s="97"/>
      <c r="E211" s="98"/>
      <c r="F211" s="99"/>
      <c r="G211" s="61"/>
      <c r="H211" s="97"/>
      <c r="I211" s="97"/>
      <c r="J211" s="98"/>
      <c r="K211" s="99"/>
      <c r="L211" s="17"/>
      <c r="M211" s="97"/>
      <c r="N211" s="97"/>
      <c r="O211" s="98"/>
      <c r="P211" s="99"/>
      <c r="Q211" s="461">
        <v>20</v>
      </c>
      <c r="R211" s="6"/>
      <c r="U211" s="332">
        <v>20</v>
      </c>
      <c r="V211" s="81" t="s">
        <v>19</v>
      </c>
      <c r="W211" s="113"/>
      <c r="X211" s="82">
        <v>8</v>
      </c>
      <c r="Y211" s="58"/>
      <c r="Z211" s="84">
        <f>X211/X209</f>
        <v>0.13333333333333333</v>
      </c>
      <c r="AA211" s="61"/>
      <c r="AB211" s="89"/>
      <c r="AC211" s="89">
        <v>8</v>
      </c>
      <c r="AD211" s="89"/>
      <c r="AE211" s="86">
        <f>AC211/AC209</f>
        <v>8</v>
      </c>
      <c r="AF211" s="49">
        <v>15</v>
      </c>
      <c r="AG211" s="83"/>
      <c r="AH211" s="83"/>
      <c r="AI211" s="88"/>
      <c r="AJ211" s="87"/>
      <c r="AK211" s="332">
        <v>20</v>
      </c>
      <c r="AL211" s="381"/>
      <c r="AN211" s="18">
        <v>20</v>
      </c>
      <c r="AO211" s="81" t="s">
        <v>19</v>
      </c>
      <c r="AP211" s="113"/>
      <c r="AQ211" s="82">
        <v>8</v>
      </c>
      <c r="AR211" s="58"/>
      <c r="AS211" s="84">
        <f>AQ211/AQ209</f>
        <v>0.13333333333333333</v>
      </c>
      <c r="AT211" s="61"/>
      <c r="AU211" s="89"/>
      <c r="AV211" s="89">
        <v>8</v>
      </c>
      <c r="AW211" s="89"/>
      <c r="AX211" s="86" t="e">
        <f>AV211/AV209</f>
        <v>#DIV/0!</v>
      </c>
      <c r="AY211" s="49">
        <v>15</v>
      </c>
      <c r="AZ211" s="83"/>
      <c r="BA211" s="83"/>
      <c r="BB211" s="88"/>
      <c r="BC211" s="87"/>
      <c r="BD211" s="18">
        <v>20</v>
      </c>
      <c r="BE211" s="381"/>
      <c r="BG211" s="332">
        <v>20</v>
      </c>
      <c r="BH211" s="81" t="s">
        <v>19</v>
      </c>
      <c r="BI211" s="113"/>
      <c r="BJ211" s="82">
        <v>8</v>
      </c>
      <c r="BK211" s="58"/>
      <c r="BL211" s="84">
        <f>BJ211/BJ209</f>
        <v>0.13333333333333333</v>
      </c>
      <c r="BM211" s="61"/>
      <c r="BN211" s="89"/>
      <c r="BO211" s="89">
        <v>8</v>
      </c>
      <c r="BP211" s="89"/>
      <c r="BQ211" s="86">
        <f>BO211/BO209</f>
        <v>4</v>
      </c>
      <c r="BR211" s="49">
        <v>15</v>
      </c>
      <c r="BS211" s="83"/>
      <c r="BT211" s="83"/>
      <c r="BU211" s="88"/>
      <c r="BV211" s="87"/>
      <c r="BW211" s="332">
        <v>20</v>
      </c>
      <c r="BX211" s="381"/>
      <c r="CA211" s="18">
        <v>20</v>
      </c>
      <c r="CB211" s="81" t="s">
        <v>19</v>
      </c>
      <c r="CC211" s="113"/>
      <c r="CD211" s="82">
        <v>8</v>
      </c>
      <c r="CE211" s="58"/>
      <c r="CF211" s="84">
        <f>CD211/CD209</f>
        <v>0.13333333333333333</v>
      </c>
      <c r="CG211" s="61"/>
      <c r="CH211" s="89"/>
      <c r="CI211" s="89">
        <v>8</v>
      </c>
      <c r="CJ211" s="89"/>
      <c r="CK211" s="86" t="e">
        <f>CI211/CI209</f>
        <v>#DIV/0!</v>
      </c>
      <c r="CL211" s="49">
        <v>15</v>
      </c>
      <c r="CM211" s="83"/>
      <c r="CN211" s="83"/>
      <c r="CO211" s="88"/>
      <c r="CP211" s="87"/>
      <c r="CQ211" s="18">
        <v>20</v>
      </c>
      <c r="CR211" s="381"/>
      <c r="CU211" s="332">
        <v>20</v>
      </c>
      <c r="CV211" s="81" t="s">
        <v>19</v>
      </c>
      <c r="CW211" s="113"/>
      <c r="CX211" s="82">
        <v>8</v>
      </c>
      <c r="CY211" s="58"/>
      <c r="CZ211" s="84">
        <f>CX211/CX209</f>
        <v>0.13333333333333333</v>
      </c>
      <c r="DA211" s="61"/>
      <c r="DB211" s="89"/>
      <c r="DC211" s="89">
        <v>8</v>
      </c>
      <c r="DD211" s="89"/>
      <c r="DE211" s="86">
        <f>DC211/DC209</f>
        <v>4</v>
      </c>
      <c r="DF211" s="49">
        <v>15</v>
      </c>
      <c r="DG211" s="83"/>
      <c r="DH211" s="83"/>
      <c r="DI211" s="88"/>
      <c r="DJ211" s="87"/>
      <c r="DK211" s="332">
        <v>20</v>
      </c>
      <c r="DL211" s="381"/>
      <c r="DO211" s="18">
        <v>20</v>
      </c>
      <c r="DP211" s="81" t="s">
        <v>19</v>
      </c>
      <c r="DQ211" s="113"/>
      <c r="DR211" s="82">
        <v>8</v>
      </c>
      <c r="DS211" s="58"/>
      <c r="DT211" s="84">
        <f>DR211/DR209</f>
        <v>0.13333333333333333</v>
      </c>
      <c r="DU211" s="61"/>
      <c r="DV211" s="89"/>
      <c r="DW211" s="89">
        <v>8</v>
      </c>
      <c r="DX211" s="89"/>
      <c r="DY211" s="86">
        <f>DW211/DW209</f>
        <v>8</v>
      </c>
      <c r="DZ211" s="49">
        <v>15</v>
      </c>
      <c r="EA211" s="83"/>
      <c r="EB211" s="83"/>
      <c r="EC211" s="88"/>
      <c r="ED211" s="87"/>
      <c r="EE211" s="18">
        <v>20</v>
      </c>
      <c r="EF211" s="381"/>
      <c r="EI211" s="409">
        <v>20</v>
      </c>
      <c r="EJ211" s="81" t="s">
        <v>19</v>
      </c>
      <c r="EK211" s="113"/>
      <c r="EL211" s="82">
        <v>8</v>
      </c>
      <c r="EM211" s="58"/>
      <c r="EN211" s="84">
        <f>EL211/EL209</f>
        <v>0.13333333333333333</v>
      </c>
      <c r="EO211" s="61"/>
      <c r="EP211" s="89"/>
      <c r="EQ211" s="89">
        <v>8</v>
      </c>
      <c r="ER211" s="89"/>
      <c r="ES211" s="86">
        <f>EQ211/EQ209</f>
        <v>8</v>
      </c>
      <c r="ET211" s="49">
        <v>15</v>
      </c>
      <c r="EU211" s="83"/>
      <c r="EV211" s="83"/>
      <c r="EW211" s="88"/>
      <c r="EX211" s="87"/>
      <c r="EY211" s="409">
        <v>20</v>
      </c>
      <c r="EZ211" s="381"/>
    </row>
    <row r="212" spans="1:156" ht="9.9499999999999993" hidden="1" customHeight="1" x14ac:dyDescent="0.25">
      <c r="A212" s="461"/>
      <c r="B212" s="58" t="s">
        <v>124</v>
      </c>
      <c r="C212" s="7"/>
      <c r="D212" s="7"/>
      <c r="E212" s="58"/>
      <c r="F212" s="92"/>
      <c r="G212" s="61"/>
      <c r="H212" s="7">
        <v>82</v>
      </c>
      <c r="I212" s="7">
        <v>82</v>
      </c>
      <c r="J212" s="59">
        <f>SUM(I212,-H212)</f>
        <v>0</v>
      </c>
      <c r="K212" s="60">
        <f>J212/H212</f>
        <v>0</v>
      </c>
      <c r="L212" s="17"/>
      <c r="M212" s="7">
        <v>114</v>
      </c>
      <c r="N212" s="7"/>
      <c r="O212" s="58"/>
      <c r="P212" s="92"/>
      <c r="Q212" s="461"/>
      <c r="R212" s="6"/>
      <c r="U212" s="332"/>
      <c r="V212" s="58" t="s">
        <v>124</v>
      </c>
      <c r="W212" s="7"/>
      <c r="X212" s="7"/>
      <c r="Y212" s="58"/>
      <c r="Z212" s="92"/>
      <c r="AA212" s="61"/>
      <c r="AB212" s="8">
        <v>27</v>
      </c>
      <c r="AC212" s="8">
        <v>19</v>
      </c>
      <c r="AD212" s="59">
        <f t="shared" ref="AD212:AD218" si="62">SUM(AC212,-AB212)</f>
        <v>-8</v>
      </c>
      <c r="AE212" s="60">
        <f t="shared" ref="AE212:AE217" si="63">AD212/AB212</f>
        <v>-0.29629629629629628</v>
      </c>
      <c r="AF212" s="49">
        <v>16</v>
      </c>
      <c r="AG212" s="8"/>
      <c r="AH212" s="8"/>
      <c r="AI212" s="88"/>
      <c r="AJ212" s="87"/>
      <c r="AK212" s="332"/>
      <c r="AL212" s="12"/>
      <c r="AN212" s="18"/>
      <c r="AO212" s="58" t="s">
        <v>124</v>
      </c>
      <c r="AP212" s="7"/>
      <c r="AQ212" s="7"/>
      <c r="AR212" s="58"/>
      <c r="AS212" s="92"/>
      <c r="AT212" s="61"/>
      <c r="AU212" s="8">
        <v>17</v>
      </c>
      <c r="AV212" s="8">
        <v>10</v>
      </c>
      <c r="AW212" s="59">
        <f t="shared" ref="AW212:AW218" si="64">SUM(AV212,-AU212)</f>
        <v>-7</v>
      </c>
      <c r="AX212" s="60">
        <f t="shared" ref="AX212:AX217" si="65">AW212/AU212</f>
        <v>-0.41176470588235292</v>
      </c>
      <c r="AY212" s="49">
        <v>16</v>
      </c>
      <c r="AZ212" s="8"/>
      <c r="BA212" s="8"/>
      <c r="BB212" s="88"/>
      <c r="BC212" s="87"/>
      <c r="BD212" s="18"/>
      <c r="BE212" s="12"/>
      <c r="BG212" s="332"/>
      <c r="BH212" s="58" t="s">
        <v>124</v>
      </c>
      <c r="BI212" s="7"/>
      <c r="BJ212" s="7"/>
      <c r="BK212" s="58"/>
      <c r="BL212" s="92"/>
      <c r="BM212" s="61"/>
      <c r="BN212" s="8">
        <v>8</v>
      </c>
      <c r="BO212" s="8">
        <v>7</v>
      </c>
      <c r="BP212" s="59">
        <f t="shared" ref="BP212:BP218" si="66">SUM(BO212,-BN212)</f>
        <v>-1</v>
      </c>
      <c r="BQ212" s="60">
        <f t="shared" ref="BQ212:BQ217" si="67">BP212/BN212</f>
        <v>-0.125</v>
      </c>
      <c r="BR212" s="49">
        <v>16</v>
      </c>
      <c r="BS212" s="8"/>
      <c r="BT212" s="8"/>
      <c r="BU212" s="88"/>
      <c r="BV212" s="87"/>
      <c r="BW212" s="332"/>
      <c r="BX212" s="12"/>
      <c r="CA212" s="18"/>
      <c r="CB212" s="58" t="s">
        <v>124</v>
      </c>
      <c r="CC212" s="7"/>
      <c r="CD212" s="7"/>
      <c r="CE212" s="58"/>
      <c r="CF212" s="92"/>
      <c r="CG212" s="61"/>
      <c r="CH212" s="8">
        <v>1</v>
      </c>
      <c r="CI212" s="8">
        <v>10</v>
      </c>
      <c r="CJ212" s="59">
        <f t="shared" ref="CJ212:CJ218" si="68">SUM(CI212,-CH212)</f>
        <v>9</v>
      </c>
      <c r="CK212" s="60">
        <f t="shared" ref="CK212:CK218" si="69">CJ212/CH212</f>
        <v>9</v>
      </c>
      <c r="CL212" s="49">
        <v>16</v>
      </c>
      <c r="CM212" s="8"/>
      <c r="CN212" s="8"/>
      <c r="CO212" s="88"/>
      <c r="CP212" s="87"/>
      <c r="CQ212" s="18"/>
      <c r="CR212" s="12"/>
      <c r="CU212" s="332"/>
      <c r="CV212" s="58" t="s">
        <v>124</v>
      </c>
      <c r="CW212" s="7"/>
      <c r="CX212" s="7"/>
      <c r="CY212" s="58"/>
      <c r="CZ212" s="92"/>
      <c r="DA212" s="61"/>
      <c r="DB212" s="8">
        <v>0</v>
      </c>
      <c r="DC212" s="8">
        <v>0</v>
      </c>
      <c r="DD212" s="59">
        <f t="shared" ref="DD212:DD218" si="70">SUM(DC212,-DB212)</f>
        <v>0</v>
      </c>
      <c r="DE212" s="60" t="e">
        <f t="shared" ref="DE212:DE218" si="71">DD212/DB212</f>
        <v>#DIV/0!</v>
      </c>
      <c r="DF212" s="49">
        <v>16</v>
      </c>
      <c r="DG212" s="8"/>
      <c r="DH212" s="8"/>
      <c r="DI212" s="88"/>
      <c r="DJ212" s="87"/>
      <c r="DK212" s="332"/>
      <c r="DL212" s="12"/>
      <c r="DO212" s="18"/>
      <c r="DP212" s="58" t="s">
        <v>124</v>
      </c>
      <c r="DQ212" s="7"/>
      <c r="DR212" s="7"/>
      <c r="DS212" s="58"/>
      <c r="DT212" s="92"/>
      <c r="DU212" s="61"/>
      <c r="DV212" s="8">
        <v>15</v>
      </c>
      <c r="DW212" s="8">
        <v>5</v>
      </c>
      <c r="DX212" s="59">
        <f t="shared" ref="DX212:DX218" si="72">SUM(DW212,-DV212)</f>
        <v>-10</v>
      </c>
      <c r="DY212" s="60">
        <f t="shared" ref="DY212:DY218" si="73">DX212/DV212</f>
        <v>-0.66666666666666663</v>
      </c>
      <c r="DZ212" s="49">
        <v>16</v>
      </c>
      <c r="EA212" s="8"/>
      <c r="EB212" s="8"/>
      <c r="EC212" s="88"/>
      <c r="ED212" s="87"/>
      <c r="EE212" s="18"/>
      <c r="EF212" s="12"/>
      <c r="EI212" s="409"/>
      <c r="EJ212" s="58" t="s">
        <v>124</v>
      </c>
      <c r="EK212" s="7"/>
      <c r="EL212" s="7"/>
      <c r="EM212" s="58"/>
      <c r="EN212" s="92"/>
      <c r="EO212" s="61"/>
      <c r="EP212" s="286">
        <f t="shared" ref="EP212:EQ213" si="74">SUM(AB212,AU212,BN212,CH212,DB212,DV212)</f>
        <v>68</v>
      </c>
      <c r="EQ212" s="286">
        <f t="shared" si="74"/>
        <v>51</v>
      </c>
      <c r="ER212" s="59">
        <f t="shared" ref="ER212:ER218" si="75">SUM(EQ212,-EP212)</f>
        <v>-17</v>
      </c>
      <c r="ES212" s="60">
        <f t="shared" ref="ES212:ES218" si="76">ER212/EP212</f>
        <v>-0.25</v>
      </c>
      <c r="ET212" s="49">
        <v>16</v>
      </c>
      <c r="EU212" s="8"/>
      <c r="EV212" s="8"/>
      <c r="EW212" s="88"/>
      <c r="EX212" s="87"/>
      <c r="EY212" s="409"/>
      <c r="EZ212" s="12"/>
    </row>
    <row r="213" spans="1:156" ht="9.9499999999999993" hidden="1" customHeight="1" x14ac:dyDescent="0.25">
      <c r="A213" s="461"/>
      <c r="B213" s="58" t="s">
        <v>125</v>
      </c>
      <c r="C213" s="7"/>
      <c r="D213" s="7"/>
      <c r="E213" s="58"/>
      <c r="F213" s="92"/>
      <c r="G213" s="61"/>
      <c r="H213" s="7">
        <v>61</v>
      </c>
      <c r="I213" s="7">
        <v>61</v>
      </c>
      <c r="J213" s="59">
        <f>SUM(I213,-H213)</f>
        <v>0</v>
      </c>
      <c r="K213" s="60">
        <f>J213/H213</f>
        <v>0</v>
      </c>
      <c r="L213" s="17"/>
      <c r="M213" s="7">
        <v>74</v>
      </c>
      <c r="N213" s="7"/>
      <c r="O213" s="58"/>
      <c r="P213" s="92"/>
      <c r="Q213" s="461"/>
      <c r="R213" s="6"/>
      <c r="U213" s="332"/>
      <c r="V213" s="58" t="s">
        <v>125</v>
      </c>
      <c r="W213" s="96"/>
      <c r="X213" s="97"/>
      <c r="Y213" s="98"/>
      <c r="Z213" s="99"/>
      <c r="AA213" s="61"/>
      <c r="AB213" s="83">
        <v>12</v>
      </c>
      <c r="AC213" s="129">
        <v>11</v>
      </c>
      <c r="AD213" s="59">
        <f t="shared" si="62"/>
        <v>-1</v>
      </c>
      <c r="AE213" s="60">
        <f t="shared" si="63"/>
        <v>-8.3333333333333329E-2</v>
      </c>
      <c r="AF213" s="49"/>
      <c r="AG213" s="83"/>
      <c r="AH213" s="83"/>
      <c r="AI213" s="88"/>
      <c r="AJ213" s="87"/>
      <c r="AK213" s="332"/>
      <c r="AL213" s="12"/>
      <c r="AN213" s="18"/>
      <c r="AO213" s="58" t="s">
        <v>125</v>
      </c>
      <c r="AP213" s="96"/>
      <c r="AQ213" s="97"/>
      <c r="AR213" s="98"/>
      <c r="AS213" s="99"/>
      <c r="AT213" s="61"/>
      <c r="AU213" s="129">
        <v>5</v>
      </c>
      <c r="AV213" s="129">
        <v>5</v>
      </c>
      <c r="AW213" s="59">
        <f t="shared" si="64"/>
        <v>0</v>
      </c>
      <c r="AX213" s="60">
        <f t="shared" si="65"/>
        <v>0</v>
      </c>
      <c r="AY213" s="49"/>
      <c r="AZ213" s="83"/>
      <c r="BA213" s="83"/>
      <c r="BB213" s="88"/>
      <c r="BC213" s="87"/>
      <c r="BD213" s="18"/>
      <c r="BE213" s="12"/>
      <c r="BG213" s="332"/>
      <c r="BH213" s="58" t="s">
        <v>125</v>
      </c>
      <c r="BI213" s="96"/>
      <c r="BJ213" s="97"/>
      <c r="BK213" s="98"/>
      <c r="BL213" s="99"/>
      <c r="BM213" s="61"/>
      <c r="BN213" s="83">
        <v>3</v>
      </c>
      <c r="BO213" s="129">
        <v>2</v>
      </c>
      <c r="BP213" s="59">
        <f t="shared" si="66"/>
        <v>-1</v>
      </c>
      <c r="BQ213" s="60">
        <f t="shared" si="67"/>
        <v>-0.33333333333333331</v>
      </c>
      <c r="BR213" s="49"/>
      <c r="BS213" s="83"/>
      <c r="BT213" s="83"/>
      <c r="BU213" s="88"/>
      <c r="BV213" s="87"/>
      <c r="BW213" s="332"/>
      <c r="BX213" s="12"/>
      <c r="CA213" s="18"/>
      <c r="CB213" s="58" t="s">
        <v>125</v>
      </c>
      <c r="CC213" s="96"/>
      <c r="CD213" s="97"/>
      <c r="CE213" s="98"/>
      <c r="CF213" s="99"/>
      <c r="CG213" s="61"/>
      <c r="CH213" s="129">
        <v>1</v>
      </c>
      <c r="CI213" s="129">
        <v>13</v>
      </c>
      <c r="CJ213" s="59">
        <f t="shared" si="68"/>
        <v>12</v>
      </c>
      <c r="CK213" s="436">
        <f t="shared" si="69"/>
        <v>12</v>
      </c>
      <c r="CL213" s="49"/>
      <c r="CM213" s="83"/>
      <c r="CN213" s="83"/>
      <c r="CO213" s="88"/>
      <c r="CP213" s="87"/>
      <c r="CQ213" s="18"/>
      <c r="CR213" s="12"/>
      <c r="CU213" s="332"/>
      <c r="CV213" s="58" t="s">
        <v>125</v>
      </c>
      <c r="CW213" s="96"/>
      <c r="CX213" s="97"/>
      <c r="CY213" s="98"/>
      <c r="CZ213" s="99"/>
      <c r="DA213" s="61"/>
      <c r="DB213" s="129">
        <v>2</v>
      </c>
      <c r="DC213" s="129">
        <v>0</v>
      </c>
      <c r="DD213" s="59">
        <f t="shared" si="70"/>
        <v>-2</v>
      </c>
      <c r="DE213" s="60">
        <f t="shared" si="71"/>
        <v>-1</v>
      </c>
      <c r="DF213" s="49"/>
      <c r="DG213" s="83"/>
      <c r="DH213" s="83"/>
      <c r="DI213" s="88"/>
      <c r="DJ213" s="87"/>
      <c r="DK213" s="332"/>
      <c r="DL213" s="12"/>
      <c r="DO213" s="18"/>
      <c r="DP213" s="58" t="s">
        <v>125</v>
      </c>
      <c r="DQ213" s="96"/>
      <c r="DR213" s="97"/>
      <c r="DS213" s="98"/>
      <c r="DT213" s="99"/>
      <c r="DU213" s="61"/>
      <c r="DV213" s="129">
        <v>10</v>
      </c>
      <c r="DW213" s="129">
        <v>4</v>
      </c>
      <c r="DX213" s="59">
        <f t="shared" si="72"/>
        <v>-6</v>
      </c>
      <c r="DY213" s="60">
        <f t="shared" si="73"/>
        <v>-0.6</v>
      </c>
      <c r="DZ213" s="49"/>
      <c r="EA213" s="83"/>
      <c r="EB213" s="83"/>
      <c r="EC213" s="88"/>
      <c r="ED213" s="87"/>
      <c r="EE213" s="18"/>
      <c r="EF213" s="12"/>
      <c r="EI213" s="409"/>
      <c r="EJ213" s="58" t="s">
        <v>125</v>
      </c>
      <c r="EK213" s="96"/>
      <c r="EL213" s="97"/>
      <c r="EM213" s="98"/>
      <c r="EN213" s="99"/>
      <c r="EO213" s="61"/>
      <c r="EP213" s="286">
        <f t="shared" si="74"/>
        <v>33</v>
      </c>
      <c r="EQ213" s="286">
        <f t="shared" si="74"/>
        <v>35</v>
      </c>
      <c r="ER213" s="59">
        <f t="shared" si="75"/>
        <v>2</v>
      </c>
      <c r="ES213" s="60">
        <f t="shared" si="76"/>
        <v>6.0606060606060608E-2</v>
      </c>
      <c r="ET213" s="49"/>
      <c r="EU213" s="83"/>
      <c r="EV213" s="83"/>
      <c r="EW213" s="88"/>
      <c r="EX213" s="87"/>
      <c r="EY213" s="409"/>
      <c r="EZ213" s="12"/>
    </row>
    <row r="214" spans="1:156" x14ac:dyDescent="0.25">
      <c r="A214" s="461">
        <v>21</v>
      </c>
      <c r="B214" s="122" t="s">
        <v>126</v>
      </c>
      <c r="C214" s="130"/>
      <c r="D214" s="65">
        <v>127</v>
      </c>
      <c r="E214" s="131"/>
      <c r="F214" s="132"/>
      <c r="G214" s="61"/>
      <c r="H214" s="65">
        <v>143</v>
      </c>
      <c r="I214" s="65">
        <v>326</v>
      </c>
      <c r="J214" s="425">
        <f>SUM(I214,-H214)</f>
        <v>183</v>
      </c>
      <c r="K214" s="345">
        <f>J214/H214</f>
        <v>1.2797202797202798</v>
      </c>
      <c r="L214" s="17"/>
      <c r="M214" s="69">
        <v>127</v>
      </c>
      <c r="N214" s="69">
        <f>I214</f>
        <v>326</v>
      </c>
      <c r="O214" s="176">
        <f>SUM(N214,-M214)</f>
        <v>199</v>
      </c>
      <c r="P214" s="328">
        <f>O214/M214</f>
        <v>1.5669291338582678</v>
      </c>
      <c r="Q214" s="461">
        <v>21</v>
      </c>
      <c r="R214" s="6"/>
      <c r="U214" s="332">
        <v>21</v>
      </c>
      <c r="V214" s="122" t="s">
        <v>126</v>
      </c>
      <c r="W214" s="7"/>
      <c r="X214" s="7">
        <v>114</v>
      </c>
      <c r="Y214" s="58"/>
      <c r="Z214" s="92"/>
      <c r="AA214" s="61"/>
      <c r="AB214" s="382">
        <v>30</v>
      </c>
      <c r="AC214" s="383">
        <v>52</v>
      </c>
      <c r="AD214" s="341">
        <f t="shared" si="62"/>
        <v>22</v>
      </c>
      <c r="AE214" s="345">
        <f t="shared" si="63"/>
        <v>0.73333333333333328</v>
      </c>
      <c r="AF214" s="49">
        <v>17</v>
      </c>
      <c r="AG214" s="8"/>
      <c r="AH214" s="8"/>
      <c r="AI214" s="88"/>
      <c r="AJ214" s="87"/>
      <c r="AK214" s="332">
        <v>21</v>
      </c>
      <c r="AL214" s="12"/>
      <c r="AN214" s="18">
        <v>21</v>
      </c>
      <c r="AO214" s="122" t="s">
        <v>126</v>
      </c>
      <c r="AP214" s="7"/>
      <c r="AQ214" s="7">
        <v>114</v>
      </c>
      <c r="AR214" s="58"/>
      <c r="AS214" s="92"/>
      <c r="AT214" s="61"/>
      <c r="AU214" s="382">
        <v>15</v>
      </c>
      <c r="AV214" s="65">
        <v>22</v>
      </c>
      <c r="AW214" s="341">
        <f t="shared" si="64"/>
        <v>7</v>
      </c>
      <c r="AX214" s="345">
        <f t="shared" si="65"/>
        <v>0.46666666666666667</v>
      </c>
      <c r="AY214" s="49">
        <v>17</v>
      </c>
      <c r="AZ214" s="8"/>
      <c r="BA214" s="8"/>
      <c r="BB214" s="88"/>
      <c r="BC214" s="87"/>
      <c r="BD214" s="18">
        <v>21</v>
      </c>
      <c r="BE214" s="12"/>
      <c r="BG214" s="332">
        <v>21</v>
      </c>
      <c r="BH214" s="122" t="s">
        <v>126</v>
      </c>
      <c r="BI214" s="7"/>
      <c r="BJ214" s="7">
        <v>114</v>
      </c>
      <c r="BK214" s="58"/>
      <c r="BL214" s="92"/>
      <c r="BM214" s="61"/>
      <c r="BN214" s="382">
        <v>9</v>
      </c>
      <c r="BO214" s="65">
        <v>41</v>
      </c>
      <c r="BP214" s="341">
        <f t="shared" si="66"/>
        <v>32</v>
      </c>
      <c r="BQ214" s="345">
        <f t="shared" si="67"/>
        <v>3.5555555555555554</v>
      </c>
      <c r="BR214" s="49">
        <v>17</v>
      </c>
      <c r="BS214" s="8"/>
      <c r="BT214" s="8"/>
      <c r="BU214" s="88"/>
      <c r="BV214" s="87"/>
      <c r="BW214" s="332">
        <v>21</v>
      </c>
      <c r="BX214" s="12"/>
      <c r="CA214" s="18">
        <v>21</v>
      </c>
      <c r="CB214" s="122" t="s">
        <v>126</v>
      </c>
      <c r="CC214" s="7"/>
      <c r="CD214" s="7">
        <v>114</v>
      </c>
      <c r="CE214" s="58"/>
      <c r="CF214" s="92"/>
      <c r="CG214" s="61"/>
      <c r="CH214" s="382">
        <v>23</v>
      </c>
      <c r="CI214" s="65">
        <v>0</v>
      </c>
      <c r="CJ214" s="376">
        <f t="shared" si="68"/>
        <v>-23</v>
      </c>
      <c r="CK214" s="484">
        <f t="shared" si="69"/>
        <v>-1</v>
      </c>
      <c r="CL214" s="49">
        <v>17</v>
      </c>
      <c r="CM214" s="8"/>
      <c r="CN214" s="8"/>
      <c r="CO214" s="88"/>
      <c r="CP214" s="87"/>
      <c r="CQ214" s="18">
        <v>21</v>
      </c>
      <c r="CR214" s="12"/>
      <c r="CU214" s="332">
        <v>21</v>
      </c>
      <c r="CV214" s="122" t="s">
        <v>126</v>
      </c>
      <c r="CW214" s="7"/>
      <c r="CX214" s="7">
        <v>114</v>
      </c>
      <c r="CY214" s="58"/>
      <c r="CZ214" s="92"/>
      <c r="DA214" s="61"/>
      <c r="DB214" s="382">
        <v>2</v>
      </c>
      <c r="DC214" s="65">
        <v>4</v>
      </c>
      <c r="DD214" s="376">
        <f t="shared" si="70"/>
        <v>2</v>
      </c>
      <c r="DE214" s="485">
        <f t="shared" si="71"/>
        <v>1</v>
      </c>
      <c r="DF214" s="49">
        <v>17</v>
      </c>
      <c r="DG214" s="8"/>
      <c r="DH214" s="8"/>
      <c r="DI214" s="88"/>
      <c r="DJ214" s="87"/>
      <c r="DK214" s="332">
        <v>21</v>
      </c>
      <c r="DL214" s="12"/>
      <c r="DO214" s="18">
        <v>21</v>
      </c>
      <c r="DP214" s="122" t="s">
        <v>126</v>
      </c>
      <c r="DQ214" s="7"/>
      <c r="DR214" s="7">
        <v>114</v>
      </c>
      <c r="DS214" s="58"/>
      <c r="DT214" s="92"/>
      <c r="DU214" s="61"/>
      <c r="DV214" s="382">
        <v>9</v>
      </c>
      <c r="DW214" s="65">
        <v>178</v>
      </c>
      <c r="DX214" s="376">
        <f t="shared" si="72"/>
        <v>169</v>
      </c>
      <c r="DY214" s="377">
        <f t="shared" si="73"/>
        <v>18.777777777777779</v>
      </c>
      <c r="DZ214" s="49">
        <v>17</v>
      </c>
      <c r="EA214" s="8"/>
      <c r="EB214" s="8"/>
      <c r="EC214" s="88"/>
      <c r="ED214" s="87"/>
      <c r="EE214" s="18">
        <v>21</v>
      </c>
      <c r="EF214" s="12"/>
      <c r="EI214" s="409">
        <v>21</v>
      </c>
      <c r="EJ214" s="122" t="s">
        <v>126</v>
      </c>
      <c r="EK214" s="7"/>
      <c r="EL214" s="7">
        <v>114</v>
      </c>
      <c r="EM214" s="58"/>
      <c r="EN214" s="92"/>
      <c r="EO214" s="61"/>
      <c r="EP214" s="75">
        <f>SUM(AB214,AU214,BN214,CH214,DB214,DV214)</f>
        <v>88</v>
      </c>
      <c r="EQ214" s="75">
        <f>SUM(AC214,AV214,BO214,CI214,DC214,DW214)</f>
        <v>297</v>
      </c>
      <c r="ER214" s="376">
        <f t="shared" si="75"/>
        <v>209</v>
      </c>
      <c r="ES214" s="377">
        <f t="shared" si="76"/>
        <v>2.375</v>
      </c>
      <c r="ET214" s="49">
        <v>17</v>
      </c>
      <c r="EU214" s="8"/>
      <c r="EV214" s="8"/>
      <c r="EW214" s="88"/>
      <c r="EX214" s="87"/>
      <c r="EY214" s="409">
        <v>21</v>
      </c>
      <c r="EZ214" s="12"/>
    </row>
    <row r="215" spans="1:156" x14ac:dyDescent="0.25">
      <c r="A215" s="461">
        <v>22</v>
      </c>
      <c r="B215" s="112" t="s">
        <v>127</v>
      </c>
      <c r="C215" s="113">
        <f>SUM(C207,C214)</f>
        <v>0</v>
      </c>
      <c r="D215" s="113">
        <f>SUM(D207,D214)</f>
        <v>266</v>
      </c>
      <c r="E215" s="161">
        <f>SUM(D215,-C215)</f>
        <v>266</v>
      </c>
      <c r="F215" s="352" t="e">
        <f>E215/C215</f>
        <v>#DIV/0!</v>
      </c>
      <c r="G215" s="61"/>
      <c r="H215" s="113">
        <f>SUM(H207,H214)</f>
        <v>237</v>
      </c>
      <c r="I215" s="113">
        <f>SUM(I207,I214)</f>
        <v>411</v>
      </c>
      <c r="J215" s="161">
        <f>SUM(I215,-H215)</f>
        <v>174</v>
      </c>
      <c r="K215" s="373">
        <f>J215/H215</f>
        <v>0.73417721518987344</v>
      </c>
      <c r="L215" s="17"/>
      <c r="M215" s="113">
        <v>258</v>
      </c>
      <c r="N215" s="113">
        <f>SUM(N207,N214)</f>
        <v>411</v>
      </c>
      <c r="O215" s="161">
        <f>SUM(N215,-M215)</f>
        <v>153</v>
      </c>
      <c r="P215" s="352">
        <f>O215/M215</f>
        <v>0.59302325581395354</v>
      </c>
      <c r="Q215" s="461">
        <v>22</v>
      </c>
      <c r="R215" s="6"/>
      <c r="U215" s="332">
        <v>22</v>
      </c>
      <c r="V215" s="112" t="s">
        <v>127</v>
      </c>
      <c r="W215" s="7"/>
      <c r="X215" s="7">
        <v>74</v>
      </c>
      <c r="Y215" s="58"/>
      <c r="Z215" s="92"/>
      <c r="AA215" s="61"/>
      <c r="AB215" s="113">
        <f>SUM(AB207,AB214)</f>
        <v>62</v>
      </c>
      <c r="AC215" s="113">
        <f>SUM(AC207,AC214)</f>
        <v>78</v>
      </c>
      <c r="AD215" s="257">
        <f t="shared" si="62"/>
        <v>16</v>
      </c>
      <c r="AE215" s="384">
        <f t="shared" si="63"/>
        <v>0.25806451612903225</v>
      </c>
      <c r="AF215" s="49">
        <v>18</v>
      </c>
      <c r="AG215" s="8"/>
      <c r="AH215" s="8"/>
      <c r="AI215" s="88"/>
      <c r="AJ215" s="87"/>
      <c r="AK215" s="332">
        <v>22</v>
      </c>
      <c r="AL215" s="12"/>
      <c r="AN215" s="18">
        <v>22</v>
      </c>
      <c r="AO215" s="112" t="s">
        <v>127</v>
      </c>
      <c r="AP215" s="7"/>
      <c r="AQ215" s="7">
        <v>74</v>
      </c>
      <c r="AR215" s="58"/>
      <c r="AS215" s="92"/>
      <c r="AT215" s="61"/>
      <c r="AU215" s="113">
        <f>SUM(AU207,AU214)</f>
        <v>30</v>
      </c>
      <c r="AV215" s="113">
        <f>SUM(AV207,AV214)</f>
        <v>28</v>
      </c>
      <c r="AW215" s="257">
        <f t="shared" si="64"/>
        <v>-2</v>
      </c>
      <c r="AX215" s="348">
        <f t="shared" si="65"/>
        <v>-6.6666666666666666E-2</v>
      </c>
      <c r="AY215" s="49">
        <v>18</v>
      </c>
      <c r="AZ215" s="8"/>
      <c r="BA215" s="8"/>
      <c r="BB215" s="88"/>
      <c r="BC215" s="87"/>
      <c r="BD215" s="18">
        <v>22</v>
      </c>
      <c r="BE215" s="12"/>
      <c r="BG215" s="332">
        <v>22</v>
      </c>
      <c r="BH215" s="112" t="s">
        <v>127</v>
      </c>
      <c r="BI215" s="7"/>
      <c r="BJ215" s="7">
        <v>74</v>
      </c>
      <c r="BK215" s="58"/>
      <c r="BL215" s="92"/>
      <c r="BM215" s="61"/>
      <c r="BN215" s="113">
        <f>SUM(BN207,BN214)</f>
        <v>21</v>
      </c>
      <c r="BO215" s="113">
        <f>SUM(BO207,BO214)</f>
        <v>52</v>
      </c>
      <c r="BP215" s="257">
        <f t="shared" si="66"/>
        <v>31</v>
      </c>
      <c r="BQ215" s="384">
        <f t="shared" si="67"/>
        <v>1.4761904761904763</v>
      </c>
      <c r="BR215" s="49">
        <v>18</v>
      </c>
      <c r="BS215" s="8"/>
      <c r="BT215" s="8"/>
      <c r="BU215" s="88"/>
      <c r="BV215" s="87"/>
      <c r="BW215" s="332">
        <v>22</v>
      </c>
      <c r="BX215" s="12"/>
      <c r="CA215" s="18">
        <v>22</v>
      </c>
      <c r="CB215" s="112" t="s">
        <v>127</v>
      </c>
      <c r="CC215" s="7"/>
      <c r="CD215" s="7">
        <v>74</v>
      </c>
      <c r="CE215" s="58"/>
      <c r="CF215" s="92"/>
      <c r="CG215" s="61"/>
      <c r="CH215" s="113">
        <f>SUM(CH207,CH214)</f>
        <v>25</v>
      </c>
      <c r="CI215" s="113">
        <f>SUM(CI207,CI214)</f>
        <v>2</v>
      </c>
      <c r="CJ215" s="257">
        <f t="shared" si="68"/>
        <v>-23</v>
      </c>
      <c r="CK215" s="438">
        <f t="shared" si="69"/>
        <v>-0.92</v>
      </c>
      <c r="CL215" s="49">
        <v>18</v>
      </c>
      <c r="CM215" s="8"/>
      <c r="CN215" s="8"/>
      <c r="CO215" s="88"/>
      <c r="CP215" s="87"/>
      <c r="CQ215" s="18">
        <v>22</v>
      </c>
      <c r="CR215" s="12"/>
      <c r="CU215" s="332">
        <v>22</v>
      </c>
      <c r="CV215" s="112" t="s">
        <v>127</v>
      </c>
      <c r="CW215" s="7"/>
      <c r="CX215" s="7">
        <v>74</v>
      </c>
      <c r="CY215" s="58"/>
      <c r="CZ215" s="92"/>
      <c r="DA215" s="61"/>
      <c r="DB215" s="113">
        <f>SUM(DB207,DB214)</f>
        <v>3</v>
      </c>
      <c r="DC215" s="113">
        <f>SUM(DC207,DC214)</f>
        <v>6</v>
      </c>
      <c r="DD215" s="257">
        <f t="shared" si="70"/>
        <v>3</v>
      </c>
      <c r="DE215" s="437">
        <f t="shared" si="71"/>
        <v>1</v>
      </c>
      <c r="DF215" s="49">
        <v>18</v>
      </c>
      <c r="DG215" s="8"/>
      <c r="DH215" s="8"/>
      <c r="DI215" s="88"/>
      <c r="DJ215" s="87"/>
      <c r="DK215" s="332">
        <v>22</v>
      </c>
      <c r="DL215" s="12"/>
      <c r="DO215" s="18">
        <v>22</v>
      </c>
      <c r="DP215" s="112" t="s">
        <v>127</v>
      </c>
      <c r="DQ215" s="7"/>
      <c r="DR215" s="7">
        <v>74</v>
      </c>
      <c r="DS215" s="58"/>
      <c r="DT215" s="92"/>
      <c r="DU215" s="61"/>
      <c r="DV215" s="113">
        <f>SUM(DV207,DV214)</f>
        <v>12</v>
      </c>
      <c r="DW215" s="113">
        <f>SUM(DW207,DW214)</f>
        <v>183</v>
      </c>
      <c r="DX215" s="257">
        <f t="shared" si="72"/>
        <v>171</v>
      </c>
      <c r="DY215" s="437">
        <f t="shared" si="73"/>
        <v>14.25</v>
      </c>
      <c r="DZ215" s="49">
        <v>18</v>
      </c>
      <c r="EA215" s="8"/>
      <c r="EB215" s="8"/>
      <c r="EC215" s="88"/>
      <c r="ED215" s="87"/>
      <c r="EE215" s="18">
        <v>22</v>
      </c>
      <c r="EF215" s="12"/>
      <c r="EI215" s="409">
        <v>22</v>
      </c>
      <c r="EJ215" s="112" t="s">
        <v>127</v>
      </c>
      <c r="EK215" s="7"/>
      <c r="EL215" s="7">
        <v>74</v>
      </c>
      <c r="EM215" s="58"/>
      <c r="EN215" s="92"/>
      <c r="EO215" s="61"/>
      <c r="EP215" s="113">
        <f>SUM(EP207,EP214)</f>
        <v>153</v>
      </c>
      <c r="EQ215" s="113">
        <f>SUM(EQ207,EQ214)</f>
        <v>349</v>
      </c>
      <c r="ER215" s="257">
        <f t="shared" si="75"/>
        <v>196</v>
      </c>
      <c r="ES215" s="437">
        <f t="shared" si="76"/>
        <v>1.2810457516339868</v>
      </c>
      <c r="ET215" s="49">
        <v>18</v>
      </c>
      <c r="EU215" s="8"/>
      <c r="EV215" s="8"/>
      <c r="EW215" s="88"/>
      <c r="EX215" s="87"/>
      <c r="EY215" s="409">
        <v>22</v>
      </c>
      <c r="EZ215" s="12"/>
    </row>
    <row r="216" spans="1:156" ht="3.95" customHeight="1" x14ac:dyDescent="0.25">
      <c r="A216" s="461"/>
      <c r="B216" s="98"/>
      <c r="C216" s="96"/>
      <c r="D216" s="96"/>
      <c r="E216" s="98"/>
      <c r="F216" s="99"/>
      <c r="G216" s="388"/>
      <c r="H216" s="96"/>
      <c r="I216" s="96"/>
      <c r="J216" s="98"/>
      <c r="K216" s="99"/>
      <c r="L216" s="339"/>
      <c r="M216" s="96"/>
      <c r="N216" s="96"/>
      <c r="O216" s="98"/>
      <c r="P216" s="99"/>
      <c r="Q216" s="461"/>
      <c r="R216" s="6"/>
      <c r="U216" s="332">
        <v>21</v>
      </c>
      <c r="V216" s="98"/>
      <c r="W216" s="100" t="e">
        <f>#REF!</f>
        <v>#REF!</v>
      </c>
      <c r="X216" s="101">
        <v>40</v>
      </c>
      <c r="Y216" s="133"/>
      <c r="Z216" s="134"/>
      <c r="AA216" s="61"/>
      <c r="AB216" s="385">
        <f>X216</f>
        <v>40</v>
      </c>
      <c r="AC216" s="385">
        <v>30</v>
      </c>
      <c r="AD216" s="120">
        <f t="shared" si="62"/>
        <v>-10</v>
      </c>
      <c r="AE216" s="386">
        <f t="shared" si="63"/>
        <v>-0.25</v>
      </c>
      <c r="AF216" s="49">
        <v>19</v>
      </c>
      <c r="AG216" s="69">
        <f>N211</f>
        <v>0</v>
      </c>
      <c r="AH216" s="69">
        <f>AC216</f>
        <v>30</v>
      </c>
      <c r="AI216" s="88"/>
      <c r="AJ216" s="87"/>
      <c r="AK216" s="332">
        <v>21</v>
      </c>
      <c r="AL216" s="12"/>
      <c r="AN216" s="18">
        <v>21</v>
      </c>
      <c r="AO216" s="98"/>
      <c r="AP216" s="100" t="e">
        <f>#REF!</f>
        <v>#REF!</v>
      </c>
      <c r="AQ216" s="101">
        <v>40</v>
      </c>
      <c r="AR216" s="133"/>
      <c r="AS216" s="134"/>
      <c r="AT216" s="61"/>
      <c r="AU216" s="385">
        <f>AQ216</f>
        <v>40</v>
      </c>
      <c r="AV216" s="385">
        <v>30</v>
      </c>
      <c r="AW216" s="120">
        <f t="shared" si="64"/>
        <v>-10</v>
      </c>
      <c r="AX216" s="386">
        <f t="shared" si="65"/>
        <v>-0.25</v>
      </c>
      <c r="AY216" s="49">
        <v>19</v>
      </c>
      <c r="AZ216" s="69">
        <f>AG211</f>
        <v>0</v>
      </c>
      <c r="BA216" s="69">
        <f>AV216</f>
        <v>30</v>
      </c>
      <c r="BB216" s="88"/>
      <c r="BC216" s="87"/>
      <c r="BD216" s="18">
        <v>21</v>
      </c>
      <c r="BE216" s="12"/>
      <c r="BG216" s="332">
        <v>21</v>
      </c>
      <c r="BH216" s="98"/>
      <c r="BI216" s="100" t="e">
        <f>#REF!</f>
        <v>#REF!</v>
      </c>
      <c r="BJ216" s="101">
        <v>40</v>
      </c>
      <c r="BK216" s="133"/>
      <c r="BL216" s="134"/>
      <c r="BM216" s="61"/>
      <c r="BN216" s="385">
        <f>BJ216</f>
        <v>40</v>
      </c>
      <c r="BO216" s="385">
        <v>30</v>
      </c>
      <c r="BP216" s="120">
        <f t="shared" si="66"/>
        <v>-10</v>
      </c>
      <c r="BQ216" s="386">
        <f t="shared" si="67"/>
        <v>-0.25</v>
      </c>
      <c r="BR216" s="49">
        <v>19</v>
      </c>
      <c r="BS216" s="69">
        <f>AZ211</f>
        <v>0</v>
      </c>
      <c r="BT216" s="69">
        <f>BO216</f>
        <v>30</v>
      </c>
      <c r="BU216" s="88"/>
      <c r="BV216" s="87"/>
      <c r="BW216" s="332">
        <v>21</v>
      </c>
      <c r="BX216" s="12"/>
      <c r="CA216" s="18">
        <v>21</v>
      </c>
      <c r="CB216" s="98"/>
      <c r="CC216" s="100" t="e">
        <f>#REF!</f>
        <v>#REF!</v>
      </c>
      <c r="CD216" s="101">
        <v>40</v>
      </c>
      <c r="CE216" s="133"/>
      <c r="CF216" s="134"/>
      <c r="CG216" s="61"/>
      <c r="CH216" s="385">
        <f>CD216</f>
        <v>40</v>
      </c>
      <c r="CI216" s="385">
        <v>30</v>
      </c>
      <c r="CJ216" s="120">
        <f t="shared" si="68"/>
        <v>-10</v>
      </c>
      <c r="CK216" s="386">
        <f t="shared" si="69"/>
        <v>-0.25</v>
      </c>
      <c r="CL216" s="49">
        <v>19</v>
      </c>
      <c r="CM216" s="69">
        <f>BT211</f>
        <v>0</v>
      </c>
      <c r="CN216" s="69">
        <f>CI216</f>
        <v>30</v>
      </c>
      <c r="CO216" s="88"/>
      <c r="CP216" s="87"/>
      <c r="CQ216" s="18">
        <v>21</v>
      </c>
      <c r="CR216" s="12"/>
      <c r="CU216" s="332">
        <v>21</v>
      </c>
      <c r="CV216" s="98"/>
      <c r="CW216" s="100" t="e">
        <f>#REF!</f>
        <v>#REF!</v>
      </c>
      <c r="CX216" s="101">
        <v>40</v>
      </c>
      <c r="CY216" s="133"/>
      <c r="CZ216" s="134"/>
      <c r="DA216" s="61"/>
      <c r="DB216" s="385">
        <f>CX216</f>
        <v>40</v>
      </c>
      <c r="DC216" s="385">
        <v>30</v>
      </c>
      <c r="DD216" s="120">
        <f t="shared" si="70"/>
        <v>-10</v>
      </c>
      <c r="DE216" s="386">
        <f t="shared" si="71"/>
        <v>-0.25</v>
      </c>
      <c r="DF216" s="49">
        <v>19</v>
      </c>
      <c r="DG216" s="69">
        <f>CN211</f>
        <v>0</v>
      </c>
      <c r="DH216" s="69">
        <f>DC216</f>
        <v>30</v>
      </c>
      <c r="DI216" s="88"/>
      <c r="DJ216" s="87"/>
      <c r="DK216" s="332">
        <v>21</v>
      </c>
      <c r="DL216" s="12"/>
      <c r="DO216" s="18">
        <v>21</v>
      </c>
      <c r="DP216" s="98"/>
      <c r="DQ216" s="100" t="e">
        <f>#REF!</f>
        <v>#REF!</v>
      </c>
      <c r="DR216" s="101">
        <v>40</v>
      </c>
      <c r="DS216" s="133"/>
      <c r="DT216" s="134"/>
      <c r="DU216" s="61"/>
      <c r="DV216" s="385">
        <f>DR216</f>
        <v>40</v>
      </c>
      <c r="DW216" s="385">
        <v>30</v>
      </c>
      <c r="DX216" s="120">
        <f t="shared" si="72"/>
        <v>-10</v>
      </c>
      <c r="DY216" s="386">
        <f t="shared" si="73"/>
        <v>-0.25</v>
      </c>
      <c r="DZ216" s="49">
        <v>19</v>
      </c>
      <c r="EA216" s="69">
        <f>DH211</f>
        <v>0</v>
      </c>
      <c r="EB216" s="69">
        <f>DW216</f>
        <v>30</v>
      </c>
      <c r="EC216" s="88"/>
      <c r="ED216" s="87"/>
      <c r="EE216" s="18">
        <v>21</v>
      </c>
      <c r="EF216" s="12"/>
      <c r="EI216" s="409">
        <v>21</v>
      </c>
      <c r="EJ216" s="98"/>
      <c r="EK216" s="100" t="e">
        <f>#REF!</f>
        <v>#REF!</v>
      </c>
      <c r="EL216" s="101">
        <v>40</v>
      </c>
      <c r="EM216" s="133"/>
      <c r="EN216" s="134"/>
      <c r="EO216" s="61"/>
      <c r="EP216" s="385">
        <f>EL216</f>
        <v>40</v>
      </c>
      <c r="EQ216" s="385">
        <v>30</v>
      </c>
      <c r="ER216" s="120">
        <f t="shared" si="75"/>
        <v>-10</v>
      </c>
      <c r="ES216" s="386">
        <f t="shared" si="76"/>
        <v>-0.25</v>
      </c>
      <c r="ET216" s="49">
        <v>19</v>
      </c>
      <c r="EU216" s="69">
        <f>EB211</f>
        <v>0</v>
      </c>
      <c r="EV216" s="69">
        <f>EQ216</f>
        <v>30</v>
      </c>
      <c r="EW216" s="88"/>
      <c r="EX216" s="87"/>
      <c r="EY216" s="409">
        <v>21</v>
      </c>
      <c r="EZ216" s="12"/>
    </row>
    <row r="217" spans="1:156" hidden="1" x14ac:dyDescent="0.25">
      <c r="A217" s="461">
        <v>22</v>
      </c>
      <c r="B217" s="58"/>
      <c r="C217" s="7"/>
      <c r="D217" s="7"/>
      <c r="E217" s="58"/>
      <c r="F217" s="92"/>
      <c r="H217" s="7"/>
      <c r="I217" s="7"/>
      <c r="J217" s="58"/>
      <c r="K217" s="92"/>
      <c r="L217" s="339"/>
      <c r="M217" s="7"/>
      <c r="N217" s="7"/>
      <c r="O217" s="58"/>
      <c r="P217" s="92"/>
      <c r="Q217" s="461">
        <v>22</v>
      </c>
      <c r="R217" s="6"/>
      <c r="U217" s="332">
        <v>22</v>
      </c>
      <c r="V217" s="58"/>
      <c r="W217" s="107" t="e">
        <f>SUM(W209,W216)</f>
        <v>#REF!</v>
      </c>
      <c r="X217" s="108">
        <f>SUM(X209,X216)</f>
        <v>100</v>
      </c>
      <c r="Y217" s="257" t="e">
        <f>SUM(X217,-W217)</f>
        <v>#REF!</v>
      </c>
      <c r="Z217" s="258" t="e">
        <f>Y217/W217</f>
        <v>#REF!</v>
      </c>
      <c r="AA217" s="61"/>
      <c r="AB217" s="108">
        <f>SUM(AB209,AB216)</f>
        <v>48</v>
      </c>
      <c r="AC217" s="108">
        <f>SUM(AC209,AC216)</f>
        <v>31</v>
      </c>
      <c r="AD217" s="257">
        <f t="shared" si="62"/>
        <v>-17</v>
      </c>
      <c r="AE217" s="348">
        <f t="shared" si="63"/>
        <v>-0.35416666666666669</v>
      </c>
      <c r="AF217" s="49">
        <v>20</v>
      </c>
      <c r="AG217" s="111">
        <f>SUM(AG209,AG216)</f>
        <v>0</v>
      </c>
      <c r="AH217" s="111">
        <f>SUM(AH209,AH216)</f>
        <v>31</v>
      </c>
      <c r="AI217" s="70">
        <f>SUM(AH217,-AG217)</f>
        <v>31</v>
      </c>
      <c r="AJ217" s="80" t="e">
        <f>AI217/AG217</f>
        <v>#DIV/0!</v>
      </c>
      <c r="AK217" s="332">
        <v>22</v>
      </c>
      <c r="AL217" s="12"/>
      <c r="AN217" s="18">
        <v>22</v>
      </c>
      <c r="AO217" s="58"/>
      <c r="AP217" s="107" t="e">
        <f>SUM(AP209,AP216)</f>
        <v>#REF!</v>
      </c>
      <c r="AQ217" s="108">
        <f>SUM(AQ209,AQ216)</f>
        <v>100</v>
      </c>
      <c r="AR217" s="257" t="e">
        <f>SUM(AQ217,-AP217)</f>
        <v>#REF!</v>
      </c>
      <c r="AS217" s="258" t="e">
        <f>AR217/AP217</f>
        <v>#REF!</v>
      </c>
      <c r="AT217" s="61"/>
      <c r="AU217" s="108">
        <f>SUM(AU209,AU216)</f>
        <v>43</v>
      </c>
      <c r="AV217" s="108">
        <f>SUM(AV209,AV216)</f>
        <v>30</v>
      </c>
      <c r="AW217" s="257">
        <f t="shared" si="64"/>
        <v>-13</v>
      </c>
      <c r="AX217" s="348">
        <f t="shared" si="65"/>
        <v>-0.30232558139534882</v>
      </c>
      <c r="AY217" s="49">
        <v>20</v>
      </c>
      <c r="AZ217" s="111">
        <f>SUM(AZ209,AZ216)</f>
        <v>0</v>
      </c>
      <c r="BA217" s="111">
        <f>SUM(BA209,BA216)</f>
        <v>30</v>
      </c>
      <c r="BB217" s="70">
        <f>SUM(BA217,-AZ217)</f>
        <v>30</v>
      </c>
      <c r="BC217" s="80" t="e">
        <f>BB217/AZ217</f>
        <v>#DIV/0!</v>
      </c>
      <c r="BD217" s="18">
        <v>22</v>
      </c>
      <c r="BE217" s="12"/>
      <c r="BG217" s="332">
        <v>22</v>
      </c>
      <c r="BH217" s="58"/>
      <c r="BI217" s="107" t="e">
        <f>SUM(BI209,BI216)</f>
        <v>#REF!</v>
      </c>
      <c r="BJ217" s="108">
        <f>SUM(BJ209,BJ216)</f>
        <v>100</v>
      </c>
      <c r="BK217" s="257" t="e">
        <f>SUM(BJ217,-BI217)</f>
        <v>#REF!</v>
      </c>
      <c r="BL217" s="258" t="e">
        <f>BK217/BI217</f>
        <v>#REF!</v>
      </c>
      <c r="BM217" s="61"/>
      <c r="BN217" s="108">
        <f>SUM(BN209,BN216)</f>
        <v>40</v>
      </c>
      <c r="BO217" s="108">
        <f>SUM(BO209,BO216)</f>
        <v>32</v>
      </c>
      <c r="BP217" s="257">
        <f t="shared" si="66"/>
        <v>-8</v>
      </c>
      <c r="BQ217" s="348">
        <f t="shared" si="67"/>
        <v>-0.2</v>
      </c>
      <c r="BR217" s="49">
        <v>20</v>
      </c>
      <c r="BS217" s="111">
        <f>SUM(BS209,BS216)</f>
        <v>0</v>
      </c>
      <c r="BT217" s="111">
        <f>SUM(BT209,BT216)</f>
        <v>32</v>
      </c>
      <c r="BU217" s="70">
        <f>SUM(BT217,-BS217)</f>
        <v>32</v>
      </c>
      <c r="BV217" s="80" t="e">
        <f>BU217/BS217</f>
        <v>#DIV/0!</v>
      </c>
      <c r="BW217" s="332">
        <v>22</v>
      </c>
      <c r="BX217" s="12"/>
      <c r="CA217" s="18">
        <v>22</v>
      </c>
      <c r="CB217" s="58"/>
      <c r="CC217" s="107" t="e">
        <f>SUM(CC209,CC216)</f>
        <v>#REF!</v>
      </c>
      <c r="CD217" s="108">
        <f>SUM(CD209,CD216)</f>
        <v>100</v>
      </c>
      <c r="CE217" s="257" t="e">
        <f>SUM(CD217,-CC217)</f>
        <v>#REF!</v>
      </c>
      <c r="CF217" s="258" t="e">
        <f>CE217/CC217</f>
        <v>#REF!</v>
      </c>
      <c r="CG217" s="61"/>
      <c r="CH217" s="108">
        <f>SUM(CH209,CH216)</f>
        <v>40</v>
      </c>
      <c r="CI217" s="108">
        <f>SUM(CI209,CI216)</f>
        <v>30</v>
      </c>
      <c r="CJ217" s="257">
        <f t="shared" si="68"/>
        <v>-10</v>
      </c>
      <c r="CK217" s="348">
        <f t="shared" si="69"/>
        <v>-0.25</v>
      </c>
      <c r="CL217" s="49">
        <v>20</v>
      </c>
      <c r="CM217" s="111">
        <f>SUM(CM209,CM216)</f>
        <v>0</v>
      </c>
      <c r="CN217" s="111">
        <f>SUM(CN209,CN216)</f>
        <v>30</v>
      </c>
      <c r="CO217" s="70">
        <f>SUM(CN217,-CM217)</f>
        <v>30</v>
      </c>
      <c r="CP217" s="80" t="e">
        <f>CO217/CM217</f>
        <v>#DIV/0!</v>
      </c>
      <c r="CQ217" s="18">
        <v>22</v>
      </c>
      <c r="CR217" s="12"/>
      <c r="CU217" s="332">
        <v>22</v>
      </c>
      <c r="CV217" s="58"/>
      <c r="CW217" s="107" t="e">
        <f>SUM(CW209,CW216)</f>
        <v>#REF!</v>
      </c>
      <c r="CX217" s="108">
        <f>SUM(CX209,CX216)</f>
        <v>100</v>
      </c>
      <c r="CY217" s="257" t="e">
        <f>SUM(CX217,-CW217)</f>
        <v>#REF!</v>
      </c>
      <c r="CZ217" s="258" t="e">
        <f>CY217/CW217</f>
        <v>#REF!</v>
      </c>
      <c r="DA217" s="61"/>
      <c r="DB217" s="108">
        <f>SUM(DB209,DB216)</f>
        <v>40</v>
      </c>
      <c r="DC217" s="108">
        <f>SUM(DC209,DC216)</f>
        <v>32</v>
      </c>
      <c r="DD217" s="257">
        <f t="shared" si="70"/>
        <v>-8</v>
      </c>
      <c r="DE217" s="348">
        <f t="shared" si="71"/>
        <v>-0.2</v>
      </c>
      <c r="DF217" s="49">
        <v>20</v>
      </c>
      <c r="DG217" s="111">
        <f>SUM(DG209,DG216)</f>
        <v>0</v>
      </c>
      <c r="DH217" s="111">
        <f>SUM(DH209,DH216)</f>
        <v>32</v>
      </c>
      <c r="DI217" s="70">
        <f>SUM(DH217,-DG217)</f>
        <v>32</v>
      </c>
      <c r="DJ217" s="80" t="e">
        <f>DI217/DG217</f>
        <v>#DIV/0!</v>
      </c>
      <c r="DK217" s="332">
        <v>22</v>
      </c>
      <c r="DL217" s="12"/>
      <c r="DO217" s="18">
        <v>22</v>
      </c>
      <c r="DP217" s="58"/>
      <c r="DQ217" s="107" t="e">
        <f>SUM(DQ209,DQ216)</f>
        <v>#REF!</v>
      </c>
      <c r="DR217" s="108">
        <f>SUM(DR209,DR216)</f>
        <v>100</v>
      </c>
      <c r="DS217" s="257" t="e">
        <f>SUM(DR217,-DQ217)</f>
        <v>#REF!</v>
      </c>
      <c r="DT217" s="258" t="e">
        <f>DS217/DQ217</f>
        <v>#REF!</v>
      </c>
      <c r="DU217" s="61"/>
      <c r="DV217" s="108">
        <f>SUM(DV209,DV216)</f>
        <v>40</v>
      </c>
      <c r="DW217" s="108">
        <f>SUM(DW209,DW216)</f>
        <v>31</v>
      </c>
      <c r="DX217" s="257">
        <f t="shared" si="72"/>
        <v>-9</v>
      </c>
      <c r="DY217" s="348">
        <f t="shared" si="73"/>
        <v>-0.22500000000000001</v>
      </c>
      <c r="DZ217" s="49">
        <v>20</v>
      </c>
      <c r="EA217" s="111">
        <f>SUM(EA209,EA216)</f>
        <v>0</v>
      </c>
      <c r="EB217" s="111">
        <f>SUM(EB209,EB216)</f>
        <v>31</v>
      </c>
      <c r="EC217" s="70">
        <f>SUM(EB217,-EA217)</f>
        <v>31</v>
      </c>
      <c r="ED217" s="80" t="e">
        <f>EC217/EA217</f>
        <v>#DIV/0!</v>
      </c>
      <c r="EE217" s="18">
        <v>22</v>
      </c>
      <c r="EF217" s="12"/>
      <c r="EI217" s="409">
        <v>22</v>
      </c>
      <c r="EJ217" s="58"/>
      <c r="EK217" s="107" t="e">
        <f>SUM(EK209,EK216)</f>
        <v>#REF!</v>
      </c>
      <c r="EL217" s="108">
        <f>SUM(EL209,EL216)</f>
        <v>100</v>
      </c>
      <c r="EM217" s="257" t="e">
        <f>SUM(EL217,-EK217)</f>
        <v>#REF!</v>
      </c>
      <c r="EN217" s="258" t="e">
        <f>EM217/EK217</f>
        <v>#REF!</v>
      </c>
      <c r="EO217" s="61"/>
      <c r="EP217" s="108">
        <f>SUM(EP209,EP216)</f>
        <v>42</v>
      </c>
      <c r="EQ217" s="108">
        <f>SUM(EQ209,EQ216)</f>
        <v>31</v>
      </c>
      <c r="ER217" s="257">
        <f t="shared" si="75"/>
        <v>-11</v>
      </c>
      <c r="ES217" s="348">
        <f t="shared" si="76"/>
        <v>-0.26190476190476192</v>
      </c>
      <c r="ET217" s="49">
        <v>20</v>
      </c>
      <c r="EU217" s="111">
        <f>SUM(EU209,EU216)</f>
        <v>0</v>
      </c>
      <c r="EV217" s="111">
        <f>SUM(EV209,EV216)</f>
        <v>31</v>
      </c>
      <c r="EW217" s="70">
        <f>SUM(EV217,-EU217)</f>
        <v>31</v>
      </c>
      <c r="EX217" s="80" t="e">
        <f>EW217/EU217</f>
        <v>#DIV/0!</v>
      </c>
      <c r="EY217" s="409">
        <v>22</v>
      </c>
      <c r="EZ217" s="12"/>
    </row>
    <row r="218" spans="1:156" x14ac:dyDescent="0.25">
      <c r="A218" s="461">
        <v>23</v>
      </c>
      <c r="B218" s="190" t="s">
        <v>128</v>
      </c>
      <c r="C218" s="191">
        <f>SUM(C201,C215)</f>
        <v>0</v>
      </c>
      <c r="D218" s="191">
        <f>SUM(D201,D215)</f>
        <v>1072</v>
      </c>
      <c r="E218" s="192">
        <f>SUM(D218,-C218)</f>
        <v>1072</v>
      </c>
      <c r="F218" s="193" t="e">
        <f>E218/C218</f>
        <v>#DIV/0!</v>
      </c>
      <c r="G218" s="439"/>
      <c r="H218" s="473">
        <f>SUM(H201,H215)</f>
        <v>1051</v>
      </c>
      <c r="I218" s="473">
        <f>SUM(I201,I215)</f>
        <v>1237</v>
      </c>
      <c r="J218" s="472">
        <f>SUM(I218,-H218)</f>
        <v>186</v>
      </c>
      <c r="K218" s="427">
        <f>J218/H218</f>
        <v>0.17697431018078022</v>
      </c>
      <c r="L218" s="339"/>
      <c r="M218" s="14">
        <f>SUM(M201,M215)</f>
        <v>1085</v>
      </c>
      <c r="N218" s="14">
        <f>SUM(N201,N215)</f>
        <v>1237</v>
      </c>
      <c r="O218" s="198">
        <f>SUM(N218,-M218)</f>
        <v>152</v>
      </c>
      <c r="P218" s="199">
        <f>O218/M218</f>
        <v>0.1400921658986175</v>
      </c>
      <c r="Q218" s="461">
        <v>23</v>
      </c>
      <c r="R218" s="6"/>
      <c r="U218" s="332">
        <v>23</v>
      </c>
      <c r="V218" s="200" t="s">
        <v>128</v>
      </c>
      <c r="W218" s="108"/>
      <c r="X218" s="108"/>
      <c r="Y218" s="257"/>
      <c r="Z218" s="258"/>
      <c r="AA218" s="61"/>
      <c r="AB218" s="349">
        <f>SUM(AB201,AB215)</f>
        <v>360</v>
      </c>
      <c r="AC218" s="349">
        <f>SUM(AC201,AC215)</f>
        <v>324</v>
      </c>
      <c r="AD218" s="349">
        <f t="shared" si="62"/>
        <v>-36</v>
      </c>
      <c r="AE218" s="387">
        <f>AD218/AB218</f>
        <v>-0.1</v>
      </c>
      <c r="AF218" s="49"/>
      <c r="AG218" s="111"/>
      <c r="AH218" s="111"/>
      <c r="AI218" s="70"/>
      <c r="AJ218" s="80"/>
      <c r="AK218" s="332">
        <v>23</v>
      </c>
      <c r="AL218" s="12"/>
      <c r="AN218" s="18">
        <v>23</v>
      </c>
      <c r="AO218" s="200" t="s">
        <v>128</v>
      </c>
      <c r="AP218" s="108"/>
      <c r="AQ218" s="108"/>
      <c r="AR218" s="257"/>
      <c r="AS218" s="258"/>
      <c r="AT218" s="61"/>
      <c r="AU218" s="349">
        <f>SUM(AU201,AU215)</f>
        <v>139</v>
      </c>
      <c r="AV218" s="349">
        <f>SUM(AV201,AV215)</f>
        <v>126</v>
      </c>
      <c r="AW218" s="349">
        <f t="shared" si="64"/>
        <v>-13</v>
      </c>
      <c r="AX218" s="387">
        <f>AW218/AU218</f>
        <v>-9.3525179856115109E-2</v>
      </c>
      <c r="AY218" s="49"/>
      <c r="AZ218" s="111"/>
      <c r="BA218" s="111"/>
      <c r="BB218" s="70"/>
      <c r="BC218" s="80"/>
      <c r="BD218" s="18">
        <v>23</v>
      </c>
      <c r="BE218" s="12"/>
      <c r="BG218" s="332">
        <v>23</v>
      </c>
      <c r="BH218" s="200" t="s">
        <v>128</v>
      </c>
      <c r="BI218" s="108"/>
      <c r="BJ218" s="108"/>
      <c r="BK218" s="257"/>
      <c r="BL218" s="258"/>
      <c r="BM218" s="61"/>
      <c r="BN218" s="349">
        <f>SUM(BN201,BN215)</f>
        <v>134</v>
      </c>
      <c r="BO218" s="349">
        <f>SUM(BO201,BO215)</f>
        <v>192</v>
      </c>
      <c r="BP218" s="350">
        <f t="shared" si="66"/>
        <v>58</v>
      </c>
      <c r="BQ218" s="351">
        <f>BP218/BN218</f>
        <v>0.43283582089552236</v>
      </c>
      <c r="BR218" s="49"/>
      <c r="BS218" s="111"/>
      <c r="BT218" s="111"/>
      <c r="BU218" s="70"/>
      <c r="BV218" s="80"/>
      <c r="BW218" s="332">
        <v>23</v>
      </c>
      <c r="BX218" s="12"/>
      <c r="CA218" s="18">
        <v>23</v>
      </c>
      <c r="CB218" s="200" t="s">
        <v>128</v>
      </c>
      <c r="CC218" s="108"/>
      <c r="CD218" s="108"/>
      <c r="CE218" s="257"/>
      <c r="CF218" s="258"/>
      <c r="CG218" s="61"/>
      <c r="CH218" s="349">
        <f>SUM(CH201,CH215)</f>
        <v>55</v>
      </c>
      <c r="CI218" s="349">
        <f>SUM(CI201,CI215)</f>
        <v>52</v>
      </c>
      <c r="CJ218" s="350">
        <f t="shared" si="68"/>
        <v>-3</v>
      </c>
      <c r="CK218" s="351">
        <f t="shared" si="69"/>
        <v>-5.4545454545454543E-2</v>
      </c>
      <c r="CL218" s="49"/>
      <c r="CM218" s="111"/>
      <c r="CN218" s="111"/>
      <c r="CO218" s="70"/>
      <c r="CP218" s="80"/>
      <c r="CQ218" s="18">
        <v>23</v>
      </c>
      <c r="CR218" s="12"/>
      <c r="CU218" s="332">
        <v>23</v>
      </c>
      <c r="CV218" s="200" t="s">
        <v>128</v>
      </c>
      <c r="CW218" s="108"/>
      <c r="CX218" s="108"/>
      <c r="CY218" s="257"/>
      <c r="CZ218" s="258"/>
      <c r="DA218" s="61"/>
      <c r="DB218" s="349">
        <f>SUM(DB201,DB215)</f>
        <v>21</v>
      </c>
      <c r="DC218" s="349">
        <f>SUM(DC201,DC215)</f>
        <v>15</v>
      </c>
      <c r="DD218" s="349">
        <f t="shared" si="70"/>
        <v>-6</v>
      </c>
      <c r="DE218" s="387">
        <f t="shared" si="71"/>
        <v>-0.2857142857142857</v>
      </c>
      <c r="DF218" s="49"/>
      <c r="DG218" s="111"/>
      <c r="DH218" s="111"/>
      <c r="DI218" s="70"/>
      <c r="DJ218" s="80"/>
      <c r="DK218" s="332">
        <v>23</v>
      </c>
      <c r="DL218" s="12"/>
      <c r="DO218" s="18">
        <v>23</v>
      </c>
      <c r="DP218" s="200" t="s">
        <v>128</v>
      </c>
      <c r="DQ218" s="108"/>
      <c r="DR218" s="108"/>
      <c r="DS218" s="257"/>
      <c r="DT218" s="258"/>
      <c r="DU218" s="61"/>
      <c r="DV218" s="349">
        <f>SUM(DV201,DV215)</f>
        <v>65</v>
      </c>
      <c r="DW218" s="349">
        <f>SUM(DW201,DW215)</f>
        <v>264</v>
      </c>
      <c r="DX218" s="350">
        <f t="shared" si="72"/>
        <v>199</v>
      </c>
      <c r="DY218" s="440">
        <f t="shared" si="73"/>
        <v>3.0615384615384613</v>
      </c>
      <c r="DZ218" s="49"/>
      <c r="EA218" s="111"/>
      <c r="EB218" s="111"/>
      <c r="EC218" s="70"/>
      <c r="ED218" s="80"/>
      <c r="EE218" s="18">
        <v>23</v>
      </c>
      <c r="EF218" s="12"/>
      <c r="EI218" s="409">
        <v>23</v>
      </c>
      <c r="EJ218" s="205" t="s">
        <v>128</v>
      </c>
      <c r="EK218" s="108"/>
      <c r="EL218" s="108"/>
      <c r="EM218" s="257"/>
      <c r="EN218" s="258"/>
      <c r="EO218" s="61"/>
      <c r="EP218" s="471">
        <f>SUM(EP201,EP215)</f>
        <v>774</v>
      </c>
      <c r="EQ218" s="471">
        <f>SUM(EQ201,EQ215)</f>
        <v>973</v>
      </c>
      <c r="ER218" s="244">
        <f t="shared" si="75"/>
        <v>199</v>
      </c>
      <c r="ES218" s="428">
        <f t="shared" si="76"/>
        <v>0.25710594315245477</v>
      </c>
      <c r="ET218" s="49"/>
      <c r="EU218" s="111"/>
      <c r="EV218" s="111"/>
      <c r="EW218" s="70"/>
      <c r="EX218" s="80"/>
      <c r="EY218" s="409">
        <v>23</v>
      </c>
      <c r="EZ218" s="12"/>
    </row>
    <row r="219" spans="1:156" ht="3" hidden="1" customHeight="1" x14ac:dyDescent="0.25">
      <c r="A219" s="461"/>
      <c r="B219" s="98"/>
      <c r="C219" s="96"/>
      <c r="D219" s="96"/>
      <c r="E219" s="98"/>
      <c r="F219" s="99"/>
      <c r="G219" s="142"/>
      <c r="H219" s="96"/>
      <c r="I219" s="96"/>
      <c r="J219" s="98"/>
      <c r="K219" s="99"/>
      <c r="L219" s="170"/>
      <c r="M219" s="96"/>
      <c r="N219" s="96"/>
      <c r="O219" s="98"/>
      <c r="P219" s="99"/>
      <c r="Q219" s="461"/>
      <c r="R219" s="6"/>
      <c r="U219" s="332">
        <v>25</v>
      </c>
      <c r="V219" s="98"/>
      <c r="W219" s="96"/>
      <c r="X219" s="96"/>
      <c r="Y219" s="98"/>
      <c r="Z219" s="99"/>
      <c r="AA219" s="388"/>
      <c r="AB219" s="96"/>
      <c r="AC219" s="96"/>
      <c r="AD219" s="98"/>
      <c r="AE219" s="99"/>
      <c r="AF219" s="189"/>
      <c r="AG219" s="96"/>
      <c r="AH219" s="96"/>
      <c r="AI219" s="98"/>
      <c r="AJ219" s="99"/>
      <c r="AK219" s="332">
        <v>25</v>
      </c>
      <c r="AL219" s="12"/>
      <c r="AN219" s="18">
        <v>25</v>
      </c>
      <c r="AO219" s="98"/>
      <c r="AP219" s="96"/>
      <c r="AQ219" s="96"/>
      <c r="AR219" s="98"/>
      <c r="AS219" s="99"/>
      <c r="AT219" s="388"/>
      <c r="AU219" s="96"/>
      <c r="AV219" s="96"/>
      <c r="AW219" s="98"/>
      <c r="AX219" s="99"/>
      <c r="AY219" s="189"/>
      <c r="AZ219" s="96"/>
      <c r="BA219" s="96"/>
      <c r="BB219" s="98"/>
      <c r="BC219" s="99"/>
      <c r="BD219" s="18">
        <v>25</v>
      </c>
      <c r="BE219" s="12"/>
      <c r="BG219" s="332">
        <v>25</v>
      </c>
      <c r="BH219" s="98"/>
      <c r="BI219" s="96"/>
      <c r="BJ219" s="96"/>
      <c r="BK219" s="98"/>
      <c r="BL219" s="99"/>
      <c r="BM219" s="388"/>
      <c r="BN219" s="96"/>
      <c r="BO219" s="96"/>
      <c r="BP219" s="98"/>
      <c r="BQ219" s="99"/>
      <c r="BR219" s="189"/>
      <c r="BS219" s="96"/>
      <c r="BT219" s="96"/>
      <c r="BU219" s="98"/>
      <c r="BV219" s="99"/>
      <c r="BW219" s="332">
        <v>25</v>
      </c>
      <c r="BX219" s="12"/>
      <c r="CA219" s="18">
        <v>25</v>
      </c>
      <c r="CB219" s="98"/>
      <c r="CC219" s="96"/>
      <c r="CD219" s="96"/>
      <c r="CE219" s="98"/>
      <c r="CF219" s="99"/>
      <c r="CG219" s="388"/>
      <c r="CH219" s="96"/>
      <c r="CI219" s="96"/>
      <c r="CJ219" s="98"/>
      <c r="CK219" s="99"/>
      <c r="CL219" s="189"/>
      <c r="CM219" s="96"/>
      <c r="CN219" s="96"/>
      <c r="CO219" s="98"/>
      <c r="CP219" s="99"/>
      <c r="CQ219" s="18">
        <v>25</v>
      </c>
      <c r="CR219" s="12"/>
      <c r="CU219" s="332">
        <v>25</v>
      </c>
      <c r="CV219" s="98"/>
      <c r="CW219" s="96"/>
      <c r="CX219" s="96"/>
      <c r="CY219" s="98"/>
      <c r="CZ219" s="99"/>
      <c r="DA219" s="388"/>
      <c r="DB219" s="96"/>
      <c r="DC219" s="96"/>
      <c r="DD219" s="98"/>
      <c r="DE219" s="99"/>
      <c r="DF219" s="189"/>
      <c r="DG219" s="96"/>
      <c r="DH219" s="96"/>
      <c r="DI219" s="98"/>
      <c r="DJ219" s="99"/>
      <c r="DK219" s="332">
        <v>25</v>
      </c>
      <c r="DL219" s="12"/>
      <c r="DO219" s="18">
        <v>25</v>
      </c>
      <c r="DP219" s="98"/>
      <c r="DQ219" s="96"/>
      <c r="DR219" s="96"/>
      <c r="DS219" s="98"/>
      <c r="DT219" s="99"/>
      <c r="DU219" s="388"/>
      <c r="DV219" s="96"/>
      <c r="DW219" s="96"/>
      <c r="DX219" s="98"/>
      <c r="DY219" s="99"/>
      <c r="DZ219" s="189"/>
      <c r="EA219" s="96"/>
      <c r="EB219" s="96"/>
      <c r="EC219" s="98"/>
      <c r="ED219" s="99"/>
      <c r="EE219" s="18">
        <v>25</v>
      </c>
      <c r="EF219" s="12"/>
      <c r="EI219" s="409">
        <v>25</v>
      </c>
      <c r="EJ219" s="98"/>
      <c r="EK219" s="96"/>
      <c r="EL219" s="96"/>
      <c r="EM219" s="98"/>
      <c r="EN219" s="99"/>
      <c r="EO219" s="388"/>
      <c r="EP219" s="96"/>
      <c r="EQ219" s="96"/>
      <c r="ER219" s="98"/>
      <c r="ES219" s="99"/>
      <c r="ET219" s="189"/>
      <c r="EU219" s="96"/>
      <c r="EV219" s="96"/>
      <c r="EW219" s="98"/>
      <c r="EX219" s="99"/>
      <c r="EY219" s="409">
        <v>25</v>
      </c>
      <c r="EZ219" s="12"/>
    </row>
    <row r="220" spans="1:156" hidden="1" x14ac:dyDescent="0.25">
      <c r="A220" s="461">
        <v>21</v>
      </c>
      <c r="B220" s="135" t="s">
        <v>106</v>
      </c>
      <c r="C220" s="135">
        <f>SUM(C201,C215)</f>
        <v>0</v>
      </c>
      <c r="D220" s="135">
        <f>SUM(D201,D215)</f>
        <v>1072</v>
      </c>
      <c r="E220" s="162">
        <f>SUM(D220,-C220)</f>
        <v>1072</v>
      </c>
      <c r="F220" s="137" t="e">
        <f>E220/C220</f>
        <v>#DIV/0!</v>
      </c>
      <c r="G220" s="61">
        <v>21</v>
      </c>
      <c r="H220" s="135">
        <f>SUM(H201,H215)</f>
        <v>1051</v>
      </c>
      <c r="I220" s="135">
        <f>SUM(I201,I215)</f>
        <v>1237</v>
      </c>
      <c r="J220" s="162">
        <f>SUM(I220,-H220)</f>
        <v>186</v>
      </c>
      <c r="K220" s="137">
        <f>J220/H220</f>
        <v>0.17697431018078022</v>
      </c>
      <c r="L220" s="17"/>
      <c r="M220" s="135">
        <f>SUM(M201,M215)</f>
        <v>1085</v>
      </c>
      <c r="N220" s="135">
        <f>SUM(N201,N215)</f>
        <v>1237</v>
      </c>
      <c r="O220" s="162">
        <f>SUM(N220,-M220)</f>
        <v>152</v>
      </c>
      <c r="P220" s="137">
        <f>O220/M220</f>
        <v>0.1400921658986175</v>
      </c>
      <c r="Q220" s="461">
        <v>21</v>
      </c>
      <c r="R220" s="6"/>
      <c r="U220" s="332"/>
      <c r="V220" s="135" t="s">
        <v>106</v>
      </c>
      <c r="W220" s="96"/>
      <c r="X220" s="96"/>
      <c r="Y220" s="98"/>
      <c r="Z220" s="99"/>
      <c r="AA220" s="389"/>
      <c r="AB220" s="96"/>
      <c r="AC220" s="96"/>
      <c r="AD220" s="98"/>
      <c r="AE220" s="99"/>
      <c r="AF220" s="189"/>
      <c r="AG220" s="96"/>
      <c r="AH220" s="96"/>
      <c r="AI220" s="98"/>
      <c r="AJ220" s="99"/>
      <c r="AK220" s="332"/>
      <c r="AL220" s="12"/>
      <c r="AN220" s="18"/>
      <c r="AO220" s="135" t="s">
        <v>106</v>
      </c>
      <c r="AP220" s="96"/>
      <c r="AQ220" s="96"/>
      <c r="AR220" s="98"/>
      <c r="AS220" s="99"/>
      <c r="AT220" s="389"/>
      <c r="AU220" s="96"/>
      <c r="AV220" s="96"/>
      <c r="AW220" s="98"/>
      <c r="AX220" s="99"/>
      <c r="AY220" s="189"/>
      <c r="AZ220" s="96"/>
      <c r="BA220" s="96"/>
      <c r="BB220" s="98"/>
      <c r="BC220" s="99"/>
      <c r="BD220" s="18"/>
      <c r="BE220" s="12"/>
      <c r="BG220" s="332"/>
      <c r="BH220" s="135" t="s">
        <v>106</v>
      </c>
      <c r="BI220" s="96"/>
      <c r="BJ220" s="96"/>
      <c r="BK220" s="98"/>
      <c r="BL220" s="99"/>
      <c r="BM220" s="389"/>
      <c r="BN220" s="96"/>
      <c r="BO220" s="96"/>
      <c r="BP220" s="98"/>
      <c r="BQ220" s="99"/>
      <c r="BR220" s="189"/>
      <c r="BS220" s="96"/>
      <c r="BT220" s="96"/>
      <c r="BU220" s="98"/>
      <c r="BV220" s="99"/>
      <c r="BW220" s="332"/>
      <c r="BX220" s="12"/>
      <c r="CA220" s="18"/>
      <c r="CB220" s="135" t="s">
        <v>106</v>
      </c>
      <c r="CC220" s="96"/>
      <c r="CD220" s="96"/>
      <c r="CE220" s="98"/>
      <c r="CF220" s="99"/>
      <c r="CG220" s="389"/>
      <c r="CH220" s="96"/>
      <c r="CI220" s="96"/>
      <c r="CJ220" s="98"/>
      <c r="CK220" s="99"/>
      <c r="CL220" s="189"/>
      <c r="CM220" s="96"/>
      <c r="CN220" s="96"/>
      <c r="CO220" s="98"/>
      <c r="CP220" s="99"/>
      <c r="CQ220" s="18"/>
      <c r="CR220" s="12"/>
      <c r="CU220" s="332"/>
      <c r="CV220" s="135" t="s">
        <v>106</v>
      </c>
      <c r="CW220" s="96"/>
      <c r="CX220" s="96"/>
      <c r="CY220" s="98"/>
      <c r="CZ220" s="99"/>
      <c r="DA220" s="389"/>
      <c r="DB220" s="96"/>
      <c r="DC220" s="96"/>
      <c r="DD220" s="98"/>
      <c r="DE220" s="99"/>
      <c r="DF220" s="189"/>
      <c r="DG220" s="96"/>
      <c r="DH220" s="96"/>
      <c r="DI220" s="98"/>
      <c r="DJ220" s="99"/>
      <c r="DK220" s="332"/>
      <c r="DL220" s="12"/>
      <c r="DO220" s="18"/>
      <c r="DP220" s="135" t="s">
        <v>106</v>
      </c>
      <c r="DQ220" s="96"/>
      <c r="DR220" s="96"/>
      <c r="DS220" s="98"/>
      <c r="DT220" s="99"/>
      <c r="DU220" s="389"/>
      <c r="DV220" s="96"/>
      <c r="DW220" s="96"/>
      <c r="DX220" s="98"/>
      <c r="DY220" s="99"/>
      <c r="DZ220" s="189"/>
      <c r="EA220" s="96"/>
      <c r="EB220" s="96"/>
      <c r="EC220" s="98"/>
      <c r="ED220" s="99"/>
      <c r="EE220" s="18"/>
      <c r="EF220" s="12"/>
      <c r="EI220" s="409"/>
      <c r="EJ220" s="135" t="s">
        <v>106</v>
      </c>
      <c r="EK220" s="96"/>
      <c r="EL220" s="96"/>
      <c r="EM220" s="98"/>
      <c r="EN220" s="99"/>
      <c r="EO220" s="389"/>
      <c r="EP220" s="96"/>
      <c r="EQ220" s="96"/>
      <c r="ER220" s="98"/>
      <c r="ES220" s="99"/>
      <c r="ET220" s="189"/>
      <c r="EU220" s="96"/>
      <c r="EV220" s="96"/>
      <c r="EW220" s="98"/>
      <c r="EX220" s="99"/>
      <c r="EY220" s="409"/>
      <c r="EZ220" s="12"/>
    </row>
    <row r="221" spans="1:156" hidden="1" x14ac:dyDescent="0.25">
      <c r="A221" s="461">
        <v>23</v>
      </c>
      <c r="B221" s="140"/>
      <c r="C221" s="390"/>
      <c r="D221" s="140"/>
      <c r="E221" s="142"/>
      <c r="F221" s="143"/>
      <c r="G221" s="61"/>
      <c r="H221" s="140"/>
      <c r="I221" s="140"/>
      <c r="J221" s="142"/>
      <c r="K221" s="143"/>
      <c r="L221" s="17"/>
      <c r="M221" s="140"/>
      <c r="N221" s="140"/>
      <c r="O221" s="142"/>
      <c r="P221" s="143"/>
      <c r="Q221" s="461">
        <v>23</v>
      </c>
      <c r="R221" s="6"/>
      <c r="U221" s="332">
        <v>23</v>
      </c>
      <c r="V221" s="140"/>
      <c r="W221" s="191" t="e">
        <f>SUM(W203,W217)</f>
        <v>#REF!</v>
      </c>
      <c r="X221" s="191">
        <f>SUM(X203,X217)</f>
        <v>394</v>
      </c>
      <c r="Y221" s="192" t="e">
        <f>SUM(X221,-W221)</f>
        <v>#REF!</v>
      </c>
      <c r="Z221" s="193" t="e">
        <f>Y221/W221</f>
        <v>#REF!</v>
      </c>
      <c r="AA221" s="388"/>
      <c r="AB221" s="191">
        <f>SUM(AB203,AB217)</f>
        <v>351</v>
      </c>
      <c r="AC221" s="191">
        <f>SUM(AC203,AC217)</f>
        <v>305</v>
      </c>
      <c r="AD221" s="192">
        <f>SUM(AC221,-AB221)</f>
        <v>-46</v>
      </c>
      <c r="AE221" s="351">
        <f>AD221/AB221</f>
        <v>-0.13105413105413105</v>
      </c>
      <c r="AF221" s="189"/>
      <c r="AG221" s="14">
        <f>SUM(AG203,AG217)</f>
        <v>0</v>
      </c>
      <c r="AH221" s="14">
        <f>SUM(AH203,AH217)</f>
        <v>305</v>
      </c>
      <c r="AI221" s="198">
        <f>SUM(AH221,-AG221)</f>
        <v>305</v>
      </c>
      <c r="AJ221" s="199" t="e">
        <f>AI221/AG221</f>
        <v>#DIV/0!</v>
      </c>
      <c r="AK221" s="332">
        <v>23</v>
      </c>
      <c r="AL221" s="12"/>
      <c r="AN221" s="18">
        <v>23</v>
      </c>
      <c r="AO221" s="140"/>
      <c r="AP221" s="191" t="e">
        <f>SUM(AP203,AP217)</f>
        <v>#REF!</v>
      </c>
      <c r="AQ221" s="191">
        <f>SUM(AQ203,AQ217)</f>
        <v>394</v>
      </c>
      <c r="AR221" s="192" t="e">
        <f>SUM(AQ221,-AP221)</f>
        <v>#REF!</v>
      </c>
      <c r="AS221" s="193" t="e">
        <f>AR221/AP221</f>
        <v>#REF!</v>
      </c>
      <c r="AT221" s="388"/>
      <c r="AU221" s="191">
        <f>SUM(AU203,AU217)</f>
        <v>251</v>
      </c>
      <c r="AV221" s="191">
        <f>SUM(AV203,AV217)</f>
        <v>229</v>
      </c>
      <c r="AW221" s="192">
        <f>SUM(AV221,-AU221)</f>
        <v>-22</v>
      </c>
      <c r="AX221" s="351">
        <f>AW221/AU221</f>
        <v>-8.7649402390438252E-2</v>
      </c>
      <c r="AY221" s="189"/>
      <c r="AZ221" s="14">
        <f>SUM(AZ203,AZ217)</f>
        <v>0</v>
      </c>
      <c r="BA221" s="14">
        <f>SUM(BA203,BA217)</f>
        <v>229</v>
      </c>
      <c r="BB221" s="198">
        <f>SUM(BA221,-AZ221)</f>
        <v>229</v>
      </c>
      <c r="BC221" s="199" t="e">
        <f>BB221/AZ221</f>
        <v>#DIV/0!</v>
      </c>
      <c r="BD221" s="18">
        <v>23</v>
      </c>
      <c r="BE221" s="12"/>
      <c r="BG221" s="332">
        <v>23</v>
      </c>
      <c r="BH221" s="140"/>
      <c r="BI221" s="191" t="e">
        <f>SUM(BI203,BI217)</f>
        <v>#REF!</v>
      </c>
      <c r="BJ221" s="191">
        <f>SUM(BJ203,BJ217)</f>
        <v>394</v>
      </c>
      <c r="BK221" s="192" t="e">
        <f>SUM(BJ221,-BI221)</f>
        <v>#REF!</v>
      </c>
      <c r="BL221" s="193" t="e">
        <f>BK221/BI221</f>
        <v>#REF!</v>
      </c>
      <c r="BM221" s="388"/>
      <c r="BN221" s="191">
        <f>SUM(BN203,BN217)</f>
        <v>252</v>
      </c>
      <c r="BO221" s="191">
        <f>SUM(BO203,BO217)</f>
        <v>249</v>
      </c>
      <c r="BP221" s="192">
        <f>SUM(BO221,-BN221)</f>
        <v>-3</v>
      </c>
      <c r="BQ221" s="351">
        <f>BP221/BN221</f>
        <v>-1.1904761904761904E-2</v>
      </c>
      <c r="BR221" s="189"/>
      <c r="BS221" s="14">
        <f>SUM(BS203,BS217)</f>
        <v>0</v>
      </c>
      <c r="BT221" s="14">
        <f>SUM(BT203,BT217)</f>
        <v>249</v>
      </c>
      <c r="BU221" s="198">
        <f>SUM(BT221,-BS221)</f>
        <v>249</v>
      </c>
      <c r="BV221" s="199" t="e">
        <f>BU221/BS221</f>
        <v>#DIV/0!</v>
      </c>
      <c r="BW221" s="332">
        <v>23</v>
      </c>
      <c r="BX221" s="12"/>
      <c r="CA221" s="18">
        <v>23</v>
      </c>
      <c r="CB221" s="140"/>
      <c r="CC221" s="191" t="e">
        <f>SUM(CC203,CC217)</f>
        <v>#REF!</v>
      </c>
      <c r="CD221" s="191">
        <f>SUM(CD203,CD217)</f>
        <v>394</v>
      </c>
      <c r="CE221" s="192" t="e">
        <f>SUM(CD221,-CC221)</f>
        <v>#REF!</v>
      </c>
      <c r="CF221" s="193" t="e">
        <f>CE221/CC221</f>
        <v>#REF!</v>
      </c>
      <c r="CG221" s="388"/>
      <c r="CH221" s="191">
        <f>SUM(CH203,CH217)</f>
        <v>211</v>
      </c>
      <c r="CI221" s="191">
        <f>SUM(CI203,CI217)</f>
        <v>201</v>
      </c>
      <c r="CJ221" s="192">
        <f>SUM(CI221,-CH221)</f>
        <v>-10</v>
      </c>
      <c r="CK221" s="351">
        <f>CJ221/CH221</f>
        <v>-4.7393364928909949E-2</v>
      </c>
      <c r="CL221" s="189"/>
      <c r="CM221" s="14">
        <f>SUM(CM203,CM217)</f>
        <v>0</v>
      </c>
      <c r="CN221" s="14">
        <f>SUM(CN203,CN217)</f>
        <v>201</v>
      </c>
      <c r="CO221" s="198">
        <f>SUM(CN221,-CM221)</f>
        <v>201</v>
      </c>
      <c r="CP221" s="199" t="e">
        <f>CO221/CM221</f>
        <v>#DIV/0!</v>
      </c>
      <c r="CQ221" s="18">
        <v>23</v>
      </c>
      <c r="CR221" s="12"/>
      <c r="CU221" s="332">
        <v>23</v>
      </c>
      <c r="CV221" s="140"/>
      <c r="CW221" s="191" t="e">
        <f>SUM(CW203,CW217)</f>
        <v>#REF!</v>
      </c>
      <c r="CX221" s="191">
        <f>SUM(CX203,CX217)</f>
        <v>394</v>
      </c>
      <c r="CY221" s="192" t="e">
        <f>SUM(CX221,-CW221)</f>
        <v>#REF!</v>
      </c>
      <c r="CZ221" s="193" t="e">
        <f>CY221/CW221</f>
        <v>#REF!</v>
      </c>
      <c r="DA221" s="388"/>
      <c r="DB221" s="191">
        <f>SUM(DB203,DB217)</f>
        <v>213</v>
      </c>
      <c r="DC221" s="191">
        <f>SUM(DC203,DC217)</f>
        <v>195</v>
      </c>
      <c r="DD221" s="192">
        <f>SUM(DC221,-DB221)</f>
        <v>-18</v>
      </c>
      <c r="DE221" s="351">
        <f>DD221/DB221</f>
        <v>-8.4507042253521125E-2</v>
      </c>
      <c r="DF221" s="189"/>
      <c r="DG221" s="14">
        <f>SUM(DG203,DG217)</f>
        <v>0</v>
      </c>
      <c r="DH221" s="14">
        <f>SUM(DH203,DH217)</f>
        <v>195</v>
      </c>
      <c r="DI221" s="198">
        <f>SUM(DH221,-DG221)</f>
        <v>195</v>
      </c>
      <c r="DJ221" s="199" t="e">
        <f>DI221/DG221</f>
        <v>#DIV/0!</v>
      </c>
      <c r="DK221" s="332">
        <v>23</v>
      </c>
      <c r="DL221" s="12"/>
      <c r="DO221" s="18">
        <v>23</v>
      </c>
      <c r="DP221" s="140"/>
      <c r="DQ221" s="191" t="e">
        <f>SUM(DQ203,DQ217)</f>
        <v>#REF!</v>
      </c>
      <c r="DR221" s="191">
        <f>SUM(DR203,DR217)</f>
        <v>394</v>
      </c>
      <c r="DS221" s="192" t="e">
        <f>SUM(DR221,-DQ221)</f>
        <v>#REF!</v>
      </c>
      <c r="DT221" s="193" t="e">
        <f>DS221/DQ221</f>
        <v>#REF!</v>
      </c>
      <c r="DU221" s="388"/>
      <c r="DV221" s="191">
        <f>SUM(DV203,DV217)</f>
        <v>226</v>
      </c>
      <c r="DW221" s="191">
        <f>SUM(DW203,DW217)</f>
        <v>207</v>
      </c>
      <c r="DX221" s="192">
        <f>SUM(DW221,-DV221)</f>
        <v>-19</v>
      </c>
      <c r="DY221" s="351">
        <f>DX221/DV221</f>
        <v>-8.4070796460176997E-2</v>
      </c>
      <c r="DZ221" s="189"/>
      <c r="EA221" s="14">
        <f>SUM(EA203,EA217)</f>
        <v>0</v>
      </c>
      <c r="EB221" s="14">
        <f>SUM(EB203,EB217)</f>
        <v>207</v>
      </c>
      <c r="EC221" s="198">
        <f>SUM(EB221,-EA221)</f>
        <v>207</v>
      </c>
      <c r="ED221" s="199" t="e">
        <f>EC221/EA221</f>
        <v>#DIV/0!</v>
      </c>
      <c r="EE221" s="18">
        <v>23</v>
      </c>
      <c r="EF221" s="12"/>
      <c r="EI221" s="409">
        <v>23</v>
      </c>
      <c r="EJ221" s="140"/>
      <c r="EK221" s="191" t="e">
        <f>SUM(EK203,EK217)</f>
        <v>#REF!</v>
      </c>
      <c r="EL221" s="191">
        <f>SUM(EL203,EL217)</f>
        <v>394</v>
      </c>
      <c r="EM221" s="192" t="e">
        <f>SUM(EL221,-EK221)</f>
        <v>#REF!</v>
      </c>
      <c r="EN221" s="193" t="e">
        <f>EM221/EK221</f>
        <v>#REF!</v>
      </c>
      <c r="EO221" s="388"/>
      <c r="EP221" s="191">
        <f>SUM(EP203,EP217)</f>
        <v>475</v>
      </c>
      <c r="EQ221" s="191">
        <f>SUM(EQ203,EQ217)</f>
        <v>446</v>
      </c>
      <c r="ER221" s="192">
        <f>SUM(EQ221,-EP221)</f>
        <v>-29</v>
      </c>
      <c r="ES221" s="351">
        <f>ER221/EP221</f>
        <v>-6.1052631578947365E-2</v>
      </c>
      <c r="ET221" s="189"/>
      <c r="EU221" s="14">
        <f>SUM(EU203,EU217)</f>
        <v>0</v>
      </c>
      <c r="EV221" s="14">
        <f>SUM(EV203,EV217)</f>
        <v>446</v>
      </c>
      <c r="EW221" s="198">
        <f>SUM(EV221,-EU221)</f>
        <v>446</v>
      </c>
      <c r="EX221" s="199" t="e">
        <f>EW221/EU221</f>
        <v>#DIV/0!</v>
      </c>
      <c r="EY221" s="409">
        <v>23</v>
      </c>
      <c r="EZ221" s="12"/>
    </row>
    <row r="222" spans="1:156" hidden="1" x14ac:dyDescent="0.25">
      <c r="A222" s="461"/>
      <c r="B222" s="144" t="s">
        <v>105</v>
      </c>
      <c r="C222" s="8">
        <f>C162</f>
        <v>0</v>
      </c>
      <c r="D222" s="8">
        <f>D162</f>
        <v>8132</v>
      </c>
      <c r="E222" s="59">
        <f>SUM(D222,-C222)</f>
        <v>8132</v>
      </c>
      <c r="F222" s="60" t="e">
        <f>E222/C222</f>
        <v>#DIV/0!</v>
      </c>
      <c r="G222" s="61"/>
      <c r="H222" s="8">
        <f>H162</f>
        <v>7808</v>
      </c>
      <c r="I222" s="8">
        <f>I162</f>
        <v>7450</v>
      </c>
      <c r="J222" s="59">
        <f>SUM(I222,-H222)</f>
        <v>-358</v>
      </c>
      <c r="K222" s="60">
        <f>J222/H222</f>
        <v>-4.5850409836065573E-2</v>
      </c>
      <c r="L222" s="17"/>
      <c r="M222" s="8">
        <f>M162</f>
        <v>8200</v>
      </c>
      <c r="N222" s="8">
        <f>N162</f>
        <v>7450</v>
      </c>
      <c r="O222" s="59">
        <f>SUM(N222,-M222)</f>
        <v>-750</v>
      </c>
      <c r="P222" s="60">
        <f>O222/M222</f>
        <v>-9.1463414634146339E-2</v>
      </c>
      <c r="Q222" s="461"/>
      <c r="R222" s="6"/>
      <c r="U222" s="332">
        <v>21</v>
      </c>
      <c r="V222" s="144" t="s">
        <v>105</v>
      </c>
      <c r="W222" s="96"/>
      <c r="X222" s="96"/>
      <c r="Y222" s="98"/>
      <c r="Z222" s="99"/>
      <c r="AA222" s="142"/>
      <c r="AB222" s="96"/>
      <c r="AC222" s="96"/>
      <c r="AD222" s="98"/>
      <c r="AE222" s="99"/>
      <c r="AF222" s="44"/>
      <c r="AG222" s="96"/>
      <c r="AH222" s="96"/>
      <c r="AI222" s="98"/>
      <c r="AJ222" s="99"/>
      <c r="AK222" s="332">
        <v>21</v>
      </c>
      <c r="AL222" s="12"/>
      <c r="AN222" s="18">
        <v>21</v>
      </c>
      <c r="AO222" s="144" t="s">
        <v>105</v>
      </c>
      <c r="AP222" s="96"/>
      <c r="AQ222" s="96"/>
      <c r="AR222" s="98"/>
      <c r="AS222" s="99"/>
      <c r="AT222" s="142"/>
      <c r="AU222" s="96"/>
      <c r="AV222" s="96"/>
      <c r="AW222" s="98"/>
      <c r="AX222" s="99"/>
      <c r="AY222" s="44"/>
      <c r="AZ222" s="96"/>
      <c r="BA222" s="96"/>
      <c r="BB222" s="98"/>
      <c r="BC222" s="99"/>
      <c r="BD222" s="18">
        <v>21</v>
      </c>
      <c r="BE222" s="12"/>
      <c r="BG222" s="332">
        <v>21</v>
      </c>
      <c r="BH222" s="144" t="s">
        <v>105</v>
      </c>
      <c r="BI222" s="96"/>
      <c r="BJ222" s="96"/>
      <c r="BK222" s="98"/>
      <c r="BL222" s="99"/>
      <c r="BM222" s="142"/>
      <c r="BN222" s="96"/>
      <c r="BO222" s="96"/>
      <c r="BP222" s="98"/>
      <c r="BQ222" s="99"/>
      <c r="BR222" s="44"/>
      <c r="BS222" s="96"/>
      <c r="BT222" s="96"/>
      <c r="BU222" s="98"/>
      <c r="BV222" s="99"/>
      <c r="BW222" s="332">
        <v>21</v>
      </c>
      <c r="BX222" s="12"/>
      <c r="CA222" s="18">
        <v>21</v>
      </c>
      <c r="CB222" s="144" t="s">
        <v>105</v>
      </c>
      <c r="CC222" s="96"/>
      <c r="CD222" s="96"/>
      <c r="CE222" s="98"/>
      <c r="CF222" s="99"/>
      <c r="CG222" s="142"/>
      <c r="CH222" s="96"/>
      <c r="CI222" s="96"/>
      <c r="CJ222" s="98"/>
      <c r="CK222" s="99"/>
      <c r="CL222" s="44"/>
      <c r="CM222" s="96"/>
      <c r="CN222" s="96"/>
      <c r="CO222" s="98"/>
      <c r="CP222" s="99"/>
      <c r="CQ222" s="18">
        <v>21</v>
      </c>
      <c r="CR222" s="12"/>
      <c r="CU222" s="332">
        <v>21</v>
      </c>
      <c r="CV222" s="144" t="s">
        <v>105</v>
      </c>
      <c r="CW222" s="96"/>
      <c r="CX222" s="96"/>
      <c r="CY222" s="98"/>
      <c r="CZ222" s="99"/>
      <c r="DA222" s="142"/>
      <c r="DB222" s="96"/>
      <c r="DC222" s="96"/>
      <c r="DD222" s="98"/>
      <c r="DE222" s="99"/>
      <c r="DF222" s="44"/>
      <c r="DG222" s="96"/>
      <c r="DH222" s="96"/>
      <c r="DI222" s="98"/>
      <c r="DJ222" s="99"/>
      <c r="DK222" s="332">
        <v>21</v>
      </c>
      <c r="DL222" s="12"/>
      <c r="DO222" s="18">
        <v>21</v>
      </c>
      <c r="DP222" s="144" t="s">
        <v>105</v>
      </c>
      <c r="DQ222" s="96"/>
      <c r="DR222" s="96"/>
      <c r="DS222" s="98"/>
      <c r="DT222" s="99"/>
      <c r="DU222" s="142"/>
      <c r="DV222" s="96"/>
      <c r="DW222" s="96"/>
      <c r="DX222" s="98"/>
      <c r="DY222" s="99"/>
      <c r="DZ222" s="44"/>
      <c r="EA222" s="96"/>
      <c r="EB222" s="96"/>
      <c r="EC222" s="98"/>
      <c r="ED222" s="99"/>
      <c r="EE222" s="18">
        <v>21</v>
      </c>
      <c r="EF222" s="12"/>
      <c r="EI222" s="409">
        <v>21</v>
      </c>
      <c r="EJ222" s="144" t="s">
        <v>105</v>
      </c>
      <c r="EK222" s="96"/>
      <c r="EL222" s="96"/>
      <c r="EM222" s="98"/>
      <c r="EN222" s="99"/>
      <c r="EO222" s="142"/>
      <c r="EP222" s="96"/>
      <c r="EQ222" s="96"/>
      <c r="ER222" s="98"/>
      <c r="ES222" s="99"/>
      <c r="ET222" s="44"/>
      <c r="EU222" s="96"/>
      <c r="EV222" s="96"/>
      <c r="EW222" s="98"/>
      <c r="EX222" s="99"/>
      <c r="EY222" s="409">
        <v>21</v>
      </c>
      <c r="EZ222" s="12"/>
    </row>
    <row r="223" spans="1:156" hidden="1" x14ac:dyDescent="0.25">
      <c r="A223" s="461">
        <v>22</v>
      </c>
      <c r="B223" s="167"/>
      <c r="C223" s="166"/>
      <c r="D223" s="166"/>
      <c r="E223" s="167"/>
      <c r="F223" s="168"/>
      <c r="G223" s="362"/>
      <c r="H223" s="166"/>
      <c r="I223" s="166"/>
      <c r="J223" s="167"/>
      <c r="K223" s="168"/>
      <c r="L223" s="17"/>
      <c r="M223" s="166"/>
      <c r="N223" s="166"/>
      <c r="O223" s="167"/>
      <c r="P223" s="168"/>
      <c r="Q223" s="461">
        <v>22</v>
      </c>
      <c r="R223" s="6"/>
      <c r="U223" s="332">
        <v>26</v>
      </c>
      <c r="V223" s="167"/>
      <c r="W223" s="135" t="e">
        <f>SUM(W203,W217)</f>
        <v>#REF!</v>
      </c>
      <c r="X223" s="135">
        <f>SUM(X203,X217)</f>
        <v>394</v>
      </c>
      <c r="Y223" s="162" t="e">
        <f>SUM(X223,-W223)</f>
        <v>#REF!</v>
      </c>
      <c r="Z223" s="137" t="e">
        <f>Y223/W223</f>
        <v>#REF!</v>
      </c>
      <c r="AA223" s="61"/>
      <c r="AB223" s="135">
        <f>SUM(AB203,AB217)</f>
        <v>351</v>
      </c>
      <c r="AC223" s="135">
        <f>SUM(AC203,AC217)</f>
        <v>305</v>
      </c>
      <c r="AD223" s="162">
        <f t="shared" ref="AD223:AD224" si="77">SUM(AC223,-AB223)</f>
        <v>-46</v>
      </c>
      <c r="AE223" s="137">
        <f t="shared" ref="AE223:AE224" si="78">AD223/AB223</f>
        <v>-0.13105413105413105</v>
      </c>
      <c r="AF223" s="49">
        <v>21</v>
      </c>
      <c r="AG223" s="135">
        <f>SUM(AG203,AG217)</f>
        <v>0</v>
      </c>
      <c r="AH223" s="135">
        <f>SUM(AH203,AH217)</f>
        <v>305</v>
      </c>
      <c r="AI223" s="162">
        <f>SUM(AH223,-AG223)</f>
        <v>305</v>
      </c>
      <c r="AJ223" s="137" t="e">
        <f>AI223/AG223</f>
        <v>#DIV/0!</v>
      </c>
      <c r="AK223" s="332">
        <v>26</v>
      </c>
      <c r="AL223" s="12"/>
      <c r="AN223" s="18">
        <v>26</v>
      </c>
      <c r="AO223" s="167"/>
      <c r="AP223" s="135" t="e">
        <f>SUM(AP203,AP217)</f>
        <v>#REF!</v>
      </c>
      <c r="AQ223" s="135">
        <f>SUM(AQ203,AQ217)</f>
        <v>394</v>
      </c>
      <c r="AR223" s="162" t="e">
        <f>SUM(AQ223,-AP223)</f>
        <v>#REF!</v>
      </c>
      <c r="AS223" s="137" t="e">
        <f>AR223/AP223</f>
        <v>#REF!</v>
      </c>
      <c r="AT223" s="61"/>
      <c r="AU223" s="135">
        <f>SUM(AU203,AU217)</f>
        <v>251</v>
      </c>
      <c r="AV223" s="135">
        <f>SUM(AV203,AV217)</f>
        <v>229</v>
      </c>
      <c r="AW223" s="162">
        <f t="shared" ref="AW223:AW236" si="79">SUM(AV223,-AU223)</f>
        <v>-22</v>
      </c>
      <c r="AX223" s="137">
        <f t="shared" ref="AX223:AX236" si="80">AW223/AU223</f>
        <v>-8.7649402390438252E-2</v>
      </c>
      <c r="AY223" s="49">
        <v>21</v>
      </c>
      <c r="AZ223" s="135">
        <f>SUM(AZ203,AZ217)</f>
        <v>0</v>
      </c>
      <c r="BA223" s="135">
        <f>SUM(BA203,BA217)</f>
        <v>229</v>
      </c>
      <c r="BB223" s="162">
        <f>SUM(BA223,-AZ223)</f>
        <v>229</v>
      </c>
      <c r="BC223" s="137" t="e">
        <f>BB223/AZ223</f>
        <v>#DIV/0!</v>
      </c>
      <c r="BD223" s="18">
        <v>26</v>
      </c>
      <c r="BE223" s="12"/>
      <c r="BG223" s="332">
        <v>26</v>
      </c>
      <c r="BH223" s="167"/>
      <c r="BI223" s="135" t="e">
        <f>SUM(BI203,BI217)</f>
        <v>#REF!</v>
      </c>
      <c r="BJ223" s="135">
        <f>SUM(BJ203,BJ217)</f>
        <v>394</v>
      </c>
      <c r="BK223" s="162" t="e">
        <f>SUM(BJ223,-BI223)</f>
        <v>#REF!</v>
      </c>
      <c r="BL223" s="137" t="e">
        <f>BK223/BI223</f>
        <v>#REF!</v>
      </c>
      <c r="BM223" s="61"/>
      <c r="BN223" s="135">
        <f>SUM(BN203,BN217)</f>
        <v>252</v>
      </c>
      <c r="BO223" s="135">
        <f>SUM(BO203,BO217)</f>
        <v>249</v>
      </c>
      <c r="BP223" s="162">
        <f t="shared" ref="BP223:BP236" si="81">SUM(BO223,-BN223)</f>
        <v>-3</v>
      </c>
      <c r="BQ223" s="137">
        <f t="shared" ref="BQ223:BQ236" si="82">BP223/BN223</f>
        <v>-1.1904761904761904E-2</v>
      </c>
      <c r="BR223" s="49">
        <v>21</v>
      </c>
      <c r="BS223" s="135">
        <f>SUM(BS203,BS217)</f>
        <v>0</v>
      </c>
      <c r="BT223" s="135">
        <f>SUM(BT203,BT217)</f>
        <v>249</v>
      </c>
      <c r="BU223" s="162">
        <f>SUM(BT223,-BS223)</f>
        <v>249</v>
      </c>
      <c r="BV223" s="137" t="e">
        <f>BU223/BS223</f>
        <v>#DIV/0!</v>
      </c>
      <c r="BW223" s="332">
        <v>26</v>
      </c>
      <c r="BX223" s="12"/>
      <c r="CA223" s="18">
        <v>26</v>
      </c>
      <c r="CB223" s="167"/>
      <c r="CC223" s="135" t="e">
        <f>SUM(CC203,CC217)</f>
        <v>#REF!</v>
      </c>
      <c r="CD223" s="135">
        <f>SUM(CD203,CD217)</f>
        <v>394</v>
      </c>
      <c r="CE223" s="162" t="e">
        <f>SUM(CD223,-CC223)</f>
        <v>#REF!</v>
      </c>
      <c r="CF223" s="137" t="e">
        <f>CE223/CC223</f>
        <v>#REF!</v>
      </c>
      <c r="CG223" s="61"/>
      <c r="CH223" s="135">
        <f>SUM(CH203,CH217)</f>
        <v>211</v>
      </c>
      <c r="CI223" s="135">
        <f>SUM(CI203,CI217)</f>
        <v>201</v>
      </c>
      <c r="CJ223" s="162">
        <f t="shared" ref="CJ223:CJ236" si="83">SUM(CI223,-CH223)</f>
        <v>-10</v>
      </c>
      <c r="CK223" s="137">
        <f t="shared" ref="CK223:CK236" si="84">CJ223/CH223</f>
        <v>-4.7393364928909949E-2</v>
      </c>
      <c r="CL223" s="49">
        <v>21</v>
      </c>
      <c r="CM223" s="135">
        <f>SUM(CM203,CM217)</f>
        <v>0</v>
      </c>
      <c r="CN223" s="135">
        <f>SUM(CN203,CN217)</f>
        <v>201</v>
      </c>
      <c r="CO223" s="162">
        <f>SUM(CN223,-CM223)</f>
        <v>201</v>
      </c>
      <c r="CP223" s="137" t="e">
        <f>CO223/CM223</f>
        <v>#DIV/0!</v>
      </c>
      <c r="CQ223" s="18">
        <v>26</v>
      </c>
      <c r="CR223" s="12"/>
      <c r="CU223" s="332">
        <v>26</v>
      </c>
      <c r="CV223" s="167"/>
      <c r="CW223" s="135" t="e">
        <f>SUM(CW203,CW217)</f>
        <v>#REF!</v>
      </c>
      <c r="CX223" s="135">
        <f>SUM(CX203,CX217)</f>
        <v>394</v>
      </c>
      <c r="CY223" s="162" t="e">
        <f>SUM(CX223,-CW223)</f>
        <v>#REF!</v>
      </c>
      <c r="CZ223" s="137" t="e">
        <f>CY223/CW223</f>
        <v>#REF!</v>
      </c>
      <c r="DA223" s="61"/>
      <c r="DB223" s="135">
        <f>SUM(DB203,DB217)</f>
        <v>213</v>
      </c>
      <c r="DC223" s="135">
        <f>SUM(DC203,DC217)</f>
        <v>195</v>
      </c>
      <c r="DD223" s="162">
        <f t="shared" ref="DD223:DD236" si="85">SUM(DC223,-DB223)</f>
        <v>-18</v>
      </c>
      <c r="DE223" s="137">
        <f t="shared" ref="DE223:DE236" si="86">DD223/DB223</f>
        <v>-8.4507042253521125E-2</v>
      </c>
      <c r="DF223" s="49">
        <v>21</v>
      </c>
      <c r="DG223" s="135">
        <f>SUM(DG203,DG217)</f>
        <v>0</v>
      </c>
      <c r="DH223" s="135">
        <f>SUM(DH203,DH217)</f>
        <v>195</v>
      </c>
      <c r="DI223" s="162">
        <f>SUM(DH223,-DG223)</f>
        <v>195</v>
      </c>
      <c r="DJ223" s="137" t="e">
        <f>DI223/DG223</f>
        <v>#DIV/0!</v>
      </c>
      <c r="DK223" s="332">
        <v>26</v>
      </c>
      <c r="DL223" s="12"/>
      <c r="DO223" s="18">
        <v>26</v>
      </c>
      <c r="DP223" s="167"/>
      <c r="DQ223" s="135" t="e">
        <f>SUM(DQ203,DQ217)</f>
        <v>#REF!</v>
      </c>
      <c r="DR223" s="135">
        <f>SUM(DR203,DR217)</f>
        <v>394</v>
      </c>
      <c r="DS223" s="162" t="e">
        <f>SUM(DR223,-DQ223)</f>
        <v>#REF!</v>
      </c>
      <c r="DT223" s="137" t="e">
        <f>DS223/DQ223</f>
        <v>#REF!</v>
      </c>
      <c r="DU223" s="61"/>
      <c r="DV223" s="135">
        <f>SUM(DV203,DV217)</f>
        <v>226</v>
      </c>
      <c r="DW223" s="135">
        <f>SUM(DW203,DW217)</f>
        <v>207</v>
      </c>
      <c r="DX223" s="162">
        <f t="shared" ref="DX223:DX236" si="87">SUM(DW223,-DV223)</f>
        <v>-19</v>
      </c>
      <c r="DY223" s="137">
        <f t="shared" ref="DY223:DY236" si="88">DX223/DV223</f>
        <v>-8.4070796460176997E-2</v>
      </c>
      <c r="DZ223" s="49">
        <v>21</v>
      </c>
      <c r="EA223" s="135">
        <f>SUM(EA203,EA217)</f>
        <v>0</v>
      </c>
      <c r="EB223" s="135">
        <f>SUM(EB203,EB217)</f>
        <v>207</v>
      </c>
      <c r="EC223" s="162">
        <f>SUM(EB223,-EA223)</f>
        <v>207</v>
      </c>
      <c r="ED223" s="137" t="e">
        <f>EC223/EA223</f>
        <v>#DIV/0!</v>
      </c>
      <c r="EE223" s="18">
        <v>26</v>
      </c>
      <c r="EF223" s="12"/>
      <c r="EI223" s="409">
        <v>26</v>
      </c>
      <c r="EJ223" s="167"/>
      <c r="EK223" s="135" t="e">
        <f>SUM(EK203,EK217)</f>
        <v>#REF!</v>
      </c>
      <c r="EL223" s="135">
        <f>SUM(EL203,EL217)</f>
        <v>394</v>
      </c>
      <c r="EM223" s="162" t="e">
        <f>SUM(EL223,-EK223)</f>
        <v>#REF!</v>
      </c>
      <c r="EN223" s="137" t="e">
        <f>EM223/EK223</f>
        <v>#REF!</v>
      </c>
      <c r="EO223" s="61"/>
      <c r="EP223" s="135">
        <f>SUM(EP203,EP217)</f>
        <v>475</v>
      </c>
      <c r="EQ223" s="135">
        <f>SUM(EQ203,EQ217)</f>
        <v>446</v>
      </c>
      <c r="ER223" s="162">
        <f t="shared" ref="ER223:ER236" si="89">SUM(EQ223,-EP223)</f>
        <v>-29</v>
      </c>
      <c r="ES223" s="137">
        <f t="shared" ref="ES223:ES236" si="90">ER223/EP223</f>
        <v>-6.1052631578947365E-2</v>
      </c>
      <c r="ET223" s="49">
        <v>21</v>
      </c>
      <c r="EU223" s="135">
        <f>SUM(EU203,EU217)</f>
        <v>0</v>
      </c>
      <c r="EV223" s="135">
        <f>SUM(EV203,EV217)</f>
        <v>446</v>
      </c>
      <c r="EW223" s="162">
        <f>SUM(EV223,-EU223)</f>
        <v>446</v>
      </c>
      <c r="EX223" s="137" t="e">
        <f>EW223/EU223</f>
        <v>#DIV/0!</v>
      </c>
      <c r="EY223" s="409">
        <v>26</v>
      </c>
      <c r="EZ223" s="12"/>
    </row>
    <row r="224" spans="1:156" ht="15.75" x14ac:dyDescent="0.25">
      <c r="A224" s="466" t="s">
        <v>69</v>
      </c>
      <c r="B224" s="355" t="s">
        <v>53</v>
      </c>
      <c r="C224" s="8"/>
      <c r="D224" s="8"/>
      <c r="E224" s="88"/>
      <c r="F224" s="87"/>
      <c r="G224" s="61"/>
      <c r="H224" s="221">
        <f>H218</f>
        <v>1051</v>
      </c>
      <c r="I224" s="221">
        <f>SUM(I193,I207)</f>
        <v>415</v>
      </c>
      <c r="J224" s="429">
        <f>SUM(I224,-H224)</f>
        <v>-636</v>
      </c>
      <c r="K224" s="430">
        <f>J224/H224</f>
        <v>-0.60513796384395813</v>
      </c>
      <c r="L224" s="17"/>
      <c r="M224" s="221">
        <f>M218</f>
        <v>1085</v>
      </c>
      <c r="N224" s="221">
        <f>SUM(N193,N207)</f>
        <v>415</v>
      </c>
      <c r="O224" s="429">
        <f>SUM(N224,-M224)</f>
        <v>-670</v>
      </c>
      <c r="P224" s="430">
        <f>O224/M224</f>
        <v>-0.61751152073732718</v>
      </c>
      <c r="Q224" s="466" t="s">
        <v>69</v>
      </c>
      <c r="R224" s="218">
        <v>-0.60509999999999997</v>
      </c>
      <c r="U224" s="332" t="s">
        <v>70</v>
      </c>
      <c r="V224" s="355" t="s">
        <v>53</v>
      </c>
      <c r="W224" s="390"/>
      <c r="X224" s="140"/>
      <c r="Y224" s="142"/>
      <c r="Z224" s="143"/>
      <c r="AA224" s="61"/>
      <c r="AB224" s="391">
        <v>360</v>
      </c>
      <c r="AC224" s="221">
        <f>SUM(AC193,AC207)</f>
        <v>143</v>
      </c>
      <c r="AD224" s="356">
        <f t="shared" si="77"/>
        <v>-217</v>
      </c>
      <c r="AE224" s="357">
        <f t="shared" si="78"/>
        <v>-0.60277777777777775</v>
      </c>
      <c r="AF224" s="49"/>
      <c r="AG224" s="140"/>
      <c r="AH224" s="140"/>
      <c r="AI224" s="142"/>
      <c r="AJ224" s="143"/>
      <c r="AK224" s="332" t="s">
        <v>70</v>
      </c>
      <c r="AL224" s="218">
        <v>-0.6028</v>
      </c>
      <c r="AN224" s="18" t="s">
        <v>70</v>
      </c>
      <c r="AO224" s="355" t="s">
        <v>53</v>
      </c>
      <c r="AP224" s="390"/>
      <c r="AQ224" s="140"/>
      <c r="AR224" s="142"/>
      <c r="AS224" s="143"/>
      <c r="AT224" s="61"/>
      <c r="AU224" s="391">
        <v>139</v>
      </c>
      <c r="AV224" s="221">
        <f>SUM(AV193,AV207)</f>
        <v>48</v>
      </c>
      <c r="AW224" s="356">
        <f t="shared" si="79"/>
        <v>-91</v>
      </c>
      <c r="AX224" s="357">
        <f t="shared" si="80"/>
        <v>-0.65467625899280579</v>
      </c>
      <c r="AY224" s="49"/>
      <c r="AZ224" s="140"/>
      <c r="BA224" s="140"/>
      <c r="BB224" s="142"/>
      <c r="BC224" s="143"/>
      <c r="BD224" s="18" t="s">
        <v>70</v>
      </c>
      <c r="BE224" s="218">
        <v>-0.65469999999999995</v>
      </c>
      <c r="BG224" s="332" t="s">
        <v>70</v>
      </c>
      <c r="BH224" s="355" t="s">
        <v>53</v>
      </c>
      <c r="BI224" s="390"/>
      <c r="BJ224" s="140"/>
      <c r="BK224" s="142"/>
      <c r="BL224" s="143"/>
      <c r="BM224" s="61"/>
      <c r="BN224" s="391">
        <v>134</v>
      </c>
      <c r="BO224" s="221">
        <f>SUM(BO193,BO207)</f>
        <v>71</v>
      </c>
      <c r="BP224" s="356">
        <f t="shared" si="81"/>
        <v>-63</v>
      </c>
      <c r="BQ224" s="357">
        <f t="shared" si="82"/>
        <v>-0.47014925373134331</v>
      </c>
      <c r="BR224" s="49"/>
      <c r="BS224" s="140"/>
      <c r="BT224" s="140"/>
      <c r="BU224" s="142"/>
      <c r="BV224" s="143"/>
      <c r="BW224" s="332" t="s">
        <v>70</v>
      </c>
      <c r="BX224" s="218">
        <v>-0.47010000000000002</v>
      </c>
      <c r="CA224" s="18" t="s">
        <v>70</v>
      </c>
      <c r="CB224" s="355" t="s">
        <v>53</v>
      </c>
      <c r="CC224" s="390"/>
      <c r="CD224" s="140"/>
      <c r="CE224" s="142"/>
      <c r="CF224" s="143"/>
      <c r="CG224" s="61"/>
      <c r="CH224" s="391">
        <v>55</v>
      </c>
      <c r="CI224" s="221">
        <f>SUM(CI193,CI207)</f>
        <v>16</v>
      </c>
      <c r="CJ224" s="356">
        <f t="shared" si="83"/>
        <v>-39</v>
      </c>
      <c r="CK224" s="357">
        <f t="shared" si="84"/>
        <v>-0.70909090909090911</v>
      </c>
      <c r="CL224" s="49"/>
      <c r="CM224" s="140"/>
      <c r="CN224" s="140"/>
      <c r="CO224" s="142"/>
      <c r="CP224" s="143"/>
      <c r="CQ224" s="18" t="s">
        <v>70</v>
      </c>
      <c r="CR224" s="218">
        <v>-0.70909999999999995</v>
      </c>
      <c r="CU224" s="332" t="s">
        <v>70</v>
      </c>
      <c r="CV224" s="355" t="s">
        <v>53</v>
      </c>
      <c r="CW224" s="390"/>
      <c r="CX224" s="140"/>
      <c r="CY224" s="142"/>
      <c r="CZ224" s="143"/>
      <c r="DA224" s="61"/>
      <c r="DB224" s="391">
        <v>21</v>
      </c>
      <c r="DC224" s="221">
        <f>SUM(DC193,DC207)</f>
        <v>8</v>
      </c>
      <c r="DD224" s="356">
        <f t="shared" si="85"/>
        <v>-13</v>
      </c>
      <c r="DE224" s="357">
        <f t="shared" si="86"/>
        <v>-0.61904761904761907</v>
      </c>
      <c r="DF224" s="49"/>
      <c r="DG224" s="140"/>
      <c r="DH224" s="140"/>
      <c r="DI224" s="142"/>
      <c r="DJ224" s="143"/>
      <c r="DK224" s="332" t="s">
        <v>70</v>
      </c>
      <c r="DL224" s="218">
        <v>-0.61899999999999999</v>
      </c>
      <c r="DO224" s="18" t="s">
        <v>70</v>
      </c>
      <c r="DP224" s="355" t="s">
        <v>53</v>
      </c>
      <c r="DQ224" s="390"/>
      <c r="DR224" s="140"/>
      <c r="DS224" s="142"/>
      <c r="DT224" s="143"/>
      <c r="DU224" s="61"/>
      <c r="DV224" s="391">
        <v>87</v>
      </c>
      <c r="DW224" s="221">
        <f>SUM(DW193,DW207)</f>
        <v>24</v>
      </c>
      <c r="DX224" s="356">
        <f t="shared" si="87"/>
        <v>-63</v>
      </c>
      <c r="DY224" s="357">
        <f t="shared" si="88"/>
        <v>-0.72413793103448276</v>
      </c>
      <c r="DZ224" s="49"/>
      <c r="EA224" s="140"/>
      <c r="EB224" s="140"/>
      <c r="EC224" s="142"/>
      <c r="ED224" s="143"/>
      <c r="EE224" s="18" t="s">
        <v>70</v>
      </c>
      <c r="EF224" s="218">
        <v>-0.72409999999999997</v>
      </c>
      <c r="EI224" s="409" t="s">
        <v>70</v>
      </c>
      <c r="EJ224" s="355" t="s">
        <v>53</v>
      </c>
      <c r="EK224" s="390"/>
      <c r="EL224" s="140"/>
      <c r="EM224" s="142"/>
      <c r="EN224" s="143"/>
      <c r="EO224" s="61"/>
      <c r="EP224" s="391">
        <v>867</v>
      </c>
      <c r="EQ224" s="221">
        <f>SUM(EQ193,EQ207)</f>
        <v>310</v>
      </c>
      <c r="ER224" s="429">
        <f t="shared" si="89"/>
        <v>-557</v>
      </c>
      <c r="ES224" s="430">
        <f t="shared" si="90"/>
        <v>-0.64244521337946947</v>
      </c>
      <c r="ET224" s="49"/>
      <c r="EU224" s="140"/>
      <c r="EV224" s="140"/>
      <c r="EW224" s="142"/>
      <c r="EX224" s="143"/>
      <c r="EY224" s="409" t="s">
        <v>70</v>
      </c>
      <c r="EZ224" s="218">
        <v>-0.64239999999999997</v>
      </c>
    </row>
    <row r="225" spans="1:156" ht="3.95" customHeight="1" x14ac:dyDescent="0.25">
      <c r="A225" s="466"/>
      <c r="B225" s="392"/>
      <c r="C225" s="8"/>
      <c r="D225" s="8"/>
      <c r="E225" s="88"/>
      <c r="F225" s="87"/>
      <c r="G225" s="61"/>
      <c r="H225" s="393"/>
      <c r="I225" s="393"/>
      <c r="J225" s="394"/>
      <c r="K225" s="395"/>
      <c r="L225" s="17"/>
      <c r="M225" s="221"/>
      <c r="N225" s="221"/>
      <c r="O225" s="429"/>
      <c r="P225" s="430"/>
      <c r="Q225" s="466"/>
      <c r="R225" s="228"/>
      <c r="U225" s="332"/>
      <c r="V225" s="392"/>
      <c r="W225" s="390"/>
      <c r="X225" s="140"/>
      <c r="Y225" s="142"/>
      <c r="Z225" s="143"/>
      <c r="AA225" s="61"/>
      <c r="AB225" s="393"/>
      <c r="AC225" s="393"/>
      <c r="AD225" s="394"/>
      <c r="AE225" s="395"/>
      <c r="AF225" s="49"/>
      <c r="AG225" s="140"/>
      <c r="AH225" s="140"/>
      <c r="AI225" s="142"/>
      <c r="AJ225" s="143"/>
      <c r="AK225" s="332"/>
      <c r="AL225" s="228"/>
      <c r="AN225" s="18"/>
      <c r="AO225" s="392"/>
      <c r="AP225" s="390"/>
      <c r="AQ225" s="140"/>
      <c r="AR225" s="142"/>
      <c r="AS225" s="143"/>
      <c r="AT225" s="61"/>
      <c r="AU225" s="393"/>
      <c r="AV225" s="393"/>
      <c r="AW225" s="394"/>
      <c r="AX225" s="395"/>
      <c r="AY225" s="49"/>
      <c r="AZ225" s="140"/>
      <c r="BA225" s="140"/>
      <c r="BB225" s="142"/>
      <c r="BC225" s="143"/>
      <c r="BD225" s="18"/>
      <c r="BE225" s="228"/>
      <c r="BG225" s="332"/>
      <c r="BH225" s="392"/>
      <c r="BI225" s="390"/>
      <c r="BJ225" s="140"/>
      <c r="BK225" s="142"/>
      <c r="BL225" s="143"/>
      <c r="BM225" s="61"/>
      <c r="BN225" s="393"/>
      <c r="BO225" s="393"/>
      <c r="BP225" s="394"/>
      <c r="BQ225" s="395"/>
      <c r="BR225" s="49"/>
      <c r="BS225" s="140"/>
      <c r="BT225" s="140"/>
      <c r="BU225" s="142"/>
      <c r="BV225" s="143"/>
      <c r="BW225" s="332"/>
      <c r="BX225" s="228"/>
      <c r="CA225" s="18"/>
      <c r="CB225" s="392"/>
      <c r="CC225" s="390"/>
      <c r="CD225" s="140"/>
      <c r="CE225" s="142"/>
      <c r="CF225" s="143"/>
      <c r="CG225" s="61"/>
      <c r="CH225" s="393"/>
      <c r="CI225" s="393"/>
      <c r="CJ225" s="394"/>
      <c r="CK225" s="395"/>
      <c r="CL225" s="49"/>
      <c r="CM225" s="140"/>
      <c r="CN225" s="140"/>
      <c r="CO225" s="142"/>
      <c r="CP225" s="143"/>
      <c r="CQ225" s="18"/>
      <c r="CR225" s="228"/>
      <c r="CU225" s="332"/>
      <c r="CV225" s="392"/>
      <c r="CW225" s="390"/>
      <c r="CX225" s="140"/>
      <c r="CY225" s="142"/>
      <c r="CZ225" s="143"/>
      <c r="DA225" s="61"/>
      <c r="DB225" s="393"/>
      <c r="DC225" s="393"/>
      <c r="DD225" s="394"/>
      <c r="DE225" s="395"/>
      <c r="DF225" s="49"/>
      <c r="DG225" s="140"/>
      <c r="DH225" s="140"/>
      <c r="DI225" s="142"/>
      <c r="DJ225" s="143"/>
      <c r="DK225" s="332"/>
      <c r="DL225" s="228"/>
      <c r="DO225" s="18"/>
      <c r="DP225" s="392"/>
      <c r="DQ225" s="390"/>
      <c r="DR225" s="140"/>
      <c r="DS225" s="142"/>
      <c r="DT225" s="143"/>
      <c r="DU225" s="61"/>
      <c r="DV225" s="393"/>
      <c r="DW225" s="393"/>
      <c r="DX225" s="394"/>
      <c r="DY225" s="395"/>
      <c r="DZ225" s="49"/>
      <c r="EA225" s="140"/>
      <c r="EB225" s="140"/>
      <c r="EC225" s="142"/>
      <c r="ED225" s="143"/>
      <c r="EE225" s="18"/>
      <c r="EF225" s="228"/>
      <c r="EI225" s="409"/>
      <c r="EJ225" s="392"/>
      <c r="EK225" s="390"/>
      <c r="EL225" s="140"/>
      <c r="EM225" s="142"/>
      <c r="EN225" s="143"/>
      <c r="EO225" s="61"/>
      <c r="EP225" s="393"/>
      <c r="EQ225" s="393"/>
      <c r="ER225" s="394"/>
      <c r="ES225" s="395"/>
      <c r="ET225" s="49"/>
      <c r="EU225" s="140"/>
      <c r="EV225" s="140"/>
      <c r="EW225" s="142"/>
      <c r="EX225" s="143"/>
      <c r="EY225" s="409"/>
      <c r="EZ225" s="228"/>
    </row>
    <row r="226" spans="1:156" x14ac:dyDescent="0.25">
      <c r="A226" s="461">
        <v>24</v>
      </c>
      <c r="B226" s="274" t="s">
        <v>107</v>
      </c>
      <c r="C226" s="275">
        <f>SUM(C220,C222)</f>
        <v>0</v>
      </c>
      <c r="D226" s="275">
        <f>SUM(D220,D222)</f>
        <v>9204</v>
      </c>
      <c r="E226" s="276">
        <f>SUM(D226,-C226)</f>
        <v>9204</v>
      </c>
      <c r="F226" s="277" t="e">
        <f>E226/C226</f>
        <v>#DIV/0!</v>
      </c>
      <c r="G226" s="61"/>
      <c r="H226" s="275">
        <f>SUM(H160,H218)</f>
        <v>8859</v>
      </c>
      <c r="I226" s="278">
        <f>SUM(I160,I218)</f>
        <v>8687</v>
      </c>
      <c r="J226" s="276">
        <f>SUM(I226,-H226)</f>
        <v>-172</v>
      </c>
      <c r="K226" s="279">
        <f>J226/H226</f>
        <v>-1.9415283892087142E-2</v>
      </c>
      <c r="L226" s="17"/>
      <c r="M226" s="69">
        <f>SUM(M220,M222)</f>
        <v>9285</v>
      </c>
      <c r="N226" s="69">
        <f>SUM(N220,N222)</f>
        <v>8687</v>
      </c>
      <c r="O226" s="70">
        <f>SUM(N226,-M226)</f>
        <v>-598</v>
      </c>
      <c r="P226" s="71">
        <f>O226/M226</f>
        <v>-6.4404954227248248E-2</v>
      </c>
      <c r="Q226" s="461">
        <v>24</v>
      </c>
      <c r="R226" s="6"/>
      <c r="S226">
        <v>8622</v>
      </c>
      <c r="U226" s="332">
        <v>24</v>
      </c>
      <c r="V226" s="274" t="s">
        <v>107</v>
      </c>
      <c r="W226" s="8" t="e">
        <f>W162</f>
        <v>#REF!</v>
      </c>
      <c r="X226" s="8">
        <f>X162</f>
        <v>2077</v>
      </c>
      <c r="Y226" s="59" t="e">
        <f>SUM(X226,-W226)</f>
        <v>#REF!</v>
      </c>
      <c r="Z226" s="60" t="e">
        <f>Y226/W226</f>
        <v>#REF!</v>
      </c>
      <c r="AA226" s="61"/>
      <c r="AB226" s="275">
        <f>SUM(AB160,AB218)</f>
        <v>2374</v>
      </c>
      <c r="AC226" s="275">
        <f>SUM(AC160,AC218)</f>
        <v>2317</v>
      </c>
      <c r="AD226" s="276">
        <f t="shared" ref="AD226:AD236" si="91">SUM(AC226,-AB226)</f>
        <v>-57</v>
      </c>
      <c r="AE226" s="279">
        <f t="shared" ref="AE226:AE236" si="92">AD226/AB226</f>
        <v>-2.4010109519797811E-2</v>
      </c>
      <c r="AF226" s="49"/>
      <c r="AG226" s="8">
        <f>AG162</f>
        <v>2014</v>
      </c>
      <c r="AH226" s="8">
        <f>AH162</f>
        <v>1993</v>
      </c>
      <c r="AI226" s="59">
        <f>SUM(AH226,-AG226)</f>
        <v>-21</v>
      </c>
      <c r="AJ226" s="60">
        <f>AI226/AG226</f>
        <v>-1.0427010923535254E-2</v>
      </c>
      <c r="AK226" s="332">
        <v>24</v>
      </c>
      <c r="AL226" s="12"/>
      <c r="AN226" s="18">
        <v>24</v>
      </c>
      <c r="AO226" s="274" t="s">
        <v>107</v>
      </c>
      <c r="AP226" s="8" t="e">
        <f>AP162</f>
        <v>#REF!</v>
      </c>
      <c r="AQ226" s="8">
        <f>AQ162</f>
        <v>2077</v>
      </c>
      <c r="AR226" s="59" t="e">
        <f>SUM(AQ226,-AP226)</f>
        <v>#REF!</v>
      </c>
      <c r="AS226" s="60" t="e">
        <f>AR226/AP226</f>
        <v>#REF!</v>
      </c>
      <c r="AT226" s="61"/>
      <c r="AU226" s="275">
        <f>SUM(AU160,AU218)</f>
        <v>1518</v>
      </c>
      <c r="AV226" s="275">
        <f>SUM(AV160,AV218)</f>
        <v>1429</v>
      </c>
      <c r="AW226" s="276">
        <f t="shared" si="79"/>
        <v>-89</v>
      </c>
      <c r="AX226" s="279">
        <f t="shared" si="80"/>
        <v>-5.8629776021080368E-2</v>
      </c>
      <c r="AY226" s="49"/>
      <c r="AZ226" s="8">
        <f>AZ162</f>
        <v>2013</v>
      </c>
      <c r="BA226" s="8">
        <f>BA162</f>
        <v>1303</v>
      </c>
      <c r="BB226" s="59">
        <f>SUM(BA226,-AZ226)</f>
        <v>-710</v>
      </c>
      <c r="BC226" s="60">
        <f>BB226/AZ226</f>
        <v>-0.35270740188772975</v>
      </c>
      <c r="BD226" s="18">
        <v>24</v>
      </c>
      <c r="BE226" s="12"/>
      <c r="BG226" s="332">
        <v>24</v>
      </c>
      <c r="BH226" s="274" t="s">
        <v>107</v>
      </c>
      <c r="BI226" s="8" t="e">
        <f>BI162</f>
        <v>#REF!</v>
      </c>
      <c r="BJ226" s="8">
        <f>BJ162</f>
        <v>2077</v>
      </c>
      <c r="BK226" s="59" t="e">
        <f>SUM(BJ226,-BI226)</f>
        <v>#REF!</v>
      </c>
      <c r="BL226" s="60" t="e">
        <f>BK226/BI226</f>
        <v>#REF!</v>
      </c>
      <c r="BM226" s="61"/>
      <c r="BN226" s="275">
        <f>SUM(BN160,BN218)</f>
        <v>1094</v>
      </c>
      <c r="BO226" s="275">
        <f>SUM(BO160,BO218)</f>
        <v>1061</v>
      </c>
      <c r="BP226" s="276">
        <f t="shared" si="81"/>
        <v>-33</v>
      </c>
      <c r="BQ226" s="279">
        <f t="shared" si="82"/>
        <v>-3.0164533820840951E-2</v>
      </c>
      <c r="BR226" s="49"/>
      <c r="BS226" s="8">
        <f>BS162</f>
        <v>2013</v>
      </c>
      <c r="BT226" s="8">
        <f>BT162</f>
        <v>869</v>
      </c>
      <c r="BU226" s="59">
        <f>SUM(BT226,-BS226)</f>
        <v>-1144</v>
      </c>
      <c r="BV226" s="60">
        <f>BU226/BS226</f>
        <v>-0.56830601092896171</v>
      </c>
      <c r="BW226" s="332">
        <v>24</v>
      </c>
      <c r="BX226" s="12"/>
      <c r="CA226" s="18">
        <v>24</v>
      </c>
      <c r="CB226" s="274" t="s">
        <v>107</v>
      </c>
      <c r="CC226" s="8" t="e">
        <f>CC162</f>
        <v>#REF!</v>
      </c>
      <c r="CD226" s="8">
        <f>CD162</f>
        <v>2077</v>
      </c>
      <c r="CE226" s="59" t="e">
        <f>SUM(CD226,-CC226)</f>
        <v>#REF!</v>
      </c>
      <c r="CF226" s="60" t="e">
        <f>CE226/CC226</f>
        <v>#REF!</v>
      </c>
      <c r="CG226" s="61"/>
      <c r="CH226" s="275">
        <f>SUM(CH160,CH218)</f>
        <v>767</v>
      </c>
      <c r="CI226" s="275">
        <f>SUM(CI160,CI218)</f>
        <v>756</v>
      </c>
      <c r="CJ226" s="276">
        <f t="shared" si="83"/>
        <v>-11</v>
      </c>
      <c r="CK226" s="279">
        <f t="shared" si="84"/>
        <v>-1.4341590612777053E-2</v>
      </c>
      <c r="CL226" s="49"/>
      <c r="CM226" s="8">
        <f>CM162</f>
        <v>2014</v>
      </c>
      <c r="CN226" s="8">
        <f>CN162</f>
        <v>704</v>
      </c>
      <c r="CO226" s="59">
        <f>SUM(CN226,-CM226)</f>
        <v>-1310</v>
      </c>
      <c r="CP226" s="60">
        <f>CO226/CM226</f>
        <v>-0.6504468718967229</v>
      </c>
      <c r="CQ226" s="18">
        <v>24</v>
      </c>
      <c r="CR226" s="12"/>
      <c r="CU226" s="332">
        <v>24</v>
      </c>
      <c r="CV226" s="274" t="s">
        <v>107</v>
      </c>
      <c r="CW226" s="8" t="e">
        <f>CW162</f>
        <v>#REF!</v>
      </c>
      <c r="CX226" s="8">
        <f>CX162</f>
        <v>2077</v>
      </c>
      <c r="CY226" s="59" t="e">
        <f>SUM(CX226,-CW226)</f>
        <v>#REF!</v>
      </c>
      <c r="CZ226" s="60" t="e">
        <f>CY226/CW226</f>
        <v>#REF!</v>
      </c>
      <c r="DA226" s="61"/>
      <c r="DB226" s="275">
        <f>SUM(DB160,DB218)</f>
        <v>497</v>
      </c>
      <c r="DC226" s="275">
        <f>SUM(DC160,DC218)</f>
        <v>463</v>
      </c>
      <c r="DD226" s="276">
        <f t="shared" si="85"/>
        <v>-34</v>
      </c>
      <c r="DE226" s="486">
        <f t="shared" ref="DE226" si="93">DD226/DB226</f>
        <v>-6.8410462776659964E-2</v>
      </c>
      <c r="DF226" s="49"/>
      <c r="DG226" s="8">
        <f>DG162</f>
        <v>2014</v>
      </c>
      <c r="DH226" s="8">
        <f>DH162</f>
        <v>448</v>
      </c>
      <c r="DI226" s="59">
        <f>SUM(DH226,-DG226)</f>
        <v>-1566</v>
      </c>
      <c r="DJ226" s="60">
        <f>DI226/DG226</f>
        <v>-0.77755710029791458</v>
      </c>
      <c r="DK226" s="332">
        <v>24</v>
      </c>
      <c r="DL226" s="12"/>
      <c r="DO226" s="18">
        <v>24</v>
      </c>
      <c r="DP226" s="274" t="s">
        <v>107</v>
      </c>
      <c r="DQ226" s="8" t="e">
        <f>DQ162</f>
        <v>#REF!</v>
      </c>
      <c r="DR226" s="8">
        <f>DR162</f>
        <v>2077</v>
      </c>
      <c r="DS226" s="59" t="e">
        <f>SUM(DR226,-DQ226)</f>
        <v>#REF!</v>
      </c>
      <c r="DT226" s="60" t="e">
        <f>DS226/DQ226</f>
        <v>#REF!</v>
      </c>
      <c r="DU226" s="61"/>
      <c r="DV226" s="275">
        <f>SUM(DV160,DV218)</f>
        <v>908</v>
      </c>
      <c r="DW226" s="275">
        <f>SUM(DW160,DW218)</f>
        <v>1008</v>
      </c>
      <c r="DX226" s="276">
        <f t="shared" si="87"/>
        <v>100</v>
      </c>
      <c r="DY226" s="279">
        <f t="shared" si="88"/>
        <v>0.11013215859030837</v>
      </c>
      <c r="DZ226" s="49"/>
      <c r="EA226" s="8">
        <f>EA162</f>
        <v>2014</v>
      </c>
      <c r="EB226" s="8">
        <f>EB162</f>
        <v>744</v>
      </c>
      <c r="EC226" s="59">
        <f>SUM(EB226,-EA226)</f>
        <v>-1270</v>
      </c>
      <c r="ED226" s="60">
        <f>EC226/EA226</f>
        <v>-0.6305858987090367</v>
      </c>
      <c r="EE226" s="18">
        <v>24</v>
      </c>
      <c r="EF226" s="12"/>
      <c r="EI226" s="409">
        <v>24</v>
      </c>
      <c r="EJ226" s="274" t="s">
        <v>107</v>
      </c>
      <c r="EK226" s="8" t="e">
        <f>EK162</f>
        <v>#REF!</v>
      </c>
      <c r="EL226" s="8">
        <f>EL162</f>
        <v>2077</v>
      </c>
      <c r="EM226" s="59" t="e">
        <f>SUM(EL226,-EK226)</f>
        <v>#REF!</v>
      </c>
      <c r="EN226" s="60" t="e">
        <f>EM226/EK226</f>
        <v>#REF!</v>
      </c>
      <c r="EO226" s="61"/>
      <c r="EP226" s="274">
        <f>SUM(AB226,AU226,BN226,CH226,DB226,DV226)</f>
        <v>7158</v>
      </c>
      <c r="EQ226" s="275">
        <f>SUM(EQ160,EQ218)</f>
        <v>7034</v>
      </c>
      <c r="ER226" s="276">
        <f t="shared" si="89"/>
        <v>-124</v>
      </c>
      <c r="ES226" s="279">
        <f t="shared" si="90"/>
        <v>-1.732327465772562E-2</v>
      </c>
      <c r="ET226" s="49"/>
      <c r="EU226" s="8">
        <f>EU162</f>
        <v>2014</v>
      </c>
      <c r="EV226" s="8">
        <f>EV162</f>
        <v>6061</v>
      </c>
      <c r="EW226" s="59">
        <f>SUM(EV226,-EU226)</f>
        <v>4047</v>
      </c>
      <c r="EX226" s="60">
        <f>EW226/EU226</f>
        <v>2.0094339622641511</v>
      </c>
      <c r="EY226" s="409">
        <v>24</v>
      </c>
      <c r="EZ226" s="12"/>
    </row>
    <row r="227" spans="1:156" x14ac:dyDescent="0.25">
      <c r="A227" s="461">
        <v>25</v>
      </c>
      <c r="B227" s="256" t="s">
        <v>83</v>
      </c>
      <c r="C227" s="8">
        <f>SUM(C140,C156,C200,C214)</f>
        <v>0</v>
      </c>
      <c r="D227" s="8">
        <f>SUM(D140,D156,D200,D214)</f>
        <v>2229</v>
      </c>
      <c r="E227" s="109">
        <f>SUM(D227,-C227)</f>
        <v>2229</v>
      </c>
      <c r="F227" s="80" t="e">
        <f>E227/C227</f>
        <v>#DIV/0!</v>
      </c>
      <c r="G227" s="61"/>
      <c r="H227" s="70">
        <f>SUM(H140,H156,H200,H214)</f>
        <v>2297</v>
      </c>
      <c r="I227" s="70">
        <f>SUM(I140,I156,I200,I214)</f>
        <v>2475</v>
      </c>
      <c r="J227" s="109">
        <f>SUM(I227,-H227)</f>
        <v>178</v>
      </c>
      <c r="K227" s="80">
        <f>J227/H227</f>
        <v>7.7492381367000429E-2</v>
      </c>
      <c r="L227" s="17"/>
      <c r="M227" s="70">
        <f>SUM(M140,M156,M200,M214)</f>
        <v>2305</v>
      </c>
      <c r="N227" s="70">
        <f>SUM(N140,N156,N200,N214)</f>
        <v>2475</v>
      </c>
      <c r="O227" s="70">
        <f>SUM(N227,-M227)</f>
        <v>170</v>
      </c>
      <c r="P227" s="71">
        <f>O227/M227</f>
        <v>7.3752711496746198E-2</v>
      </c>
      <c r="Q227" s="461">
        <v>25</v>
      </c>
      <c r="R227" s="6"/>
      <c r="U227" s="332">
        <v>25</v>
      </c>
      <c r="V227" s="256" t="s">
        <v>83</v>
      </c>
      <c r="W227" s="166"/>
      <c r="X227" s="166"/>
      <c r="Y227" s="167"/>
      <c r="Z227" s="168"/>
      <c r="AA227" s="61"/>
      <c r="AB227" s="70">
        <f>SUM(AB140,AB156,AB200,AB214)</f>
        <v>581</v>
      </c>
      <c r="AC227" s="70">
        <f>SUM(AC140,AC156,AC200,AC214)</f>
        <v>646</v>
      </c>
      <c r="AD227" s="109">
        <f t="shared" si="91"/>
        <v>65</v>
      </c>
      <c r="AE227" s="80">
        <f t="shared" si="92"/>
        <v>0.11187607573149742</v>
      </c>
      <c r="AF227" s="49"/>
      <c r="AG227" s="166"/>
      <c r="AH227" s="166"/>
      <c r="AI227" s="167"/>
      <c r="AJ227" s="168"/>
      <c r="AK227" s="332">
        <v>25</v>
      </c>
      <c r="AL227" s="12"/>
      <c r="AN227" s="18">
        <v>25</v>
      </c>
      <c r="AO227" s="256" t="s">
        <v>83</v>
      </c>
      <c r="AP227" s="166"/>
      <c r="AQ227" s="166"/>
      <c r="AR227" s="167"/>
      <c r="AS227" s="168"/>
      <c r="AT227" s="61"/>
      <c r="AU227" s="70">
        <f>SUM(AU140,AU156,AU200,AU214)</f>
        <v>349</v>
      </c>
      <c r="AV227" s="70">
        <f>SUM(AV140,AV156,AV200,AV214)</f>
        <v>318</v>
      </c>
      <c r="AW227" s="109">
        <f t="shared" si="79"/>
        <v>-31</v>
      </c>
      <c r="AX227" s="80">
        <f t="shared" si="80"/>
        <v>-8.882521489971347E-2</v>
      </c>
      <c r="AY227" s="49"/>
      <c r="AZ227" s="166"/>
      <c r="BA227" s="166"/>
      <c r="BB227" s="167"/>
      <c r="BC227" s="168"/>
      <c r="BD227" s="18">
        <v>25</v>
      </c>
      <c r="BE227" s="12"/>
      <c r="BG227" s="332">
        <v>25</v>
      </c>
      <c r="BH227" s="256" t="s">
        <v>83</v>
      </c>
      <c r="BI227" s="166"/>
      <c r="BJ227" s="166"/>
      <c r="BK227" s="167"/>
      <c r="BL227" s="168"/>
      <c r="BM227" s="61"/>
      <c r="BN227" s="70">
        <f>SUM(BN140,BN156,BN200,BN214)</f>
        <v>279</v>
      </c>
      <c r="BO227" s="70">
        <f>SUM(BO140,BO156,BO200,BO214)</f>
        <v>281</v>
      </c>
      <c r="BP227" s="109">
        <f t="shared" si="81"/>
        <v>2</v>
      </c>
      <c r="BQ227" s="80">
        <f t="shared" si="82"/>
        <v>7.1684587813620072E-3</v>
      </c>
      <c r="BR227" s="49"/>
      <c r="BS227" s="166"/>
      <c r="BT227" s="166"/>
      <c r="BU227" s="167"/>
      <c r="BV227" s="168"/>
      <c r="BW227" s="332">
        <v>25</v>
      </c>
      <c r="BX227" s="12"/>
      <c r="CA227" s="18">
        <v>25</v>
      </c>
      <c r="CB227" s="256" t="s">
        <v>83</v>
      </c>
      <c r="CC227" s="166"/>
      <c r="CD227" s="166"/>
      <c r="CE227" s="167"/>
      <c r="CF227" s="168"/>
      <c r="CG227" s="61"/>
      <c r="CH227" s="70">
        <f>SUM(CH140,CH156,CH200,CH214)</f>
        <v>219</v>
      </c>
      <c r="CI227" s="70">
        <f>SUM(CI140,CI156,CI200,CI214)</f>
        <v>248</v>
      </c>
      <c r="CJ227" s="109">
        <f t="shared" si="83"/>
        <v>29</v>
      </c>
      <c r="CK227" s="80">
        <f t="shared" si="84"/>
        <v>0.13242009132420091</v>
      </c>
      <c r="CL227" s="49"/>
      <c r="CM227" s="166"/>
      <c r="CN227" s="166"/>
      <c r="CO227" s="167"/>
      <c r="CP227" s="168"/>
      <c r="CQ227" s="18">
        <v>25</v>
      </c>
      <c r="CR227" s="12"/>
      <c r="CU227" s="332">
        <v>25</v>
      </c>
      <c r="CV227" s="256" t="s">
        <v>83</v>
      </c>
      <c r="CW227" s="166"/>
      <c r="CX227" s="166"/>
      <c r="CY227" s="167"/>
      <c r="CZ227" s="168"/>
      <c r="DA227" s="61"/>
      <c r="DB227" s="70">
        <f>SUM(DB140,DB156,DB200,DB214)</f>
        <v>96</v>
      </c>
      <c r="DC227" s="70">
        <f>SUM(DC140,DC156,DC200,DC214)</f>
        <v>115</v>
      </c>
      <c r="DD227" s="109">
        <f t="shared" si="85"/>
        <v>19</v>
      </c>
      <c r="DE227" s="80">
        <f t="shared" si="86"/>
        <v>0.19791666666666666</v>
      </c>
      <c r="DF227" s="49"/>
      <c r="DG227" s="166"/>
      <c r="DH227" s="166"/>
      <c r="DI227" s="167"/>
      <c r="DJ227" s="168"/>
      <c r="DK227" s="332">
        <v>25</v>
      </c>
      <c r="DL227" s="12"/>
      <c r="DO227" s="18">
        <v>25</v>
      </c>
      <c r="DP227" s="256" t="s">
        <v>83</v>
      </c>
      <c r="DQ227" s="166"/>
      <c r="DR227" s="166"/>
      <c r="DS227" s="167"/>
      <c r="DT227" s="168"/>
      <c r="DU227" s="61"/>
      <c r="DV227" s="70">
        <f>SUM(DV140,DV156,DV200,DV214)</f>
        <v>264</v>
      </c>
      <c r="DW227" s="70">
        <f>SUM(DW140,DW156,DW200,DW214)</f>
        <v>410</v>
      </c>
      <c r="DX227" s="109">
        <f t="shared" si="87"/>
        <v>146</v>
      </c>
      <c r="DY227" s="80">
        <f t="shared" si="88"/>
        <v>0.55303030303030298</v>
      </c>
      <c r="DZ227" s="49"/>
      <c r="EA227" s="166"/>
      <c r="EB227" s="166"/>
      <c r="EC227" s="167"/>
      <c r="ED227" s="168"/>
      <c r="EE227" s="18">
        <v>25</v>
      </c>
      <c r="EF227" s="12"/>
      <c r="EI227" s="409">
        <v>25</v>
      </c>
      <c r="EJ227" s="256" t="s">
        <v>83</v>
      </c>
      <c r="EK227" s="166"/>
      <c r="EL227" s="166"/>
      <c r="EM227" s="167"/>
      <c r="EN227" s="168"/>
      <c r="EO227" s="61"/>
      <c r="EP227" s="70">
        <f>SUM(EP140,EP156,EP200,EP214)</f>
        <v>1788</v>
      </c>
      <c r="EQ227" s="70">
        <f>SUM(EQ140,EQ156,EQ200,EQ214)</f>
        <v>2018</v>
      </c>
      <c r="ER227" s="109">
        <f t="shared" si="89"/>
        <v>230</v>
      </c>
      <c r="ES227" s="80">
        <f t="shared" si="90"/>
        <v>0.12863534675615212</v>
      </c>
      <c r="ET227" s="49"/>
      <c r="EU227" s="166"/>
      <c r="EV227" s="166"/>
      <c r="EW227" s="167"/>
      <c r="EX227" s="168"/>
      <c r="EY227" s="409">
        <v>25</v>
      </c>
      <c r="EZ227" s="12"/>
    </row>
    <row r="228" spans="1:156" x14ac:dyDescent="0.25">
      <c r="A228" s="461">
        <v>26</v>
      </c>
      <c r="B228" s="280" t="s">
        <v>84</v>
      </c>
      <c r="C228" s="281"/>
      <c r="D228" s="281">
        <v>6303</v>
      </c>
      <c r="E228" s="276"/>
      <c r="F228" s="441">
        <f>D228/D226</f>
        <v>0.68481095176010431</v>
      </c>
      <c r="G228" s="61"/>
      <c r="H228" s="442">
        <v>6084</v>
      </c>
      <c r="I228" s="284">
        <v>5986</v>
      </c>
      <c r="J228" s="276">
        <f>SUM(I228,-H228)</f>
        <v>-98</v>
      </c>
      <c r="K228" s="443">
        <f>J228/H228</f>
        <v>-1.6107823800131493E-2</v>
      </c>
      <c r="L228" s="17"/>
      <c r="M228" s="69"/>
      <c r="N228" s="83"/>
      <c r="O228" s="70"/>
      <c r="P228" s="268"/>
      <c r="Q228" s="461">
        <v>26</v>
      </c>
      <c r="R228" s="6"/>
      <c r="U228" s="332">
        <v>26</v>
      </c>
      <c r="V228" s="280" t="s">
        <v>84</v>
      </c>
      <c r="W228" s="96"/>
      <c r="X228" s="96"/>
      <c r="Y228" s="98"/>
      <c r="Z228" s="99"/>
      <c r="AA228" s="61"/>
      <c r="AB228" s="284">
        <v>764</v>
      </c>
      <c r="AC228" s="284">
        <v>736</v>
      </c>
      <c r="AD228" s="276">
        <f t="shared" si="91"/>
        <v>-28</v>
      </c>
      <c r="AE228" s="277">
        <f t="shared" si="92"/>
        <v>-3.6649214659685861E-2</v>
      </c>
      <c r="AF228" s="49"/>
      <c r="AG228" s="96"/>
      <c r="AH228" s="96"/>
      <c r="AI228" s="98"/>
      <c r="AJ228" s="99"/>
      <c r="AK228" s="332">
        <v>26</v>
      </c>
      <c r="AL228" s="12"/>
      <c r="AN228" s="18">
        <v>26</v>
      </c>
      <c r="AO228" s="280" t="s">
        <v>84</v>
      </c>
      <c r="AP228" s="96"/>
      <c r="AQ228" s="96"/>
      <c r="AR228" s="98"/>
      <c r="AS228" s="99"/>
      <c r="AT228" s="61"/>
      <c r="AU228" s="284">
        <v>980</v>
      </c>
      <c r="AV228" s="284">
        <v>949</v>
      </c>
      <c r="AW228" s="276">
        <f t="shared" si="79"/>
        <v>-31</v>
      </c>
      <c r="AX228" s="277">
        <f t="shared" si="80"/>
        <v>-3.1632653061224487E-2</v>
      </c>
      <c r="AY228" s="49"/>
      <c r="AZ228" s="96"/>
      <c r="BA228" s="96"/>
      <c r="BB228" s="98"/>
      <c r="BC228" s="99"/>
      <c r="BD228" s="18">
        <v>26</v>
      </c>
      <c r="BE228" s="12"/>
      <c r="BG228" s="332">
        <v>26</v>
      </c>
      <c r="BH228" s="280" t="s">
        <v>84</v>
      </c>
      <c r="BI228" s="96"/>
      <c r="BJ228" s="96"/>
      <c r="BK228" s="98"/>
      <c r="BL228" s="99"/>
      <c r="BM228" s="61"/>
      <c r="BN228" s="284">
        <v>764</v>
      </c>
      <c r="BO228" s="284">
        <v>736</v>
      </c>
      <c r="BP228" s="276">
        <f t="shared" si="81"/>
        <v>-28</v>
      </c>
      <c r="BQ228" s="277">
        <f t="shared" si="82"/>
        <v>-3.6649214659685861E-2</v>
      </c>
      <c r="BR228" s="49"/>
      <c r="BS228" s="96"/>
      <c r="BT228" s="96"/>
      <c r="BU228" s="98"/>
      <c r="BV228" s="99"/>
      <c r="BW228" s="332">
        <v>26</v>
      </c>
      <c r="BX228" s="12"/>
      <c r="CA228" s="18">
        <v>26</v>
      </c>
      <c r="CB228" s="280" t="s">
        <v>84</v>
      </c>
      <c r="CC228" s="96"/>
      <c r="CD228" s="96"/>
      <c r="CE228" s="98"/>
      <c r="CF228" s="99"/>
      <c r="CG228" s="61"/>
      <c r="CH228" s="284">
        <v>551</v>
      </c>
      <c r="CI228" s="284">
        <v>538</v>
      </c>
      <c r="CJ228" s="276">
        <f t="shared" si="83"/>
        <v>-13</v>
      </c>
      <c r="CK228" s="277">
        <f t="shared" si="84"/>
        <v>-2.3593466424682397E-2</v>
      </c>
      <c r="CL228" s="49"/>
      <c r="CM228" s="96"/>
      <c r="CN228" s="96"/>
      <c r="CO228" s="98"/>
      <c r="CP228" s="99"/>
      <c r="CQ228" s="18">
        <v>26</v>
      </c>
      <c r="CR228" s="12"/>
      <c r="CU228" s="332">
        <v>26</v>
      </c>
      <c r="CV228" s="280" t="s">
        <v>84</v>
      </c>
      <c r="CW228" s="96"/>
      <c r="CX228" s="96"/>
      <c r="CY228" s="98"/>
      <c r="CZ228" s="99"/>
      <c r="DA228" s="61"/>
      <c r="DB228" s="284">
        <v>357</v>
      </c>
      <c r="DC228" s="284">
        <v>337</v>
      </c>
      <c r="DD228" s="276">
        <f t="shared" si="85"/>
        <v>-20</v>
      </c>
      <c r="DE228" s="277">
        <f t="shared" si="86"/>
        <v>-5.6022408963585436E-2</v>
      </c>
      <c r="DF228" s="49"/>
      <c r="DG228" s="96"/>
      <c r="DH228" s="96"/>
      <c r="DI228" s="98"/>
      <c r="DJ228" s="99"/>
      <c r="DK228" s="332">
        <v>26</v>
      </c>
      <c r="DL228" s="12"/>
      <c r="DO228" s="18">
        <v>26</v>
      </c>
      <c r="DP228" s="280" t="s">
        <v>84</v>
      </c>
      <c r="DQ228" s="96"/>
      <c r="DR228" s="96"/>
      <c r="DS228" s="98"/>
      <c r="DT228" s="99"/>
      <c r="DU228" s="61"/>
      <c r="DV228" s="284">
        <v>621</v>
      </c>
      <c r="DW228" s="284">
        <v>692</v>
      </c>
      <c r="DX228" s="276">
        <f t="shared" si="87"/>
        <v>71</v>
      </c>
      <c r="DY228" s="277">
        <f t="shared" si="88"/>
        <v>0.1143317230273752</v>
      </c>
      <c r="DZ228" s="49"/>
      <c r="EA228" s="96"/>
      <c r="EB228" s="96"/>
      <c r="EC228" s="98"/>
      <c r="ED228" s="99"/>
      <c r="EE228" s="18">
        <v>26</v>
      </c>
      <c r="EF228" s="12"/>
      <c r="EI228" s="409">
        <v>26</v>
      </c>
      <c r="EJ228" s="280" t="s">
        <v>84</v>
      </c>
      <c r="EK228" s="96"/>
      <c r="EL228" s="96"/>
      <c r="EM228" s="98"/>
      <c r="EN228" s="99"/>
      <c r="EO228" s="61"/>
      <c r="EP228" s="444">
        <f>SUM(AB228,AU228,BN228,CH228,DB228,DV228)</f>
        <v>4037</v>
      </c>
      <c r="EQ228" s="444">
        <f>SUM(AC228,AV228,BO228,CI228,DC228,DW228)</f>
        <v>3988</v>
      </c>
      <c r="ER228" s="276">
        <f t="shared" si="89"/>
        <v>-49</v>
      </c>
      <c r="ES228" s="277">
        <f t="shared" si="90"/>
        <v>-1.21377260341838E-2</v>
      </c>
      <c r="ET228" s="49"/>
      <c r="EU228" s="96"/>
      <c r="EV228" s="96"/>
      <c r="EW228" s="98"/>
      <c r="EX228" s="99"/>
      <c r="EY228" s="409">
        <v>26</v>
      </c>
      <c r="EZ228" s="12"/>
    </row>
    <row r="229" spans="1:156" ht="14.25" customHeight="1" x14ac:dyDescent="0.25">
      <c r="A229" s="461">
        <v>27</v>
      </c>
      <c r="B229" s="280" t="s">
        <v>85</v>
      </c>
      <c r="C229" s="281"/>
      <c r="D229" s="281">
        <v>2901</v>
      </c>
      <c r="E229" s="276"/>
      <c r="F229" s="441">
        <f>D229/D226</f>
        <v>0.31518904823989569</v>
      </c>
      <c r="G229" s="61"/>
      <c r="H229" s="442">
        <v>2775</v>
      </c>
      <c r="I229" s="284">
        <v>2701</v>
      </c>
      <c r="J229" s="276">
        <f>SUM(I229,-H229)</f>
        <v>-74</v>
      </c>
      <c r="K229" s="443">
        <f>J229/H229</f>
        <v>-2.6666666666666668E-2</v>
      </c>
      <c r="L229" s="17"/>
      <c r="M229" s="69"/>
      <c r="N229" s="83"/>
      <c r="O229" s="70"/>
      <c r="P229" s="268"/>
      <c r="Q229" s="461">
        <v>27</v>
      </c>
      <c r="R229" s="6"/>
      <c r="U229" s="332">
        <v>27</v>
      </c>
      <c r="V229" s="280" t="s">
        <v>85</v>
      </c>
      <c r="W229" s="8"/>
      <c r="X229" s="8"/>
      <c r="Y229" s="88"/>
      <c r="Z229" s="87"/>
      <c r="AA229" s="61"/>
      <c r="AB229" s="284">
        <v>330</v>
      </c>
      <c r="AC229" s="284">
        <v>325</v>
      </c>
      <c r="AD229" s="276">
        <f t="shared" si="91"/>
        <v>-5</v>
      </c>
      <c r="AE229" s="277">
        <f t="shared" si="92"/>
        <v>-1.5151515151515152E-2</v>
      </c>
      <c r="AF229" s="49"/>
      <c r="AG229" s="221">
        <v>402</v>
      </c>
      <c r="AH229" s="221">
        <f>SUM(AH193,AH209)</f>
        <v>118</v>
      </c>
      <c r="AI229" s="222">
        <f>SUM(AH229,-AG229)</f>
        <v>-284</v>
      </c>
      <c r="AJ229" s="223">
        <f>AI229/AG229</f>
        <v>-0.70646766169154229</v>
      </c>
      <c r="AK229" s="332">
        <v>27</v>
      </c>
      <c r="AL229" s="228"/>
      <c r="AN229" s="18">
        <v>27</v>
      </c>
      <c r="AO229" s="280" t="s">
        <v>85</v>
      </c>
      <c r="AP229" s="8"/>
      <c r="AQ229" s="8"/>
      <c r="AR229" s="88"/>
      <c r="AS229" s="87"/>
      <c r="AT229" s="61"/>
      <c r="AU229" s="284">
        <v>538</v>
      </c>
      <c r="AV229" s="284">
        <v>480</v>
      </c>
      <c r="AW229" s="276">
        <f t="shared" si="79"/>
        <v>-58</v>
      </c>
      <c r="AX229" s="277">
        <f t="shared" si="80"/>
        <v>-0.10780669144981413</v>
      </c>
      <c r="AY229" s="49"/>
      <c r="AZ229" s="221">
        <v>402</v>
      </c>
      <c r="BA229" s="221">
        <f>SUM(BA193,BA209)</f>
        <v>42</v>
      </c>
      <c r="BB229" s="222">
        <f>SUM(BA229,-AZ229)</f>
        <v>-360</v>
      </c>
      <c r="BC229" s="223">
        <f>BB229/AZ229</f>
        <v>-0.89552238805970152</v>
      </c>
      <c r="BD229" s="18">
        <v>27</v>
      </c>
      <c r="BE229" s="228"/>
      <c r="BG229" s="332">
        <v>27</v>
      </c>
      <c r="BH229" s="280" t="s">
        <v>85</v>
      </c>
      <c r="BI229" s="8"/>
      <c r="BJ229" s="8"/>
      <c r="BK229" s="88"/>
      <c r="BL229" s="87"/>
      <c r="BM229" s="61"/>
      <c r="BN229" s="284">
        <v>330</v>
      </c>
      <c r="BO229" s="284">
        <v>325</v>
      </c>
      <c r="BP229" s="276">
        <f t="shared" si="81"/>
        <v>-5</v>
      </c>
      <c r="BQ229" s="277">
        <f t="shared" si="82"/>
        <v>-1.5151515151515152E-2</v>
      </c>
      <c r="BR229" s="49"/>
      <c r="BS229" s="221">
        <v>402</v>
      </c>
      <c r="BT229" s="221">
        <f>SUM(BT193,BT209)</f>
        <v>62</v>
      </c>
      <c r="BU229" s="222">
        <f>SUM(BT229,-BS229)</f>
        <v>-340</v>
      </c>
      <c r="BV229" s="223">
        <f>BU229/BS229</f>
        <v>-0.845771144278607</v>
      </c>
      <c r="BW229" s="332">
        <v>27</v>
      </c>
      <c r="BX229" s="228"/>
      <c r="CA229" s="18">
        <v>27</v>
      </c>
      <c r="CB229" s="280" t="s">
        <v>85</v>
      </c>
      <c r="CC229" s="8"/>
      <c r="CD229" s="8"/>
      <c r="CE229" s="88"/>
      <c r="CF229" s="87"/>
      <c r="CG229" s="61"/>
      <c r="CH229" s="284">
        <v>216</v>
      </c>
      <c r="CI229" s="284">
        <v>218</v>
      </c>
      <c r="CJ229" s="276">
        <f t="shared" si="83"/>
        <v>2</v>
      </c>
      <c r="CK229" s="277">
        <f t="shared" si="84"/>
        <v>9.2592592592592587E-3</v>
      </c>
      <c r="CL229" s="49"/>
      <c r="CM229" s="221">
        <v>402</v>
      </c>
      <c r="CN229" s="221">
        <f>SUM(CN193,CN209)</f>
        <v>14</v>
      </c>
      <c r="CO229" s="222">
        <f>SUM(CN229,-CM229)</f>
        <v>-388</v>
      </c>
      <c r="CP229" s="223">
        <f>CO229/CM229</f>
        <v>-0.96517412935323388</v>
      </c>
      <c r="CQ229" s="18">
        <v>27</v>
      </c>
      <c r="CR229" s="228"/>
      <c r="CU229" s="332">
        <v>27</v>
      </c>
      <c r="CV229" s="280" t="s">
        <v>85</v>
      </c>
      <c r="CW229" s="8"/>
      <c r="CX229" s="8"/>
      <c r="CY229" s="88"/>
      <c r="CZ229" s="87"/>
      <c r="DA229" s="61"/>
      <c r="DB229" s="284">
        <v>140</v>
      </c>
      <c r="DC229" s="284">
        <v>126</v>
      </c>
      <c r="DD229" s="276">
        <f t="shared" si="85"/>
        <v>-14</v>
      </c>
      <c r="DE229" s="277">
        <f t="shared" si="86"/>
        <v>-0.1</v>
      </c>
      <c r="DF229" s="49"/>
      <c r="DG229" s="221">
        <v>402</v>
      </c>
      <c r="DH229" s="221">
        <f>SUM(DH193,DH209)</f>
        <v>8</v>
      </c>
      <c r="DI229" s="222">
        <f>SUM(DH229,-DG229)</f>
        <v>-394</v>
      </c>
      <c r="DJ229" s="223">
        <f>DI229/DG229</f>
        <v>-0.98009950248756217</v>
      </c>
      <c r="DK229" s="332">
        <v>27</v>
      </c>
      <c r="DL229" s="228"/>
      <c r="DO229" s="18">
        <v>27</v>
      </c>
      <c r="DP229" s="280" t="s">
        <v>85</v>
      </c>
      <c r="DQ229" s="8"/>
      <c r="DR229" s="8"/>
      <c r="DS229" s="88"/>
      <c r="DT229" s="87"/>
      <c r="DU229" s="61"/>
      <c r="DV229" s="284">
        <v>287</v>
      </c>
      <c r="DW229" s="284">
        <v>316</v>
      </c>
      <c r="DX229" s="276">
        <f t="shared" si="87"/>
        <v>29</v>
      </c>
      <c r="DY229" s="277">
        <f t="shared" si="88"/>
        <v>0.10104529616724739</v>
      </c>
      <c r="DZ229" s="49"/>
      <c r="EA229" s="221">
        <v>402</v>
      </c>
      <c r="EB229" s="221">
        <f>SUM(EB193,EB209)</f>
        <v>20</v>
      </c>
      <c r="EC229" s="222">
        <f>SUM(EB229,-EA229)</f>
        <v>-382</v>
      </c>
      <c r="ED229" s="223">
        <f>EC229/EA229</f>
        <v>-0.95024875621890548</v>
      </c>
      <c r="EE229" s="18">
        <v>27</v>
      </c>
      <c r="EF229" s="228"/>
      <c r="EI229" s="409">
        <v>27</v>
      </c>
      <c r="EJ229" s="280" t="s">
        <v>85</v>
      </c>
      <c r="EK229" s="8"/>
      <c r="EL229" s="8"/>
      <c r="EM229" s="88"/>
      <c r="EN229" s="87"/>
      <c r="EO229" s="61"/>
      <c r="EP229" s="444">
        <f>SUM(AB229,AU229,BN229,CH229,DB229,DV229)</f>
        <v>1841</v>
      </c>
      <c r="EQ229" s="444">
        <f>SUM(AC229,AV229,BO229,CI229,DC229,DW229)</f>
        <v>1790</v>
      </c>
      <c r="ER229" s="276">
        <f t="shared" si="89"/>
        <v>-51</v>
      </c>
      <c r="ES229" s="277">
        <f t="shared" si="90"/>
        <v>-2.7702335687126562E-2</v>
      </c>
      <c r="ET229" s="49"/>
      <c r="EU229" s="221">
        <v>402</v>
      </c>
      <c r="EV229" s="221">
        <f>SUM(EV193,EV209)</f>
        <v>259</v>
      </c>
      <c r="EW229" s="222">
        <f>SUM(EV229,-EU229)</f>
        <v>-143</v>
      </c>
      <c r="EX229" s="223">
        <f>EW229/EU229</f>
        <v>-0.35572139303482586</v>
      </c>
      <c r="EY229" s="409">
        <v>27</v>
      </c>
      <c r="EZ229" s="228"/>
    </row>
    <row r="230" spans="1:156" ht="15.75" hidden="1" x14ac:dyDescent="0.25">
      <c r="A230" s="461">
        <v>25</v>
      </c>
      <c r="B230" s="142"/>
      <c r="C230" s="140"/>
      <c r="D230" s="142"/>
      <c r="E230" s="252"/>
      <c r="F230" s="401"/>
      <c r="G230" s="61"/>
      <c r="H230" s="142"/>
      <c r="I230" s="142"/>
      <c r="J230" s="252"/>
      <c r="K230" s="401"/>
      <c r="L230" s="17"/>
      <c r="M230" s="88"/>
      <c r="N230" s="88"/>
      <c r="O230" s="129"/>
      <c r="P230" s="318"/>
      <c r="Q230" s="461">
        <v>25</v>
      </c>
      <c r="R230" s="6"/>
      <c r="U230" s="332">
        <v>24</v>
      </c>
      <c r="V230" s="142"/>
      <c r="W230" s="396" t="e">
        <f>SUM(W223,W226)</f>
        <v>#REF!</v>
      </c>
      <c r="X230" s="278">
        <f>SUM(X223,X226)</f>
        <v>2471</v>
      </c>
      <c r="Y230" s="276" t="e">
        <f>SUM(X230,-W230)</f>
        <v>#REF!</v>
      </c>
      <c r="Z230" s="277" t="e">
        <f>Y230/W230</f>
        <v>#REF!</v>
      </c>
      <c r="AA230" s="61"/>
      <c r="AB230" s="278">
        <f>SUM(AB160,AB221)</f>
        <v>2365</v>
      </c>
      <c r="AC230" s="278">
        <f>SUM(AC223,AC226)</f>
        <v>2622</v>
      </c>
      <c r="AD230" s="276">
        <f t="shared" si="91"/>
        <v>257</v>
      </c>
      <c r="AE230" s="397">
        <f t="shared" si="92"/>
        <v>0.10866807610993658</v>
      </c>
      <c r="AF230" s="49">
        <v>21</v>
      </c>
      <c r="AG230" s="69">
        <v>2490</v>
      </c>
      <c r="AH230" s="69">
        <f>SUM(AH160,AH221)</f>
        <v>2298</v>
      </c>
      <c r="AI230" s="70">
        <f>SUM(AH230,-AG230)</f>
        <v>-192</v>
      </c>
      <c r="AJ230" s="80">
        <f>AI230/AG230</f>
        <v>-7.7108433734939766E-2</v>
      </c>
      <c r="AK230" s="332">
        <v>24</v>
      </c>
      <c r="AL230" s="381"/>
      <c r="AN230" s="18">
        <v>24</v>
      </c>
      <c r="AO230" s="142"/>
      <c r="AP230" s="396" t="e">
        <f>SUM(AP223,AP226)</f>
        <v>#REF!</v>
      </c>
      <c r="AQ230" s="278">
        <f>SUM(AQ223,AQ226)</f>
        <v>2471</v>
      </c>
      <c r="AR230" s="276" t="e">
        <f>SUM(AQ230,-AP230)</f>
        <v>#REF!</v>
      </c>
      <c r="AS230" s="277" t="e">
        <f>AR230/AP230</f>
        <v>#REF!</v>
      </c>
      <c r="AT230" s="61"/>
      <c r="AU230" s="278">
        <f>SUM(AU160,AU221)</f>
        <v>1630</v>
      </c>
      <c r="AV230" s="278">
        <f>SUM(AV223,AV226)</f>
        <v>1658</v>
      </c>
      <c r="AW230" s="276">
        <f t="shared" si="79"/>
        <v>28</v>
      </c>
      <c r="AX230" s="397">
        <f t="shared" si="80"/>
        <v>1.7177914110429449E-2</v>
      </c>
      <c r="AY230" s="49">
        <v>21</v>
      </c>
      <c r="AZ230" s="69">
        <v>2490</v>
      </c>
      <c r="BA230" s="69">
        <f>SUM(BA160,BA221)</f>
        <v>1532</v>
      </c>
      <c r="BB230" s="70">
        <f>SUM(BA230,-AZ230)</f>
        <v>-958</v>
      </c>
      <c r="BC230" s="80">
        <f>BB230/AZ230</f>
        <v>-0.38473895582329315</v>
      </c>
      <c r="BD230" s="18">
        <v>24</v>
      </c>
      <c r="BE230" s="381"/>
      <c r="BG230" s="332">
        <v>24</v>
      </c>
      <c r="BH230" s="142"/>
      <c r="BI230" s="396" t="e">
        <f>SUM(BI223,BI226)</f>
        <v>#REF!</v>
      </c>
      <c r="BJ230" s="278">
        <f>SUM(BJ223,BJ226)</f>
        <v>2471</v>
      </c>
      <c r="BK230" s="276" t="e">
        <f>SUM(BJ230,-BI230)</f>
        <v>#REF!</v>
      </c>
      <c r="BL230" s="277" t="e">
        <f>BK230/BI230</f>
        <v>#REF!</v>
      </c>
      <c r="BM230" s="61"/>
      <c r="BN230" s="278">
        <f>SUM(BN160,BN221)</f>
        <v>1212</v>
      </c>
      <c r="BO230" s="278">
        <f>SUM(BO223,BO226)</f>
        <v>1310</v>
      </c>
      <c r="BP230" s="276">
        <f t="shared" si="81"/>
        <v>98</v>
      </c>
      <c r="BQ230" s="397">
        <f t="shared" si="82"/>
        <v>8.0858085808580851E-2</v>
      </c>
      <c r="BR230" s="49">
        <v>21</v>
      </c>
      <c r="BS230" s="69">
        <v>2490</v>
      </c>
      <c r="BT230" s="69">
        <f>SUM(BT160,BT221)</f>
        <v>1118</v>
      </c>
      <c r="BU230" s="70">
        <f>SUM(BT230,-BS230)</f>
        <v>-1372</v>
      </c>
      <c r="BV230" s="80">
        <f>BU230/BS230</f>
        <v>-0.55100401606425697</v>
      </c>
      <c r="BW230" s="332">
        <v>24</v>
      </c>
      <c r="BX230" s="381"/>
      <c r="CA230" s="18">
        <v>24</v>
      </c>
      <c r="CB230" s="142"/>
      <c r="CC230" s="396" t="e">
        <f>SUM(CC223,CC226)</f>
        <v>#REF!</v>
      </c>
      <c r="CD230" s="278">
        <f>SUM(CD223,CD226)</f>
        <v>2471</v>
      </c>
      <c r="CE230" s="276" t="e">
        <f>SUM(CD230,-CC230)</f>
        <v>#REF!</v>
      </c>
      <c r="CF230" s="277" t="e">
        <f>CE230/CC230</f>
        <v>#REF!</v>
      </c>
      <c r="CG230" s="61"/>
      <c r="CH230" s="278">
        <f>SUM(CH160,CH221)</f>
        <v>923</v>
      </c>
      <c r="CI230" s="278">
        <f>SUM(CI223,CI226)</f>
        <v>957</v>
      </c>
      <c r="CJ230" s="276">
        <f t="shared" si="83"/>
        <v>34</v>
      </c>
      <c r="CK230" s="397">
        <f t="shared" si="84"/>
        <v>3.6836403033586131E-2</v>
      </c>
      <c r="CL230" s="49">
        <v>21</v>
      </c>
      <c r="CM230" s="69">
        <v>2490</v>
      </c>
      <c r="CN230" s="69">
        <f>SUM(CN160,CN221)</f>
        <v>905</v>
      </c>
      <c r="CO230" s="70">
        <f>SUM(CN230,-CM230)</f>
        <v>-1585</v>
      </c>
      <c r="CP230" s="80">
        <f>CO230/CM230</f>
        <v>-0.63654618473895586</v>
      </c>
      <c r="CQ230" s="18">
        <v>24</v>
      </c>
      <c r="CR230" s="381"/>
      <c r="CU230" s="332">
        <v>24</v>
      </c>
      <c r="CV230" s="142"/>
      <c r="CW230" s="396" t="e">
        <f>SUM(CW223,CW226)</f>
        <v>#REF!</v>
      </c>
      <c r="CX230" s="278">
        <f>SUM(CX223,CX226)</f>
        <v>2471</v>
      </c>
      <c r="CY230" s="276" t="e">
        <f>SUM(CX230,-CW230)</f>
        <v>#REF!</v>
      </c>
      <c r="CZ230" s="277" t="e">
        <f>CY230/CW230</f>
        <v>#REF!</v>
      </c>
      <c r="DA230" s="61"/>
      <c r="DB230" s="278">
        <f>SUM(DB160,DB221)</f>
        <v>689</v>
      </c>
      <c r="DC230" s="278">
        <f>SUM(DC223,DC226)</f>
        <v>658</v>
      </c>
      <c r="DD230" s="276">
        <f t="shared" si="85"/>
        <v>-31</v>
      </c>
      <c r="DE230" s="397">
        <f t="shared" si="86"/>
        <v>-4.4992743105950653E-2</v>
      </c>
      <c r="DF230" s="49">
        <v>21</v>
      </c>
      <c r="DG230" s="69">
        <v>2490</v>
      </c>
      <c r="DH230" s="69">
        <f>SUM(DH160,DH221)</f>
        <v>643</v>
      </c>
      <c r="DI230" s="70">
        <f>SUM(DH230,-DG230)</f>
        <v>-1847</v>
      </c>
      <c r="DJ230" s="80">
        <f>DI230/DG230</f>
        <v>-0.74176706827309236</v>
      </c>
      <c r="DK230" s="332">
        <v>24</v>
      </c>
      <c r="DL230" s="381"/>
      <c r="DO230" s="18">
        <v>24</v>
      </c>
      <c r="DP230" s="142"/>
      <c r="DQ230" s="396" t="e">
        <f>SUM(DQ223,DQ226)</f>
        <v>#REF!</v>
      </c>
      <c r="DR230" s="278">
        <f>SUM(DR223,DR226)</f>
        <v>2471</v>
      </c>
      <c r="DS230" s="276" t="e">
        <f>SUM(DR230,-DQ230)</f>
        <v>#REF!</v>
      </c>
      <c r="DT230" s="277" t="e">
        <f>DS230/DQ230</f>
        <v>#REF!</v>
      </c>
      <c r="DU230" s="61"/>
      <c r="DV230" s="278">
        <f>SUM(DV160,DV221)</f>
        <v>1069</v>
      </c>
      <c r="DW230" s="278">
        <f>SUM(DW223,DW226)</f>
        <v>1215</v>
      </c>
      <c r="DX230" s="276">
        <f t="shared" si="87"/>
        <v>146</v>
      </c>
      <c r="DY230" s="397">
        <f t="shared" si="88"/>
        <v>0.13657623947614594</v>
      </c>
      <c r="DZ230" s="49">
        <v>21</v>
      </c>
      <c r="EA230" s="69">
        <v>2490</v>
      </c>
      <c r="EB230" s="69">
        <f>SUM(EB160,EB221)</f>
        <v>951</v>
      </c>
      <c r="EC230" s="70">
        <f>SUM(EB230,-EA230)</f>
        <v>-1539</v>
      </c>
      <c r="ED230" s="80">
        <f>EC230/EA230</f>
        <v>-0.61807228915662649</v>
      </c>
      <c r="EE230" s="18">
        <v>24</v>
      </c>
      <c r="EF230" s="381"/>
      <c r="EI230" s="409">
        <v>24</v>
      </c>
      <c r="EJ230" s="142"/>
      <c r="EK230" s="396" t="e">
        <f>SUM(EK223,EK226)</f>
        <v>#REF!</v>
      </c>
      <c r="EL230" s="278">
        <f>SUM(EL223,EL226)</f>
        <v>2471</v>
      </c>
      <c r="EM230" s="276" t="e">
        <f>SUM(EL230,-EK230)</f>
        <v>#REF!</v>
      </c>
      <c r="EN230" s="277" t="e">
        <f>EM230/EK230</f>
        <v>#REF!</v>
      </c>
      <c r="EO230" s="61"/>
      <c r="EP230" s="278">
        <f>SUM(EP160,EP221)</f>
        <v>6859</v>
      </c>
      <c r="EQ230" s="278">
        <f>SUM(EQ223,EQ226)</f>
        <v>7480</v>
      </c>
      <c r="ER230" s="276">
        <f t="shared" si="89"/>
        <v>621</v>
      </c>
      <c r="ES230" s="397">
        <f t="shared" si="90"/>
        <v>9.0537979297273655E-2</v>
      </c>
      <c r="ET230" s="49">
        <v>21</v>
      </c>
      <c r="EU230" s="69">
        <v>2490</v>
      </c>
      <c r="EV230" s="69">
        <f>SUM(EV160,EV221)</f>
        <v>6507</v>
      </c>
      <c r="EW230" s="70">
        <f>SUM(EV230,-EU230)</f>
        <v>4017</v>
      </c>
      <c r="EX230" s="80">
        <f>EW230/EU230</f>
        <v>1.6132530120481927</v>
      </c>
      <c r="EY230" s="409">
        <v>24</v>
      </c>
      <c r="EZ230" s="381"/>
    </row>
    <row r="231" spans="1:156" ht="15.75" x14ac:dyDescent="0.25">
      <c r="A231" s="461">
        <v>28</v>
      </c>
      <c r="B231" s="147" t="s">
        <v>108</v>
      </c>
      <c r="C231" s="147">
        <f>C103</f>
        <v>0</v>
      </c>
      <c r="D231" s="147">
        <f>D103</f>
        <v>82928</v>
      </c>
      <c r="E231" s="269">
        <f>SUM(D231,-C231)</f>
        <v>82928</v>
      </c>
      <c r="F231" s="150" t="e">
        <f>E231/C231</f>
        <v>#DIV/0!</v>
      </c>
      <c r="G231" s="61"/>
      <c r="H231" s="398">
        <f>H103</f>
        <v>82132</v>
      </c>
      <c r="I231" s="398">
        <f>I103</f>
        <v>80679</v>
      </c>
      <c r="J231" s="149">
        <f>SUM(I231,-H231)</f>
        <v>-1453</v>
      </c>
      <c r="K231" s="488">
        <f>J231/H231</f>
        <v>-1.7691033945356257E-2</v>
      </c>
      <c r="L231" s="17"/>
      <c r="M231" s="250">
        <f>M103</f>
        <v>82928</v>
      </c>
      <c r="N231" s="250">
        <f>N103</f>
        <v>80679</v>
      </c>
      <c r="O231" s="70">
        <f>SUM(N231,-M231)</f>
        <v>-2249</v>
      </c>
      <c r="P231" s="71">
        <f>O231/M231</f>
        <v>-2.7119911248311788E-2</v>
      </c>
      <c r="Q231" s="461">
        <v>28</v>
      </c>
      <c r="R231" s="6"/>
      <c r="S231">
        <v>80586</v>
      </c>
      <c r="U231" s="332">
        <v>28</v>
      </c>
      <c r="V231" s="147" t="s">
        <v>108</v>
      </c>
      <c r="W231" s="330" t="e">
        <f>SUM(W140,W156,W202,W216)</f>
        <v>#REF!</v>
      </c>
      <c r="X231" s="70">
        <f>SUM(X140,X156,X202,X216)</f>
        <v>576</v>
      </c>
      <c r="Y231" s="70" t="e">
        <f>SUM(X231,-W231)</f>
        <v>#REF!</v>
      </c>
      <c r="Z231" s="80" t="e">
        <f>Y231/W231</f>
        <v>#REF!</v>
      </c>
      <c r="AA231" s="61"/>
      <c r="AB231" s="398">
        <f>AB103</f>
        <v>21241</v>
      </c>
      <c r="AC231" s="398">
        <f>AC103</f>
        <v>20843</v>
      </c>
      <c r="AD231" s="149">
        <f t="shared" si="91"/>
        <v>-398</v>
      </c>
      <c r="AE231" s="399">
        <f t="shared" si="92"/>
        <v>-1.8737347582505531E-2</v>
      </c>
      <c r="AF231" s="49"/>
      <c r="AG231" s="70">
        <v>592</v>
      </c>
      <c r="AH231" s="70">
        <f>SUM(AH140,AH156,AH202,AH216)</f>
        <v>652</v>
      </c>
      <c r="AI231" s="109">
        <f>SUM(AH231,-AG231)</f>
        <v>60</v>
      </c>
      <c r="AJ231" s="80">
        <f>AI231/AG231</f>
        <v>0.10135135135135136</v>
      </c>
      <c r="AK231" s="332">
        <v>28</v>
      </c>
      <c r="AL231" s="12"/>
      <c r="AN231" s="18">
        <v>28</v>
      </c>
      <c r="AO231" s="147" t="s">
        <v>108</v>
      </c>
      <c r="AP231" s="330" t="e">
        <f>SUM(AP140,AP156,AP202,AP216)</f>
        <v>#REF!</v>
      </c>
      <c r="AQ231" s="70">
        <f>SUM(AQ140,AQ156,AQ202,AQ216)</f>
        <v>576</v>
      </c>
      <c r="AR231" s="70" t="e">
        <f>SUM(AQ231,-AP231)</f>
        <v>#REF!</v>
      </c>
      <c r="AS231" s="80" t="e">
        <f>AR231/AP231</f>
        <v>#REF!</v>
      </c>
      <c r="AT231" s="61"/>
      <c r="AU231" s="398">
        <f>AU103</f>
        <v>12437</v>
      </c>
      <c r="AV231" s="398">
        <f>AV103</f>
        <v>12280</v>
      </c>
      <c r="AW231" s="149">
        <f t="shared" si="79"/>
        <v>-157</v>
      </c>
      <c r="AX231" s="445">
        <f t="shared" si="80"/>
        <v>-1.2623623060223526E-2</v>
      </c>
      <c r="AY231" s="49"/>
      <c r="AZ231" s="70">
        <v>592</v>
      </c>
      <c r="BA231" s="70">
        <f>SUM(BA140,BA156,BA202,BA216)</f>
        <v>427</v>
      </c>
      <c r="BB231" s="109">
        <f>SUM(BA231,-AZ231)</f>
        <v>-165</v>
      </c>
      <c r="BC231" s="80">
        <f>BB231/AZ231</f>
        <v>-0.27871621621621623</v>
      </c>
      <c r="BD231" s="18">
        <v>28</v>
      </c>
      <c r="BE231" s="12"/>
      <c r="BG231" s="332">
        <v>28</v>
      </c>
      <c r="BH231" s="147" t="s">
        <v>108</v>
      </c>
      <c r="BI231" s="330" t="e">
        <f>SUM(BI140,BI156,BI202,BI216)</f>
        <v>#REF!</v>
      </c>
      <c r="BJ231" s="70">
        <f>SUM(BJ140,BJ156,BJ202,BJ216)</f>
        <v>576</v>
      </c>
      <c r="BK231" s="70" t="e">
        <f>SUM(BJ231,-BI231)</f>
        <v>#REF!</v>
      </c>
      <c r="BL231" s="80" t="e">
        <f>BK231/BI231</f>
        <v>#REF!</v>
      </c>
      <c r="BM231" s="61"/>
      <c r="BN231" s="398">
        <f>BN103</f>
        <v>8627</v>
      </c>
      <c r="BO231" s="398">
        <f>BO103</f>
        <v>8496</v>
      </c>
      <c r="BP231" s="149">
        <f t="shared" si="81"/>
        <v>-131</v>
      </c>
      <c r="BQ231" s="399">
        <f t="shared" si="82"/>
        <v>-1.518488466442564E-2</v>
      </c>
      <c r="BR231" s="49"/>
      <c r="BS231" s="70">
        <v>592</v>
      </c>
      <c r="BT231" s="70">
        <f>SUM(BT140,BT156,BT202,BT216)</f>
        <v>347</v>
      </c>
      <c r="BU231" s="109">
        <f>SUM(BT231,-BS231)</f>
        <v>-245</v>
      </c>
      <c r="BV231" s="80">
        <f>BU231/BS231</f>
        <v>-0.41385135135135137</v>
      </c>
      <c r="BW231" s="332">
        <v>28</v>
      </c>
      <c r="BX231" s="12"/>
      <c r="CA231" s="18">
        <v>28</v>
      </c>
      <c r="CB231" s="147" t="s">
        <v>108</v>
      </c>
      <c r="CC231" s="330" t="e">
        <f>SUM(CC140,CC156,CC202,CC216)</f>
        <v>#REF!</v>
      </c>
      <c r="CD231" s="70">
        <f>SUM(CD140,CD156,CD202,CD216)</f>
        <v>576</v>
      </c>
      <c r="CE231" s="70" t="e">
        <f>SUM(CD231,-CC231)</f>
        <v>#REF!</v>
      </c>
      <c r="CF231" s="80" t="e">
        <f>CE231/CC231</f>
        <v>#REF!</v>
      </c>
      <c r="CG231" s="61"/>
      <c r="CH231" s="398">
        <f>CH103</f>
        <v>10438</v>
      </c>
      <c r="CI231" s="398">
        <f>CI103</f>
        <v>9996</v>
      </c>
      <c r="CJ231" s="149">
        <f t="shared" si="83"/>
        <v>-442</v>
      </c>
      <c r="CK231" s="399">
        <f t="shared" si="84"/>
        <v>-4.2345276872964167E-2</v>
      </c>
      <c r="CL231" s="49"/>
      <c r="CM231" s="70">
        <v>592</v>
      </c>
      <c r="CN231" s="70">
        <f>SUM(CN140,CN156,CN202,CN216)</f>
        <v>399</v>
      </c>
      <c r="CO231" s="109">
        <f>SUM(CN231,-CM231)</f>
        <v>-193</v>
      </c>
      <c r="CP231" s="80">
        <f>CO231/CM231</f>
        <v>-0.32601351351351349</v>
      </c>
      <c r="CQ231" s="18">
        <v>28</v>
      </c>
      <c r="CR231" s="12"/>
      <c r="CU231" s="332">
        <v>28</v>
      </c>
      <c r="CV231" s="147" t="s">
        <v>108</v>
      </c>
      <c r="CW231" s="330" t="e">
        <f>SUM(CW140,CW156,CW202,CW216)</f>
        <v>#REF!</v>
      </c>
      <c r="CX231" s="70">
        <f>SUM(CX140,CX156,CX202,CX216)</f>
        <v>576</v>
      </c>
      <c r="CY231" s="70" t="e">
        <f>SUM(CX231,-CW231)</f>
        <v>#REF!</v>
      </c>
      <c r="CZ231" s="80" t="e">
        <f>CY231/CW231</f>
        <v>#REF!</v>
      </c>
      <c r="DA231" s="61"/>
      <c r="DB231" s="398">
        <f>DB103</f>
        <v>5934</v>
      </c>
      <c r="DC231" s="398">
        <f>DC103</f>
        <v>5603</v>
      </c>
      <c r="DD231" s="149">
        <f t="shared" si="85"/>
        <v>-331</v>
      </c>
      <c r="DE231" s="445">
        <f t="shared" si="86"/>
        <v>-5.5780249410178631E-2</v>
      </c>
      <c r="DF231" s="49"/>
      <c r="DG231" s="70">
        <v>592</v>
      </c>
      <c r="DH231" s="70">
        <f>SUM(DH140,DH156,DH202,DH216)</f>
        <v>295</v>
      </c>
      <c r="DI231" s="109">
        <f>SUM(DH231,-DG231)</f>
        <v>-297</v>
      </c>
      <c r="DJ231" s="80">
        <f>DI231/DG231</f>
        <v>-0.50168918918918914</v>
      </c>
      <c r="DK231" s="332">
        <v>28</v>
      </c>
      <c r="DL231" s="12"/>
      <c r="DO231" s="18">
        <v>28</v>
      </c>
      <c r="DP231" s="147" t="s">
        <v>108</v>
      </c>
      <c r="DQ231" s="330" t="e">
        <f>SUM(DQ140,DQ156,DQ202,DQ216)</f>
        <v>#REF!</v>
      </c>
      <c r="DR231" s="70">
        <f>SUM(DR140,DR156,DR202,DR216)</f>
        <v>576</v>
      </c>
      <c r="DS231" s="70" t="e">
        <f>SUM(DR231,-DQ231)</f>
        <v>#REF!</v>
      </c>
      <c r="DT231" s="80" t="e">
        <f>DS231/DQ231</f>
        <v>#REF!</v>
      </c>
      <c r="DU231" s="61"/>
      <c r="DV231" s="398">
        <f>DV103</f>
        <v>7666</v>
      </c>
      <c r="DW231" s="398">
        <f>DW103</f>
        <v>7884</v>
      </c>
      <c r="DX231" s="149">
        <f t="shared" si="87"/>
        <v>218</v>
      </c>
      <c r="DY231" s="445">
        <f t="shared" si="88"/>
        <v>2.8437255413514217E-2</v>
      </c>
      <c r="DZ231" s="49"/>
      <c r="EA231" s="70">
        <v>592</v>
      </c>
      <c r="EB231" s="70">
        <f>SUM(EB140,EB156,EB202,EB216)</f>
        <v>357</v>
      </c>
      <c r="EC231" s="109">
        <f>SUM(EB231,-EA231)</f>
        <v>-235</v>
      </c>
      <c r="ED231" s="80">
        <f>EC231/EA231</f>
        <v>-0.39695945945945948</v>
      </c>
      <c r="EE231" s="18">
        <v>28</v>
      </c>
      <c r="EF231" s="12"/>
      <c r="EI231" s="409">
        <v>28</v>
      </c>
      <c r="EJ231" s="147" t="s">
        <v>108</v>
      </c>
      <c r="EK231" s="330" t="e">
        <f>SUM(EK140,EK156,EK202,EK216)</f>
        <v>#REF!</v>
      </c>
      <c r="EL231" s="70">
        <f>SUM(EL140,EL156,EL202,EL216)</f>
        <v>576</v>
      </c>
      <c r="EM231" s="70" t="e">
        <f>SUM(EL231,-EK231)</f>
        <v>#REF!</v>
      </c>
      <c r="EN231" s="80" t="e">
        <f>EM231/EK231</f>
        <v>#REF!</v>
      </c>
      <c r="EO231" s="61"/>
      <c r="EP231" s="398">
        <f>EP103</f>
        <v>66343</v>
      </c>
      <c r="EQ231" s="398">
        <f>EQ103</f>
        <v>65657</v>
      </c>
      <c r="ER231" s="149">
        <f t="shared" si="89"/>
        <v>-686</v>
      </c>
      <c r="ES231" s="445">
        <f t="shared" si="90"/>
        <v>-1.0340201679152285E-2</v>
      </c>
      <c r="ET231" s="49"/>
      <c r="EU231" s="70">
        <v>592</v>
      </c>
      <c r="EV231" s="70">
        <f>SUM(EV140,EV156,EV202,EV216)</f>
        <v>1542</v>
      </c>
      <c r="EW231" s="109">
        <f>SUM(EV231,-EU231)</f>
        <v>950</v>
      </c>
      <c r="EX231" s="80">
        <f>EW231/EU231</f>
        <v>1.6047297297297298</v>
      </c>
      <c r="EY231" s="409">
        <v>28</v>
      </c>
      <c r="EZ231" s="12"/>
    </row>
    <row r="232" spans="1:156" x14ac:dyDescent="0.25">
      <c r="A232" s="461">
        <v>29</v>
      </c>
      <c r="B232" s="256" t="s">
        <v>83</v>
      </c>
      <c r="C232" s="8">
        <f>C106</f>
        <v>0</v>
      </c>
      <c r="D232" s="8">
        <f>D106</f>
        <v>9127</v>
      </c>
      <c r="E232" s="109">
        <f>SUM(D232,-C232)</f>
        <v>9127</v>
      </c>
      <c r="F232" s="80" t="e">
        <f>E232/C232</f>
        <v>#DIV/0!</v>
      </c>
      <c r="G232" s="140"/>
      <c r="H232" s="176">
        <f t="shared" ref="H232:I232" si="94">H106</f>
        <v>9910</v>
      </c>
      <c r="I232" s="176">
        <f t="shared" si="94"/>
        <v>9449</v>
      </c>
      <c r="J232" s="257">
        <f>SUM(I232,-H232)</f>
        <v>-461</v>
      </c>
      <c r="K232" s="258">
        <f>J232/H232</f>
        <v>-4.651866801210898E-2</v>
      </c>
      <c r="L232" s="17"/>
      <c r="M232" s="70">
        <v>8446</v>
      </c>
      <c r="N232" s="70">
        <v>9216</v>
      </c>
      <c r="O232" s="70">
        <f>SUM(N232,-M232)</f>
        <v>770</v>
      </c>
      <c r="P232" s="71">
        <f>O232/M232</f>
        <v>9.1167416528534218E-2</v>
      </c>
      <c r="Q232" s="461">
        <v>29</v>
      </c>
      <c r="R232" s="6"/>
      <c r="U232" s="332">
        <v>29</v>
      </c>
      <c r="V232" s="256" t="s">
        <v>83</v>
      </c>
      <c r="W232" s="278"/>
      <c r="X232" s="278">
        <v>1703</v>
      </c>
      <c r="Y232" s="276"/>
      <c r="Z232" s="277">
        <f>X232/X230</f>
        <v>0.68919465803318491</v>
      </c>
      <c r="AA232" s="61"/>
      <c r="AB232" s="176">
        <f t="shared" ref="AB232:AC232" si="95">AB106</f>
        <v>2410</v>
      </c>
      <c r="AC232" s="176">
        <f t="shared" si="95"/>
        <v>2372</v>
      </c>
      <c r="AD232" s="257">
        <f t="shared" si="91"/>
        <v>-38</v>
      </c>
      <c r="AE232" s="258">
        <f t="shared" si="92"/>
        <v>-1.5767634854771784E-2</v>
      </c>
      <c r="AF232" s="49"/>
      <c r="AG232" s="69"/>
      <c r="AH232" s="83"/>
      <c r="AI232" s="286"/>
      <c r="AJ232" s="272"/>
      <c r="AK232" s="332">
        <v>29</v>
      </c>
      <c r="AL232" s="12"/>
      <c r="AN232" s="18">
        <v>29</v>
      </c>
      <c r="AO232" s="256" t="s">
        <v>83</v>
      </c>
      <c r="AP232" s="278"/>
      <c r="AQ232" s="278">
        <v>1703</v>
      </c>
      <c r="AR232" s="276"/>
      <c r="AS232" s="277">
        <f>AQ232/AQ230</f>
        <v>0.68919465803318491</v>
      </c>
      <c r="AT232" s="61"/>
      <c r="AU232" s="176">
        <f t="shared" ref="AU232:AV232" si="96">AU106</f>
        <v>1314</v>
      </c>
      <c r="AV232" s="176">
        <f t="shared" si="96"/>
        <v>1246</v>
      </c>
      <c r="AW232" s="257">
        <f t="shared" si="79"/>
        <v>-68</v>
      </c>
      <c r="AX232" s="258">
        <f t="shared" si="80"/>
        <v>-5.1750380517503802E-2</v>
      </c>
      <c r="AY232" s="49"/>
      <c r="AZ232" s="69"/>
      <c r="BA232" s="83"/>
      <c r="BB232" s="286"/>
      <c r="BC232" s="272"/>
      <c r="BD232" s="18">
        <v>29</v>
      </c>
      <c r="BE232" s="12"/>
      <c r="BG232" s="332">
        <v>29</v>
      </c>
      <c r="BH232" s="256" t="s">
        <v>83</v>
      </c>
      <c r="BI232" s="278"/>
      <c r="BJ232" s="278">
        <v>1703</v>
      </c>
      <c r="BK232" s="276"/>
      <c r="BL232" s="277">
        <f>BJ232/BJ230</f>
        <v>0.68919465803318491</v>
      </c>
      <c r="BM232" s="61"/>
      <c r="BN232" s="176">
        <f t="shared" ref="BN232:BO232" si="97">BN106</f>
        <v>1080</v>
      </c>
      <c r="BO232" s="176">
        <f t="shared" si="97"/>
        <v>943</v>
      </c>
      <c r="BP232" s="257">
        <f t="shared" si="81"/>
        <v>-137</v>
      </c>
      <c r="BQ232" s="258">
        <f t="shared" si="82"/>
        <v>-0.12685185185185185</v>
      </c>
      <c r="BR232" s="49"/>
      <c r="BS232" s="69"/>
      <c r="BT232" s="83"/>
      <c r="BU232" s="286"/>
      <c r="BV232" s="272"/>
      <c r="BW232" s="332">
        <v>29</v>
      </c>
      <c r="BX232" s="12"/>
      <c r="CA232" s="18">
        <v>29</v>
      </c>
      <c r="CB232" s="256" t="s">
        <v>83</v>
      </c>
      <c r="CC232" s="278"/>
      <c r="CD232" s="278">
        <v>1703</v>
      </c>
      <c r="CE232" s="276"/>
      <c r="CF232" s="277">
        <f>CD232/CD230</f>
        <v>0.68919465803318491</v>
      </c>
      <c r="CG232" s="61"/>
      <c r="CH232" s="176">
        <f t="shared" ref="CH232:CI232" si="98">CH106</f>
        <v>1243</v>
      </c>
      <c r="CI232" s="176">
        <f t="shared" si="98"/>
        <v>1119</v>
      </c>
      <c r="CJ232" s="257">
        <f t="shared" si="83"/>
        <v>-124</v>
      </c>
      <c r="CK232" s="258">
        <f t="shared" si="84"/>
        <v>-9.9758648431214805E-2</v>
      </c>
      <c r="CL232" s="49"/>
      <c r="CM232" s="69"/>
      <c r="CN232" s="83"/>
      <c r="CO232" s="286"/>
      <c r="CP232" s="272"/>
      <c r="CQ232" s="18">
        <v>29</v>
      </c>
      <c r="CR232" s="12"/>
      <c r="CU232" s="332">
        <v>29</v>
      </c>
      <c r="CV232" s="256" t="s">
        <v>83</v>
      </c>
      <c r="CW232" s="278"/>
      <c r="CX232" s="278">
        <v>1703</v>
      </c>
      <c r="CY232" s="276"/>
      <c r="CZ232" s="277">
        <f>CX232/CX230</f>
        <v>0.68919465803318491</v>
      </c>
      <c r="DA232" s="61"/>
      <c r="DB232" s="176">
        <f t="shared" ref="DB232:DC232" si="99">DB106</f>
        <v>633</v>
      </c>
      <c r="DC232" s="176">
        <f t="shared" si="99"/>
        <v>786</v>
      </c>
      <c r="DD232" s="257">
        <f t="shared" si="85"/>
        <v>153</v>
      </c>
      <c r="DE232" s="258">
        <f t="shared" si="86"/>
        <v>0.24170616113744076</v>
      </c>
      <c r="DF232" s="49"/>
      <c r="DG232" s="69"/>
      <c r="DH232" s="83"/>
      <c r="DI232" s="286"/>
      <c r="DJ232" s="272"/>
      <c r="DK232" s="332">
        <v>29</v>
      </c>
      <c r="DL232" s="12"/>
      <c r="DO232" s="18">
        <v>29</v>
      </c>
      <c r="DP232" s="256" t="s">
        <v>83</v>
      </c>
      <c r="DQ232" s="278"/>
      <c r="DR232" s="278">
        <v>1703</v>
      </c>
      <c r="DS232" s="276"/>
      <c r="DT232" s="277">
        <f>DR232/DR230</f>
        <v>0.68919465803318491</v>
      </c>
      <c r="DU232" s="61"/>
      <c r="DV232" s="176">
        <f t="shared" ref="DV232:DW232" si="100">DV106</f>
        <v>931</v>
      </c>
      <c r="DW232" s="176">
        <f t="shared" si="100"/>
        <v>955</v>
      </c>
      <c r="DX232" s="257">
        <f t="shared" si="87"/>
        <v>24</v>
      </c>
      <c r="DY232" s="258">
        <f t="shared" si="88"/>
        <v>2.577873254564984E-2</v>
      </c>
      <c r="DZ232" s="49"/>
      <c r="EA232" s="69"/>
      <c r="EB232" s="83"/>
      <c r="EC232" s="286"/>
      <c r="ED232" s="272"/>
      <c r="EE232" s="18">
        <v>29</v>
      </c>
      <c r="EF232" s="12"/>
      <c r="EI232" s="409">
        <v>29</v>
      </c>
      <c r="EJ232" s="256" t="s">
        <v>83</v>
      </c>
      <c r="EK232" s="278"/>
      <c r="EL232" s="278">
        <v>1703</v>
      </c>
      <c r="EM232" s="276"/>
      <c r="EN232" s="277">
        <f>EL232/EL230</f>
        <v>0.68919465803318491</v>
      </c>
      <c r="EO232" s="61"/>
      <c r="EP232" s="176">
        <f t="shared" ref="EP232:EQ232" si="101">EP106</f>
        <v>7611</v>
      </c>
      <c r="EQ232" s="176">
        <f t="shared" si="101"/>
        <v>7527</v>
      </c>
      <c r="ER232" s="257">
        <f t="shared" si="89"/>
        <v>-84</v>
      </c>
      <c r="ES232" s="258">
        <f t="shared" si="90"/>
        <v>-1.1036657469452109E-2</v>
      </c>
      <c r="ET232" s="49"/>
      <c r="EU232" s="69"/>
      <c r="EV232" s="83"/>
      <c r="EW232" s="286"/>
      <c r="EX232" s="272"/>
      <c r="EY232" s="409">
        <v>29</v>
      </c>
      <c r="EZ232" s="12"/>
    </row>
    <row r="233" spans="1:156" x14ac:dyDescent="0.25">
      <c r="A233" s="461">
        <v>30</v>
      </c>
      <c r="B233" s="262" t="s">
        <v>81</v>
      </c>
      <c r="C233" s="263">
        <f>C109</f>
        <v>0</v>
      </c>
      <c r="D233" s="263">
        <f>D109</f>
        <v>61547</v>
      </c>
      <c r="E233" s="269"/>
      <c r="F233" s="266">
        <f>D233/D231</f>
        <v>0.74217393401504916</v>
      </c>
      <c r="G233" s="61"/>
      <c r="H233" s="263">
        <f>H109</f>
        <v>61258</v>
      </c>
      <c r="I233" s="263">
        <f>I109</f>
        <v>60337</v>
      </c>
      <c r="J233" s="149">
        <f>SUM(I233,-H233)</f>
        <v>-921</v>
      </c>
      <c r="K233" s="267">
        <f>J233/H233</f>
        <v>-1.5034770968689803E-2</v>
      </c>
      <c r="L233" s="17"/>
      <c r="M233" s="69"/>
      <c r="N233" s="83"/>
      <c r="O233" s="70"/>
      <c r="P233" s="268"/>
      <c r="Q233" s="461">
        <v>30</v>
      </c>
      <c r="R233" s="6"/>
      <c r="U233" s="332">
        <v>30</v>
      </c>
      <c r="V233" s="262" t="s">
        <v>81</v>
      </c>
      <c r="W233" s="278"/>
      <c r="X233" s="278">
        <v>768</v>
      </c>
      <c r="Y233" s="276"/>
      <c r="Z233" s="277">
        <f>X233/X230</f>
        <v>0.31080534196681503</v>
      </c>
      <c r="AA233" s="61"/>
      <c r="AB233" s="263">
        <f>AB109</f>
        <v>15673</v>
      </c>
      <c r="AC233" s="263">
        <f>AC109</f>
        <v>15406</v>
      </c>
      <c r="AD233" s="149">
        <f t="shared" si="91"/>
        <v>-267</v>
      </c>
      <c r="AE233" s="400">
        <f t="shared" si="92"/>
        <v>-1.7035666432718689E-2</v>
      </c>
      <c r="AF233" s="49"/>
      <c r="AG233" s="69"/>
      <c r="AH233" s="83"/>
      <c r="AI233" s="286"/>
      <c r="AJ233" s="272"/>
      <c r="AK233" s="332">
        <v>30</v>
      </c>
      <c r="AL233" s="12"/>
      <c r="AN233" s="18">
        <v>30</v>
      </c>
      <c r="AO233" s="262" t="s">
        <v>81</v>
      </c>
      <c r="AP233" s="278"/>
      <c r="AQ233" s="278">
        <v>768</v>
      </c>
      <c r="AR233" s="276"/>
      <c r="AS233" s="277">
        <f>AQ233/AQ230</f>
        <v>0.31080534196681503</v>
      </c>
      <c r="AT233" s="61"/>
      <c r="AU233" s="263">
        <f>AU109</f>
        <v>8848</v>
      </c>
      <c r="AV233" s="263">
        <f>AV109</f>
        <v>8789</v>
      </c>
      <c r="AW233" s="149">
        <f t="shared" si="79"/>
        <v>-59</v>
      </c>
      <c r="AX233" s="400">
        <f t="shared" si="80"/>
        <v>-6.6681735985533452E-3</v>
      </c>
      <c r="AY233" s="49"/>
      <c r="AZ233" s="69"/>
      <c r="BA233" s="83"/>
      <c r="BB233" s="286"/>
      <c r="BC233" s="272"/>
      <c r="BD233" s="18">
        <v>30</v>
      </c>
      <c r="BE233" s="12"/>
      <c r="BG233" s="332">
        <v>30</v>
      </c>
      <c r="BH233" s="262" t="s">
        <v>81</v>
      </c>
      <c r="BI233" s="278"/>
      <c r="BJ233" s="278">
        <v>768</v>
      </c>
      <c r="BK233" s="276"/>
      <c r="BL233" s="277">
        <f>BJ233/BJ230</f>
        <v>0.31080534196681503</v>
      </c>
      <c r="BM233" s="61"/>
      <c r="BN233" s="263">
        <f>BN109</f>
        <v>6354</v>
      </c>
      <c r="BO233" s="263">
        <f>BO109</f>
        <v>6295</v>
      </c>
      <c r="BP233" s="149">
        <f t="shared" si="81"/>
        <v>-59</v>
      </c>
      <c r="BQ233" s="400">
        <f t="shared" si="82"/>
        <v>-9.2854894554611263E-3</v>
      </c>
      <c r="BR233" s="49"/>
      <c r="BS233" s="69"/>
      <c r="BT233" s="83"/>
      <c r="BU233" s="286"/>
      <c r="BV233" s="272"/>
      <c r="BW233" s="332">
        <v>30</v>
      </c>
      <c r="BX233" s="12"/>
      <c r="CA233" s="18">
        <v>30</v>
      </c>
      <c r="CB233" s="262" t="s">
        <v>81</v>
      </c>
      <c r="CC233" s="278"/>
      <c r="CD233" s="278">
        <v>768</v>
      </c>
      <c r="CE233" s="276"/>
      <c r="CF233" s="277">
        <f>CD233/CD230</f>
        <v>0.31080534196681503</v>
      </c>
      <c r="CG233" s="61"/>
      <c r="CH233" s="263">
        <f>CH109</f>
        <v>8205</v>
      </c>
      <c r="CI233" s="263">
        <f>CI109</f>
        <v>7847</v>
      </c>
      <c r="CJ233" s="149">
        <f t="shared" si="83"/>
        <v>-358</v>
      </c>
      <c r="CK233" s="400">
        <f t="shared" si="84"/>
        <v>-4.3631931748933574E-2</v>
      </c>
      <c r="CL233" s="49"/>
      <c r="CM233" s="69"/>
      <c r="CN233" s="83"/>
      <c r="CO233" s="286"/>
      <c r="CP233" s="272"/>
      <c r="CQ233" s="18">
        <v>30</v>
      </c>
      <c r="CR233" s="12"/>
      <c r="CU233" s="332">
        <v>30</v>
      </c>
      <c r="CV233" s="262" t="s">
        <v>81</v>
      </c>
      <c r="CW233" s="278"/>
      <c r="CX233" s="278">
        <v>768</v>
      </c>
      <c r="CY233" s="276"/>
      <c r="CZ233" s="277">
        <f>CX233/CX230</f>
        <v>0.31080534196681503</v>
      </c>
      <c r="DA233" s="61"/>
      <c r="DB233" s="263">
        <f>DB109</f>
        <v>4550</v>
      </c>
      <c r="DC233" s="263">
        <f>DC109</f>
        <v>4275</v>
      </c>
      <c r="DD233" s="149">
        <f t="shared" si="85"/>
        <v>-275</v>
      </c>
      <c r="DE233" s="400">
        <f t="shared" si="86"/>
        <v>-6.043956043956044E-2</v>
      </c>
      <c r="DF233" s="49"/>
      <c r="DG233" s="69"/>
      <c r="DH233" s="83"/>
      <c r="DI233" s="286"/>
      <c r="DJ233" s="272"/>
      <c r="DK233" s="332">
        <v>30</v>
      </c>
      <c r="DL233" s="12"/>
      <c r="DO233" s="18">
        <v>30</v>
      </c>
      <c r="DP233" s="262" t="s">
        <v>81</v>
      </c>
      <c r="DQ233" s="278"/>
      <c r="DR233" s="278">
        <v>768</v>
      </c>
      <c r="DS233" s="276"/>
      <c r="DT233" s="277">
        <f>DR233/DR230</f>
        <v>0.31080534196681503</v>
      </c>
      <c r="DU233" s="61"/>
      <c r="DV233" s="263">
        <f>DV109</f>
        <v>5793</v>
      </c>
      <c r="DW233" s="263">
        <f>DW109</f>
        <v>6004</v>
      </c>
      <c r="DX233" s="149">
        <f t="shared" si="87"/>
        <v>211</v>
      </c>
      <c r="DY233" s="400">
        <f t="shared" si="88"/>
        <v>3.6423269463145176E-2</v>
      </c>
      <c r="DZ233" s="49"/>
      <c r="EA233" s="69"/>
      <c r="EB233" s="83"/>
      <c r="EC233" s="286"/>
      <c r="ED233" s="272"/>
      <c r="EE233" s="18">
        <v>30</v>
      </c>
      <c r="EF233" s="12"/>
      <c r="EI233" s="409">
        <v>30</v>
      </c>
      <c r="EJ233" s="262" t="s">
        <v>81</v>
      </c>
      <c r="EK233" s="278"/>
      <c r="EL233" s="278">
        <v>768</v>
      </c>
      <c r="EM233" s="276"/>
      <c r="EN233" s="277">
        <f>EL233/EL230</f>
        <v>0.31080534196681503</v>
      </c>
      <c r="EO233" s="61"/>
      <c r="EP233" s="263">
        <f>EP109</f>
        <v>49423</v>
      </c>
      <c r="EQ233" s="263">
        <f>EQ109</f>
        <v>48942</v>
      </c>
      <c r="ER233" s="149">
        <f t="shared" si="89"/>
        <v>-481</v>
      </c>
      <c r="ES233" s="400">
        <f t="shared" si="90"/>
        <v>-9.7323108674099105E-3</v>
      </c>
      <c r="ET233" s="49"/>
      <c r="EU233" s="69"/>
      <c r="EV233" s="83"/>
      <c r="EW233" s="286"/>
      <c r="EX233" s="272"/>
      <c r="EY233" s="409">
        <v>30</v>
      </c>
      <c r="EZ233" s="12"/>
    </row>
    <row r="234" spans="1:156" x14ac:dyDescent="0.25">
      <c r="A234" s="461">
        <v>31</v>
      </c>
      <c r="B234" s="262" t="s">
        <v>82</v>
      </c>
      <c r="C234" s="263">
        <f>C110</f>
        <v>0</v>
      </c>
      <c r="D234" s="263">
        <f>D110</f>
        <v>21178</v>
      </c>
      <c r="E234" s="269"/>
      <c r="F234" s="266">
        <f>D234/D231</f>
        <v>0.25537815936716185</v>
      </c>
      <c r="G234" s="61"/>
      <c r="H234" s="263">
        <f>H110</f>
        <v>20874</v>
      </c>
      <c r="I234" s="263">
        <f>I110</f>
        <v>20342</v>
      </c>
      <c r="J234" s="149">
        <f>SUM(I234,-H234)</f>
        <v>-532</v>
      </c>
      <c r="K234" s="267">
        <f>J234/H234</f>
        <v>-2.5486250838363516E-2</v>
      </c>
      <c r="L234" s="17"/>
      <c r="M234" s="69"/>
      <c r="N234" s="83"/>
      <c r="O234" s="70"/>
      <c r="P234" s="268"/>
      <c r="Q234" s="461">
        <v>31</v>
      </c>
      <c r="R234" s="6"/>
      <c r="U234" s="332">
        <v>31</v>
      </c>
      <c r="V234" s="262" t="s">
        <v>82</v>
      </c>
      <c r="W234" s="140"/>
      <c r="X234" s="142"/>
      <c r="Y234" s="252"/>
      <c r="Z234" s="401"/>
      <c r="AA234" s="61"/>
      <c r="AB234" s="263">
        <f>AB110</f>
        <v>5568</v>
      </c>
      <c r="AC234" s="263">
        <f>AC110</f>
        <v>5437</v>
      </c>
      <c r="AD234" s="149">
        <f t="shared" si="91"/>
        <v>-131</v>
      </c>
      <c r="AE234" s="400">
        <f t="shared" si="92"/>
        <v>-2.3527298850574713E-2</v>
      </c>
      <c r="AF234" s="49"/>
      <c r="AG234" s="8"/>
      <c r="AH234" s="88"/>
      <c r="AI234" s="129"/>
      <c r="AJ234" s="318"/>
      <c r="AK234" s="332">
        <v>31</v>
      </c>
      <c r="AL234" s="12"/>
      <c r="AN234" s="18">
        <v>31</v>
      </c>
      <c r="AO234" s="262" t="s">
        <v>82</v>
      </c>
      <c r="AP234" s="140"/>
      <c r="AQ234" s="142"/>
      <c r="AR234" s="252"/>
      <c r="AS234" s="401"/>
      <c r="AT234" s="61"/>
      <c r="AU234" s="263">
        <f>AU110</f>
        <v>3589</v>
      </c>
      <c r="AV234" s="263">
        <f>AV110</f>
        <v>3491</v>
      </c>
      <c r="AW234" s="149">
        <f t="shared" si="79"/>
        <v>-98</v>
      </c>
      <c r="AX234" s="400">
        <f t="shared" si="80"/>
        <v>-2.7305656171635554E-2</v>
      </c>
      <c r="AY234" s="49"/>
      <c r="AZ234" s="8"/>
      <c r="BA234" s="88"/>
      <c r="BB234" s="129"/>
      <c r="BC234" s="318"/>
      <c r="BD234" s="18">
        <v>31</v>
      </c>
      <c r="BE234" s="12"/>
      <c r="BG234" s="332">
        <v>31</v>
      </c>
      <c r="BH234" s="262" t="s">
        <v>82</v>
      </c>
      <c r="BI234" s="140"/>
      <c r="BJ234" s="142"/>
      <c r="BK234" s="252"/>
      <c r="BL234" s="401"/>
      <c r="BM234" s="61"/>
      <c r="BN234" s="263">
        <f>BN110</f>
        <v>2273</v>
      </c>
      <c r="BO234" s="263">
        <f>BO110</f>
        <v>2201</v>
      </c>
      <c r="BP234" s="149">
        <f t="shared" si="81"/>
        <v>-72</v>
      </c>
      <c r="BQ234" s="400">
        <f t="shared" si="82"/>
        <v>-3.1676198856137261E-2</v>
      </c>
      <c r="BR234" s="49"/>
      <c r="BS234" s="8"/>
      <c r="BT234" s="88"/>
      <c r="BU234" s="129"/>
      <c r="BV234" s="318"/>
      <c r="BW234" s="332">
        <v>31</v>
      </c>
      <c r="BX234" s="12"/>
      <c r="CA234" s="18">
        <v>31</v>
      </c>
      <c r="CB234" s="262" t="s">
        <v>82</v>
      </c>
      <c r="CC234" s="140"/>
      <c r="CD234" s="142"/>
      <c r="CE234" s="252"/>
      <c r="CF234" s="401"/>
      <c r="CG234" s="61"/>
      <c r="CH234" s="263">
        <f>CH110</f>
        <v>2233</v>
      </c>
      <c r="CI234" s="263">
        <f>CI110</f>
        <v>2149</v>
      </c>
      <c r="CJ234" s="149">
        <f t="shared" si="83"/>
        <v>-84</v>
      </c>
      <c r="CK234" s="400">
        <f t="shared" si="84"/>
        <v>-3.7617554858934171E-2</v>
      </c>
      <c r="CL234" s="49"/>
      <c r="CM234" s="8"/>
      <c r="CN234" s="88"/>
      <c r="CO234" s="129"/>
      <c r="CP234" s="318"/>
      <c r="CQ234" s="18">
        <v>31</v>
      </c>
      <c r="CR234" s="12"/>
      <c r="CU234" s="332">
        <v>31</v>
      </c>
      <c r="CV234" s="262" t="s">
        <v>82</v>
      </c>
      <c r="CW234" s="140"/>
      <c r="CX234" s="142"/>
      <c r="CY234" s="252"/>
      <c r="CZ234" s="401"/>
      <c r="DA234" s="61"/>
      <c r="DB234" s="263">
        <f>DB110</f>
        <v>1384</v>
      </c>
      <c r="DC234" s="263">
        <f>DC110</f>
        <v>1328</v>
      </c>
      <c r="DD234" s="149">
        <f t="shared" si="85"/>
        <v>-56</v>
      </c>
      <c r="DE234" s="400">
        <f t="shared" si="86"/>
        <v>-4.046242774566474E-2</v>
      </c>
      <c r="DF234" s="49"/>
      <c r="DG234" s="8"/>
      <c r="DH234" s="88"/>
      <c r="DI234" s="129"/>
      <c r="DJ234" s="318"/>
      <c r="DK234" s="332">
        <v>31</v>
      </c>
      <c r="DL234" s="12"/>
      <c r="DO234" s="18">
        <v>31</v>
      </c>
      <c r="DP234" s="262" t="s">
        <v>82</v>
      </c>
      <c r="DQ234" s="140"/>
      <c r="DR234" s="142"/>
      <c r="DS234" s="252"/>
      <c r="DT234" s="401"/>
      <c r="DU234" s="61"/>
      <c r="DV234" s="263">
        <f>DV110</f>
        <v>1873</v>
      </c>
      <c r="DW234" s="263">
        <f>DW110</f>
        <v>1881</v>
      </c>
      <c r="DX234" s="149">
        <f t="shared" si="87"/>
        <v>8</v>
      </c>
      <c r="DY234" s="400">
        <f t="shared" si="88"/>
        <v>4.2712226374799784E-3</v>
      </c>
      <c r="DZ234" s="49"/>
      <c r="EA234" s="8"/>
      <c r="EB234" s="88"/>
      <c r="EC234" s="129"/>
      <c r="ED234" s="318"/>
      <c r="EE234" s="18">
        <v>31</v>
      </c>
      <c r="EF234" s="12"/>
      <c r="EI234" s="409">
        <v>31</v>
      </c>
      <c r="EJ234" s="262" t="s">
        <v>82</v>
      </c>
      <c r="EK234" s="140"/>
      <c r="EL234" s="142"/>
      <c r="EM234" s="252"/>
      <c r="EN234" s="401"/>
      <c r="EO234" s="61"/>
      <c r="EP234" s="263">
        <f>EP110</f>
        <v>16920</v>
      </c>
      <c r="EQ234" s="263">
        <f>EQ110</f>
        <v>16716</v>
      </c>
      <c r="ER234" s="149">
        <f t="shared" si="89"/>
        <v>-204</v>
      </c>
      <c r="ES234" s="400">
        <f t="shared" si="90"/>
        <v>-1.2056737588652482E-2</v>
      </c>
      <c r="ET234" s="49"/>
      <c r="EU234" s="8"/>
      <c r="EV234" s="88"/>
      <c r="EW234" s="129"/>
      <c r="EX234" s="318"/>
      <c r="EY234" s="409">
        <v>31</v>
      </c>
      <c r="EZ234" s="12"/>
    </row>
    <row r="235" spans="1:156" ht="15.75" hidden="1" x14ac:dyDescent="0.25">
      <c r="A235" s="461">
        <v>30</v>
      </c>
      <c r="B235" s="147"/>
      <c r="C235" s="148"/>
      <c r="D235" s="148"/>
      <c r="E235" s="269"/>
      <c r="F235" s="150"/>
      <c r="G235" s="61"/>
      <c r="H235" s="148"/>
      <c r="I235" s="148"/>
      <c r="J235" s="269"/>
      <c r="K235" s="150"/>
      <c r="L235" s="17"/>
      <c r="M235" s="148"/>
      <c r="N235" s="148"/>
      <c r="O235" s="269"/>
      <c r="P235" s="150"/>
      <c r="Q235" s="461">
        <v>30</v>
      </c>
      <c r="R235" s="6"/>
      <c r="U235" s="332">
        <v>28</v>
      </c>
      <c r="V235" s="147"/>
      <c r="W235" s="148" t="e">
        <f>#REF!</f>
        <v>#REF!</v>
      </c>
      <c r="X235" s="148" t="e">
        <f>#REF!</f>
        <v>#REF!</v>
      </c>
      <c r="Y235" s="149" t="e">
        <f>SUM(X235,-W235)</f>
        <v>#REF!</v>
      </c>
      <c r="Z235" s="150" t="e">
        <f>Y235/W235</f>
        <v>#REF!</v>
      </c>
      <c r="AA235" s="61"/>
      <c r="AB235" s="248" t="e">
        <f>#REF!</f>
        <v>#REF!</v>
      </c>
      <c r="AC235" s="248" t="e">
        <f>#REF!</f>
        <v>#REF!</v>
      </c>
      <c r="AD235" s="149" t="e">
        <f t="shared" si="91"/>
        <v>#REF!</v>
      </c>
      <c r="AE235" s="249" t="e">
        <f t="shared" si="92"/>
        <v>#REF!</v>
      </c>
      <c r="AF235" s="49">
        <v>22</v>
      </c>
      <c r="AG235" s="69">
        <f>AG106</f>
        <v>21633</v>
      </c>
      <c r="AH235" s="69">
        <f>AH106</f>
        <v>20843</v>
      </c>
      <c r="AI235" s="70">
        <f>SUM(AH235,-AG235)</f>
        <v>-790</v>
      </c>
      <c r="AJ235" s="80">
        <f>AI235/AG235</f>
        <v>-3.6518282253963849E-2</v>
      </c>
      <c r="AK235" s="332">
        <v>28</v>
      </c>
      <c r="AL235" s="12"/>
      <c r="AN235" s="18">
        <v>28</v>
      </c>
      <c r="AO235" s="147"/>
      <c r="AP235" s="148" t="e">
        <f>#REF!</f>
        <v>#REF!</v>
      </c>
      <c r="AQ235" s="148" t="e">
        <f>#REF!</f>
        <v>#REF!</v>
      </c>
      <c r="AR235" s="149" t="e">
        <f>SUM(AQ235,-AP235)</f>
        <v>#REF!</v>
      </c>
      <c r="AS235" s="150" t="e">
        <f>AR235/AP235</f>
        <v>#REF!</v>
      </c>
      <c r="AT235" s="61"/>
      <c r="AU235" s="248" t="e">
        <f>#REF!</f>
        <v>#REF!</v>
      </c>
      <c r="AV235" s="248" t="e">
        <f>#REF!</f>
        <v>#REF!</v>
      </c>
      <c r="AW235" s="149" t="e">
        <f t="shared" si="79"/>
        <v>#REF!</v>
      </c>
      <c r="AX235" s="249" t="e">
        <f t="shared" si="80"/>
        <v>#REF!</v>
      </c>
      <c r="AY235" s="49">
        <v>22</v>
      </c>
      <c r="AZ235" s="69">
        <f>AZ106</f>
        <v>21633</v>
      </c>
      <c r="BA235" s="69">
        <f>BA106</f>
        <v>12280</v>
      </c>
      <c r="BB235" s="70">
        <f>SUM(BA235,-AZ235)</f>
        <v>-9353</v>
      </c>
      <c r="BC235" s="80">
        <f>BB235/AZ235</f>
        <v>-0.43234872648268846</v>
      </c>
      <c r="BD235" s="18">
        <v>28</v>
      </c>
      <c r="BE235" s="12"/>
      <c r="BG235" s="332">
        <v>28</v>
      </c>
      <c r="BH235" s="147"/>
      <c r="BI235" s="148" t="e">
        <f>#REF!</f>
        <v>#REF!</v>
      </c>
      <c r="BJ235" s="148" t="e">
        <f>#REF!</f>
        <v>#REF!</v>
      </c>
      <c r="BK235" s="149" t="e">
        <f>SUM(BJ235,-BI235)</f>
        <v>#REF!</v>
      </c>
      <c r="BL235" s="150" t="e">
        <f>BK235/BI235</f>
        <v>#REF!</v>
      </c>
      <c r="BM235" s="61"/>
      <c r="BN235" s="248" t="e">
        <f>#REF!</f>
        <v>#REF!</v>
      </c>
      <c r="BO235" s="248" t="e">
        <f>#REF!</f>
        <v>#REF!</v>
      </c>
      <c r="BP235" s="149" t="e">
        <f t="shared" si="81"/>
        <v>#REF!</v>
      </c>
      <c r="BQ235" s="249" t="e">
        <f t="shared" si="82"/>
        <v>#REF!</v>
      </c>
      <c r="BR235" s="49">
        <v>22</v>
      </c>
      <c r="BS235" s="69">
        <f>BS106</f>
        <v>21633</v>
      </c>
      <c r="BT235" s="69">
        <f>BT106</f>
        <v>8496</v>
      </c>
      <c r="BU235" s="70">
        <f>SUM(BT235,-BS235)</f>
        <v>-13137</v>
      </c>
      <c r="BV235" s="80">
        <f>BU235/BS235</f>
        <v>-0.60726667591180139</v>
      </c>
      <c r="BW235" s="332">
        <v>28</v>
      </c>
      <c r="BX235" s="12"/>
      <c r="CA235" s="18">
        <v>28</v>
      </c>
      <c r="CB235" s="147"/>
      <c r="CC235" s="148" t="e">
        <f>#REF!</f>
        <v>#REF!</v>
      </c>
      <c r="CD235" s="148" t="e">
        <f>#REF!</f>
        <v>#REF!</v>
      </c>
      <c r="CE235" s="149" t="e">
        <f>SUM(CD235,-CC235)</f>
        <v>#REF!</v>
      </c>
      <c r="CF235" s="150" t="e">
        <f>CE235/CC235</f>
        <v>#REF!</v>
      </c>
      <c r="CG235" s="61"/>
      <c r="CH235" s="248" t="e">
        <f>#REF!</f>
        <v>#REF!</v>
      </c>
      <c r="CI235" s="248" t="e">
        <f>#REF!</f>
        <v>#REF!</v>
      </c>
      <c r="CJ235" s="149" t="e">
        <f t="shared" si="83"/>
        <v>#REF!</v>
      </c>
      <c r="CK235" s="249" t="e">
        <f t="shared" si="84"/>
        <v>#REF!</v>
      </c>
      <c r="CL235" s="49">
        <v>22</v>
      </c>
      <c r="CM235" s="69">
        <f>CM106</f>
        <v>21633</v>
      </c>
      <c r="CN235" s="69">
        <f>CN106</f>
        <v>9996</v>
      </c>
      <c r="CO235" s="70">
        <f>SUM(CN235,-CM235)</f>
        <v>-11637</v>
      </c>
      <c r="CP235" s="80">
        <f>CO235/CM235</f>
        <v>-0.53792816530300924</v>
      </c>
      <c r="CQ235" s="18">
        <v>28</v>
      </c>
      <c r="CR235" s="12"/>
      <c r="CU235" s="332">
        <v>28</v>
      </c>
      <c r="CV235" s="147"/>
      <c r="CW235" s="148" t="e">
        <f>#REF!</f>
        <v>#REF!</v>
      </c>
      <c r="CX235" s="148" t="e">
        <f>#REF!</f>
        <v>#REF!</v>
      </c>
      <c r="CY235" s="149" t="e">
        <f>SUM(CX235,-CW235)</f>
        <v>#REF!</v>
      </c>
      <c r="CZ235" s="150" t="e">
        <f>CY235/CW235</f>
        <v>#REF!</v>
      </c>
      <c r="DA235" s="61"/>
      <c r="DB235" s="248" t="e">
        <f>#REF!</f>
        <v>#REF!</v>
      </c>
      <c r="DC235" s="248" t="e">
        <f>#REF!</f>
        <v>#REF!</v>
      </c>
      <c r="DD235" s="149" t="e">
        <f t="shared" si="85"/>
        <v>#REF!</v>
      </c>
      <c r="DE235" s="249" t="e">
        <f t="shared" si="86"/>
        <v>#REF!</v>
      </c>
      <c r="DF235" s="49">
        <v>22</v>
      </c>
      <c r="DG235" s="69">
        <f>DG106</f>
        <v>21633</v>
      </c>
      <c r="DH235" s="69">
        <f>DH106</f>
        <v>5603</v>
      </c>
      <c r="DI235" s="70">
        <f>SUM(DH235,-DG235)</f>
        <v>-16030</v>
      </c>
      <c r="DJ235" s="80">
        <f>DI235/DG235</f>
        <v>-0.7409975500392918</v>
      </c>
      <c r="DK235" s="332">
        <v>28</v>
      </c>
      <c r="DL235" s="12"/>
      <c r="DO235" s="18">
        <v>28</v>
      </c>
      <c r="DP235" s="147"/>
      <c r="DQ235" s="148" t="e">
        <f>#REF!</f>
        <v>#REF!</v>
      </c>
      <c r="DR235" s="148" t="e">
        <f>#REF!</f>
        <v>#REF!</v>
      </c>
      <c r="DS235" s="149" t="e">
        <f>SUM(DR235,-DQ235)</f>
        <v>#REF!</v>
      </c>
      <c r="DT235" s="150" t="e">
        <f>DS235/DQ235</f>
        <v>#REF!</v>
      </c>
      <c r="DU235" s="61"/>
      <c r="DV235" s="248" t="e">
        <f>#REF!</f>
        <v>#REF!</v>
      </c>
      <c r="DW235" s="248" t="e">
        <f>#REF!</f>
        <v>#REF!</v>
      </c>
      <c r="DX235" s="149" t="e">
        <f t="shared" si="87"/>
        <v>#REF!</v>
      </c>
      <c r="DY235" s="249" t="e">
        <f t="shared" si="88"/>
        <v>#REF!</v>
      </c>
      <c r="DZ235" s="49">
        <v>22</v>
      </c>
      <c r="EA235" s="69">
        <f>EA106</f>
        <v>21633</v>
      </c>
      <c r="EB235" s="69">
        <f>EB106</f>
        <v>7884</v>
      </c>
      <c r="EC235" s="70">
        <f>SUM(EB235,-EA235)</f>
        <v>-13749</v>
      </c>
      <c r="ED235" s="80">
        <f>EC235/EA235</f>
        <v>-0.63555678824018857</v>
      </c>
      <c r="EE235" s="18">
        <v>28</v>
      </c>
      <c r="EF235" s="12"/>
      <c r="EI235" s="409">
        <v>28</v>
      </c>
      <c r="EJ235" s="147"/>
      <c r="EK235" s="148" t="e">
        <f>#REF!</f>
        <v>#REF!</v>
      </c>
      <c r="EL235" s="148" t="e">
        <f>#REF!</f>
        <v>#REF!</v>
      </c>
      <c r="EM235" s="149" t="e">
        <f>SUM(EL235,-EK235)</f>
        <v>#REF!</v>
      </c>
      <c r="EN235" s="150" t="e">
        <f>EM235/EK235</f>
        <v>#REF!</v>
      </c>
      <c r="EO235" s="61"/>
      <c r="EP235" s="248" t="e">
        <f>#REF!</f>
        <v>#REF!</v>
      </c>
      <c r="EQ235" s="248" t="e">
        <f>#REF!</f>
        <v>#REF!</v>
      </c>
      <c r="ER235" s="149" t="e">
        <f t="shared" si="89"/>
        <v>#REF!</v>
      </c>
      <c r="ES235" s="249" t="e">
        <f t="shared" si="90"/>
        <v>#REF!</v>
      </c>
      <c r="ET235" s="49">
        <v>22</v>
      </c>
      <c r="EU235" s="69">
        <f>EU106</f>
        <v>21633</v>
      </c>
      <c r="EV235" s="69">
        <f>EV106</f>
        <v>65657</v>
      </c>
      <c r="EW235" s="70">
        <f>SUM(EV235,-EU235)</f>
        <v>44024</v>
      </c>
      <c r="EX235" s="80">
        <f>EW235/EU235</f>
        <v>2.0350390606943094</v>
      </c>
      <c r="EY235" s="409">
        <v>28</v>
      </c>
      <c r="EZ235" s="12"/>
    </row>
    <row r="236" spans="1:156" hidden="1" x14ac:dyDescent="0.25">
      <c r="A236" s="461">
        <v>31</v>
      </c>
      <c r="L236" s="339"/>
      <c r="Q236" s="461">
        <v>31</v>
      </c>
      <c r="R236" s="6"/>
      <c r="U236" s="332">
        <v>29</v>
      </c>
      <c r="W236" s="69" t="e">
        <f>W106</f>
        <v>#REF!</v>
      </c>
      <c r="X236" s="69">
        <f>X106</f>
        <v>2199</v>
      </c>
      <c r="Y236" s="70" t="e">
        <f>SUM(X236,-W236)</f>
        <v>#REF!</v>
      </c>
      <c r="Z236" s="80" t="e">
        <f>Y236/W236</f>
        <v>#REF!</v>
      </c>
      <c r="AA236" s="61"/>
      <c r="AB236" s="176">
        <f>AV104</f>
        <v>0</v>
      </c>
      <c r="AC236" s="176">
        <f>AW104</f>
        <v>0</v>
      </c>
      <c r="AD236" s="176">
        <f t="shared" si="91"/>
        <v>0</v>
      </c>
      <c r="AE236" s="258" t="e">
        <f t="shared" si="92"/>
        <v>#DIV/0!</v>
      </c>
      <c r="AF236" s="49"/>
      <c r="AG236" s="69">
        <f>AG109</f>
        <v>2244</v>
      </c>
      <c r="AH236" s="176">
        <f>AH109</f>
        <v>2372</v>
      </c>
      <c r="AI236" s="176">
        <f>SUM(AH236,-AG236)</f>
        <v>128</v>
      </c>
      <c r="AJ236" s="258">
        <f>AI236/AG236</f>
        <v>5.7040998217468802E-2</v>
      </c>
      <c r="AK236" s="332">
        <v>29</v>
      </c>
      <c r="AL236" s="12"/>
      <c r="AN236" s="18">
        <v>29</v>
      </c>
      <c r="AP236" s="69" t="e">
        <f>AP106</f>
        <v>#REF!</v>
      </c>
      <c r="AQ236" s="69">
        <f>AQ106</f>
        <v>2199</v>
      </c>
      <c r="AR236" s="70" t="e">
        <f>SUM(AQ236,-AP236)</f>
        <v>#REF!</v>
      </c>
      <c r="AS236" s="80" t="e">
        <f>AR236/AP236</f>
        <v>#REF!</v>
      </c>
      <c r="AT236" s="61"/>
      <c r="AU236" s="176">
        <f>AU104</f>
        <v>0</v>
      </c>
      <c r="AV236" s="176">
        <f>AV104</f>
        <v>0</v>
      </c>
      <c r="AW236" s="176">
        <f t="shared" si="79"/>
        <v>0</v>
      </c>
      <c r="AX236" s="258" t="e">
        <f t="shared" si="80"/>
        <v>#DIV/0!</v>
      </c>
      <c r="AY236" s="49"/>
      <c r="AZ236" s="69">
        <f>AZ109</f>
        <v>2244</v>
      </c>
      <c r="BA236" s="176">
        <f>BA109</f>
        <v>1246</v>
      </c>
      <c r="BB236" s="176">
        <f>SUM(BA236,-AZ236)</f>
        <v>-998</v>
      </c>
      <c r="BC236" s="258">
        <f>BB236/AZ236</f>
        <v>-0.44474153297682711</v>
      </c>
      <c r="BD236" s="18">
        <v>29</v>
      </c>
      <c r="BE236" s="12"/>
      <c r="BG236" s="332">
        <v>29</v>
      </c>
      <c r="BI236" s="69" t="e">
        <f>BI106</f>
        <v>#REF!</v>
      </c>
      <c r="BJ236" s="69">
        <f>BJ106</f>
        <v>2199</v>
      </c>
      <c r="BK236" s="70" t="e">
        <f>SUM(BJ236,-BI236)</f>
        <v>#REF!</v>
      </c>
      <c r="BL236" s="80" t="e">
        <f>BK236/BI236</f>
        <v>#REF!</v>
      </c>
      <c r="BM236" s="61"/>
      <c r="BN236" s="176">
        <f>BN104</f>
        <v>0</v>
      </c>
      <c r="BO236" s="176">
        <f>BO104</f>
        <v>0</v>
      </c>
      <c r="BP236" s="176">
        <f t="shared" si="81"/>
        <v>0</v>
      </c>
      <c r="BQ236" s="258" t="e">
        <f t="shared" si="82"/>
        <v>#DIV/0!</v>
      </c>
      <c r="BR236" s="49"/>
      <c r="BS236" s="69">
        <f>BS109</f>
        <v>2244</v>
      </c>
      <c r="BT236" s="176">
        <f>BT109</f>
        <v>943</v>
      </c>
      <c r="BU236" s="176">
        <f>SUM(BT236,-BS236)</f>
        <v>-1301</v>
      </c>
      <c r="BV236" s="258">
        <f>BU236/BS236</f>
        <v>-0.57976827094474148</v>
      </c>
      <c r="BW236" s="332">
        <v>29</v>
      </c>
      <c r="BX236" s="12"/>
      <c r="CA236" s="18">
        <v>29</v>
      </c>
      <c r="CC236" s="69" t="e">
        <f>CC106</f>
        <v>#REF!</v>
      </c>
      <c r="CD236" s="69">
        <f>CD106</f>
        <v>2199</v>
      </c>
      <c r="CE236" s="70" t="e">
        <f>SUM(CD236,-CC236)</f>
        <v>#REF!</v>
      </c>
      <c r="CF236" s="80" t="e">
        <f>CE236/CC236</f>
        <v>#REF!</v>
      </c>
      <c r="CG236" s="61"/>
      <c r="CH236" s="176">
        <f>CH104</f>
        <v>0</v>
      </c>
      <c r="CI236" s="176">
        <f>CI104</f>
        <v>0</v>
      </c>
      <c r="CJ236" s="176">
        <f t="shared" si="83"/>
        <v>0</v>
      </c>
      <c r="CK236" s="258" t="e">
        <f t="shared" si="84"/>
        <v>#DIV/0!</v>
      </c>
      <c r="CL236" s="49"/>
      <c r="CM236" s="69">
        <f>CM109</f>
        <v>2244</v>
      </c>
      <c r="CN236" s="176">
        <f>CN109</f>
        <v>1119</v>
      </c>
      <c r="CO236" s="176">
        <f>SUM(CN236,-CM236)</f>
        <v>-1125</v>
      </c>
      <c r="CP236" s="258">
        <f>CO236/CM236</f>
        <v>-0.50133689839572193</v>
      </c>
      <c r="CQ236" s="18">
        <v>29</v>
      </c>
      <c r="CR236" s="12"/>
      <c r="CU236" s="332">
        <v>29</v>
      </c>
      <c r="CW236" s="69" t="e">
        <f>CW106</f>
        <v>#REF!</v>
      </c>
      <c r="CX236" s="69">
        <f>CX106</f>
        <v>2199</v>
      </c>
      <c r="CY236" s="70" t="e">
        <f>SUM(CX236,-CW236)</f>
        <v>#REF!</v>
      </c>
      <c r="CZ236" s="80" t="e">
        <f>CY236/CW236</f>
        <v>#REF!</v>
      </c>
      <c r="DA236" s="61"/>
      <c r="DB236" s="176">
        <f>DB104</f>
        <v>0</v>
      </c>
      <c r="DC236" s="176">
        <f>DC104</f>
        <v>0</v>
      </c>
      <c r="DD236" s="176">
        <f t="shared" si="85"/>
        <v>0</v>
      </c>
      <c r="DE236" s="258" t="e">
        <f t="shared" si="86"/>
        <v>#DIV/0!</v>
      </c>
      <c r="DF236" s="49"/>
      <c r="DG236" s="69">
        <f>DG109</f>
        <v>2244</v>
      </c>
      <c r="DH236" s="176">
        <f>DH109</f>
        <v>786</v>
      </c>
      <c r="DI236" s="176">
        <f>SUM(DH236,-DG236)</f>
        <v>-1458</v>
      </c>
      <c r="DJ236" s="258">
        <f>DI236/DG236</f>
        <v>-0.64973262032085566</v>
      </c>
      <c r="DK236" s="332">
        <v>29</v>
      </c>
      <c r="DL236" s="12"/>
      <c r="DO236" s="18">
        <v>29</v>
      </c>
      <c r="DQ236" s="69" t="e">
        <f>DQ106</f>
        <v>#REF!</v>
      </c>
      <c r="DR236" s="69">
        <f>DR106</f>
        <v>2199</v>
      </c>
      <c r="DS236" s="70" t="e">
        <f>SUM(DR236,-DQ236)</f>
        <v>#REF!</v>
      </c>
      <c r="DT236" s="80" t="e">
        <f>DS236/DQ236</f>
        <v>#REF!</v>
      </c>
      <c r="DU236" s="61"/>
      <c r="DV236" s="176">
        <f>DV104</f>
        <v>0</v>
      </c>
      <c r="DW236" s="176">
        <f>DW104</f>
        <v>0</v>
      </c>
      <c r="DX236" s="176">
        <f t="shared" si="87"/>
        <v>0</v>
      </c>
      <c r="DY236" s="258" t="e">
        <f t="shared" si="88"/>
        <v>#DIV/0!</v>
      </c>
      <c r="DZ236" s="49"/>
      <c r="EA236" s="69">
        <f>EA109</f>
        <v>2244</v>
      </c>
      <c r="EB236" s="176">
        <f>EB109</f>
        <v>955</v>
      </c>
      <c r="EC236" s="176">
        <f>SUM(EB236,-EA236)</f>
        <v>-1289</v>
      </c>
      <c r="ED236" s="258">
        <f>EC236/EA236</f>
        <v>-0.57442067736185387</v>
      </c>
      <c r="EE236" s="18">
        <v>29</v>
      </c>
      <c r="EF236" s="12"/>
      <c r="EI236" s="409">
        <v>29</v>
      </c>
      <c r="EK236" s="69" t="e">
        <f>EK106</f>
        <v>#REF!</v>
      </c>
      <c r="EL236" s="69">
        <f>EL106</f>
        <v>2199</v>
      </c>
      <c r="EM236" s="70" t="e">
        <f>SUM(EL236,-EK236)</f>
        <v>#REF!</v>
      </c>
      <c r="EN236" s="80" t="e">
        <f>EM236/EK236</f>
        <v>#REF!</v>
      </c>
      <c r="EO236" s="61"/>
      <c r="EP236" s="176">
        <f>EP106</f>
        <v>7611</v>
      </c>
      <c r="EQ236" s="176">
        <f>EQ106</f>
        <v>7527</v>
      </c>
      <c r="ER236" s="176">
        <f t="shared" si="89"/>
        <v>-84</v>
      </c>
      <c r="ES236" s="258">
        <f t="shared" si="90"/>
        <v>-1.1036657469452109E-2</v>
      </c>
      <c r="ET236" s="49"/>
      <c r="EU236" s="69">
        <f>EU109</f>
        <v>2244</v>
      </c>
      <c r="EV236" s="176">
        <f>EV109</f>
        <v>7527</v>
      </c>
      <c r="EW236" s="176">
        <f>SUM(EV236,-EU236)</f>
        <v>5283</v>
      </c>
      <c r="EX236" s="258">
        <f>EW236/EU236</f>
        <v>2.3542780748663104</v>
      </c>
      <c r="EY236" s="409">
        <v>29</v>
      </c>
      <c r="EZ236" s="12"/>
    </row>
    <row r="237" spans="1:156" ht="5.0999999999999996" customHeight="1" x14ac:dyDescent="0.25">
      <c r="A237" s="461"/>
      <c r="B237" s="418"/>
      <c r="C237" s="43"/>
      <c r="D237" s="44"/>
      <c r="E237" s="44"/>
      <c r="F237" s="45"/>
      <c r="G237" s="446"/>
      <c r="H237" s="418"/>
      <c r="I237" s="418"/>
      <c r="J237" s="418"/>
      <c r="K237" s="419"/>
      <c r="L237" s="17"/>
      <c r="M237" s="44"/>
      <c r="N237" s="44"/>
      <c r="O237" s="44"/>
      <c r="P237" s="45"/>
      <c r="Q237" s="461"/>
      <c r="R237" s="6"/>
      <c r="U237" s="332"/>
      <c r="V237" s="336"/>
      <c r="W237" s="148">
        <f>W109</f>
        <v>0</v>
      </c>
      <c r="X237" s="148">
        <f>X109</f>
        <v>15971</v>
      </c>
      <c r="Y237" s="265"/>
      <c r="Z237" s="266" t="e">
        <f>X237/X235</f>
        <v>#REF!</v>
      </c>
      <c r="AA237" s="402"/>
      <c r="AB237" s="336"/>
      <c r="AC237" s="403"/>
      <c r="AD237" s="403"/>
      <c r="AE237" s="404"/>
      <c r="AF237" s="49"/>
      <c r="AG237" s="69"/>
      <c r="AH237" s="129"/>
      <c r="AI237" s="176"/>
      <c r="AJ237" s="272"/>
      <c r="AK237" s="332"/>
      <c r="AL237" s="12"/>
      <c r="AN237" s="18"/>
      <c r="AO237" s="50"/>
      <c r="AP237" s="148">
        <f>AP109</f>
        <v>0</v>
      </c>
      <c r="AQ237" s="148">
        <f>AQ109</f>
        <v>15971</v>
      </c>
      <c r="AR237" s="265"/>
      <c r="AS237" s="266" t="e">
        <f>AQ237/AQ235</f>
        <v>#REF!</v>
      </c>
      <c r="AT237" s="51"/>
      <c r="AU237" s="50"/>
      <c r="AV237" s="447"/>
      <c r="AW237" s="447"/>
      <c r="AX237" s="448"/>
      <c r="AY237" s="49"/>
      <c r="AZ237" s="69"/>
      <c r="BA237" s="129"/>
      <c r="BB237" s="176"/>
      <c r="BC237" s="272"/>
      <c r="BD237" s="18"/>
      <c r="BE237" s="12"/>
      <c r="BG237" s="332"/>
      <c r="BH237" s="336"/>
      <c r="BI237" s="148">
        <f>BI109</f>
        <v>0</v>
      </c>
      <c r="BJ237" s="148">
        <f>BJ109</f>
        <v>15971</v>
      </c>
      <c r="BK237" s="265"/>
      <c r="BL237" s="266" t="e">
        <f>BJ237/BJ235</f>
        <v>#REF!</v>
      </c>
      <c r="BM237" s="402"/>
      <c r="BN237" s="336"/>
      <c r="BO237" s="403"/>
      <c r="BP237" s="403"/>
      <c r="BQ237" s="404"/>
      <c r="BR237" s="49"/>
      <c r="BS237" s="69"/>
      <c r="BT237" s="129"/>
      <c r="BU237" s="176"/>
      <c r="BV237" s="272"/>
      <c r="BW237" s="332"/>
      <c r="BX237" s="12"/>
      <c r="CA237" s="18"/>
      <c r="CB237" s="50"/>
      <c r="CC237" s="148">
        <f>CC109</f>
        <v>0</v>
      </c>
      <c r="CD237" s="148">
        <f>CD109</f>
        <v>15971</v>
      </c>
      <c r="CE237" s="265"/>
      <c r="CF237" s="266" t="e">
        <f>CD237/CD235</f>
        <v>#REF!</v>
      </c>
      <c r="CG237" s="51"/>
      <c r="CH237" s="50"/>
      <c r="CI237" s="447"/>
      <c r="CJ237" s="447"/>
      <c r="CK237" s="448"/>
      <c r="CL237" s="49"/>
      <c r="CM237" s="69"/>
      <c r="CN237" s="129"/>
      <c r="CO237" s="176"/>
      <c r="CP237" s="272"/>
      <c r="CQ237" s="18"/>
      <c r="CR237" s="12"/>
      <c r="CU237" s="332"/>
      <c r="CV237" s="336"/>
      <c r="CW237" s="148">
        <f>CW109</f>
        <v>0</v>
      </c>
      <c r="CX237" s="148">
        <f>CX109</f>
        <v>15971</v>
      </c>
      <c r="CY237" s="265"/>
      <c r="CZ237" s="266" t="e">
        <f>CX237/CX235</f>
        <v>#REF!</v>
      </c>
      <c r="DA237" s="402"/>
      <c r="DB237" s="336"/>
      <c r="DC237" s="403"/>
      <c r="DD237" s="403"/>
      <c r="DE237" s="404"/>
      <c r="DF237" s="49"/>
      <c r="DG237" s="69"/>
      <c r="DH237" s="129"/>
      <c r="DI237" s="176"/>
      <c r="DJ237" s="272"/>
      <c r="DK237" s="332"/>
      <c r="DL237" s="12"/>
      <c r="DO237" s="18"/>
      <c r="DP237" s="50"/>
      <c r="DQ237" s="148">
        <f>DQ109</f>
        <v>0</v>
      </c>
      <c r="DR237" s="148">
        <f>DR109</f>
        <v>15971</v>
      </c>
      <c r="DS237" s="265"/>
      <c r="DT237" s="266" t="e">
        <f>DR237/DR235</f>
        <v>#REF!</v>
      </c>
      <c r="DU237" s="51"/>
      <c r="DV237" s="50"/>
      <c r="DW237" s="447"/>
      <c r="DX237" s="447"/>
      <c r="DY237" s="448"/>
      <c r="DZ237" s="49"/>
      <c r="EA237" s="69"/>
      <c r="EB237" s="129"/>
      <c r="EC237" s="176"/>
      <c r="ED237" s="272"/>
      <c r="EE237" s="18"/>
      <c r="EF237" s="12"/>
      <c r="EI237" s="409"/>
      <c r="EJ237" s="422"/>
      <c r="EK237" s="148">
        <f>EK109</f>
        <v>0</v>
      </c>
      <c r="EL237" s="148">
        <f>EL109</f>
        <v>15971</v>
      </c>
      <c r="EM237" s="265"/>
      <c r="EN237" s="266" t="e">
        <f>EL237/EL235</f>
        <v>#REF!</v>
      </c>
      <c r="EO237" s="449"/>
      <c r="EP237" s="422"/>
      <c r="EQ237" s="450"/>
      <c r="ER237" s="450"/>
      <c r="ES237" s="451"/>
      <c r="ET237" s="49"/>
      <c r="EU237" s="69"/>
      <c r="EV237" s="129"/>
      <c r="EW237" s="176"/>
      <c r="EX237" s="272"/>
      <c r="EY237" s="409"/>
      <c r="EZ237" s="12"/>
    </row>
    <row r="238" spans="1:156" ht="15.75" x14ac:dyDescent="0.25">
      <c r="A238" s="461">
        <v>32</v>
      </c>
      <c r="B238" s="155" t="s">
        <v>39</v>
      </c>
      <c r="C238" s="287">
        <f>SUM(C226,C231)</f>
        <v>0</v>
      </c>
      <c r="D238" s="287">
        <f>SUM(D226,D231)</f>
        <v>92132</v>
      </c>
      <c r="E238" s="288">
        <f>SUM(D238,-C238)</f>
        <v>92132</v>
      </c>
      <c r="F238" s="157" t="e">
        <f>E238/C238</f>
        <v>#DIV/0!</v>
      </c>
      <c r="G238" s="452">
        <v>23</v>
      </c>
      <c r="H238" s="155">
        <f>SUM(H226,H231)</f>
        <v>90991</v>
      </c>
      <c r="I238" s="155">
        <f>SUM(I226,I231)</f>
        <v>89366</v>
      </c>
      <c r="J238" s="155">
        <f>SUM(I238,-H238)</f>
        <v>-1625</v>
      </c>
      <c r="K238" s="405">
        <f>J238/H238</f>
        <v>-1.7858909122880285E-2</v>
      </c>
      <c r="L238" s="296"/>
      <c r="M238" s="291">
        <f>SUM(M226,M231)</f>
        <v>92213</v>
      </c>
      <c r="N238" s="291">
        <f>SUM(N226,N231)</f>
        <v>89366</v>
      </c>
      <c r="O238" s="292">
        <f>SUM(N238,-M238)</f>
        <v>-2847</v>
      </c>
      <c r="P238" s="453">
        <f>O238/M238</f>
        <v>-3.0874171754524851E-2</v>
      </c>
      <c r="Q238" s="461">
        <v>32</v>
      </c>
      <c r="R238" s="6"/>
      <c r="U238" s="332">
        <v>32</v>
      </c>
      <c r="V238" s="155" t="s">
        <v>39</v>
      </c>
      <c r="W238" s="287" t="e">
        <f>SUM(W226,W231)</f>
        <v>#REF!</v>
      </c>
      <c r="X238" s="288" t="e">
        <f>SUM(W238,-V238)</f>
        <v>#VALUE!</v>
      </c>
      <c r="Y238" s="405" t="e">
        <f>X238/V238</f>
        <v>#VALUE!</v>
      </c>
      <c r="Z238" s="266" t="e">
        <f>X238/X235</f>
        <v>#VALUE!</v>
      </c>
      <c r="AA238" s="155"/>
      <c r="AB238" s="155">
        <f>SUM(AB226,AB231)</f>
        <v>23615</v>
      </c>
      <c r="AC238" s="155">
        <f>SUM(AC226,AC231)</f>
        <v>23160</v>
      </c>
      <c r="AD238" s="155">
        <f>SUM(AC238,-AB238)</f>
        <v>-455</v>
      </c>
      <c r="AE238" s="405">
        <f>AD238/AB238</f>
        <v>-1.9267414778742324E-2</v>
      </c>
      <c r="AF238" s="49"/>
      <c r="AG238" s="69"/>
      <c r="AH238" s="129"/>
      <c r="AI238" s="176"/>
      <c r="AJ238" s="272"/>
      <c r="AK238" s="332">
        <v>32</v>
      </c>
      <c r="AL238" s="12"/>
      <c r="AN238" s="18">
        <v>32</v>
      </c>
      <c r="AO238" s="155" t="s">
        <v>39</v>
      </c>
      <c r="AP238" s="287" t="e">
        <f>SUM(AP226,AP231)</f>
        <v>#REF!</v>
      </c>
      <c r="AQ238" s="288" t="e">
        <f>SUM(AP238,-AO238)</f>
        <v>#VALUE!</v>
      </c>
      <c r="AR238" s="405" t="e">
        <f>AQ238/AO238</f>
        <v>#VALUE!</v>
      </c>
      <c r="AS238" s="266" t="e">
        <f>AQ238/AQ235</f>
        <v>#VALUE!</v>
      </c>
      <c r="AT238" s="155"/>
      <c r="AU238" s="155">
        <f>SUM(AU226,AU231)</f>
        <v>13955</v>
      </c>
      <c r="AV238" s="155">
        <f>SUM(AV226,AV231)</f>
        <v>13709</v>
      </c>
      <c r="AW238" s="155">
        <f>SUM(AV238,-AU238)</f>
        <v>-246</v>
      </c>
      <c r="AX238" s="405">
        <f>AW238/AU238</f>
        <v>-1.762809029021856E-2</v>
      </c>
      <c r="AY238" s="49"/>
      <c r="AZ238" s="69"/>
      <c r="BA238" s="129"/>
      <c r="BB238" s="176"/>
      <c r="BC238" s="272"/>
      <c r="BD238" s="18">
        <v>32</v>
      </c>
      <c r="BE238" s="12"/>
      <c r="BG238" s="332">
        <v>32</v>
      </c>
      <c r="BH238" s="155" t="s">
        <v>39</v>
      </c>
      <c r="BI238" s="287" t="e">
        <f>SUM(BI226,BI231)</f>
        <v>#REF!</v>
      </c>
      <c r="BJ238" s="288" t="e">
        <f>SUM(BI238,-BH238)</f>
        <v>#VALUE!</v>
      </c>
      <c r="BK238" s="405" t="e">
        <f>BJ238/BH238</f>
        <v>#VALUE!</v>
      </c>
      <c r="BL238" s="266" t="e">
        <f>BJ238/BJ235</f>
        <v>#VALUE!</v>
      </c>
      <c r="BM238" s="155"/>
      <c r="BN238" s="155">
        <f>SUM(BN226,BN231)</f>
        <v>9721</v>
      </c>
      <c r="BO238" s="155">
        <f>SUM(BO226,BO231)</f>
        <v>9557</v>
      </c>
      <c r="BP238" s="155">
        <f>SUM(BO238,-BN238)</f>
        <v>-164</v>
      </c>
      <c r="BQ238" s="405">
        <f>BP238/BN238</f>
        <v>-1.6870692315605389E-2</v>
      </c>
      <c r="BR238" s="49"/>
      <c r="BS238" s="69"/>
      <c r="BT238" s="129"/>
      <c r="BU238" s="176"/>
      <c r="BV238" s="272"/>
      <c r="BW238" s="332">
        <v>32</v>
      </c>
      <c r="BX238" s="12"/>
      <c r="CA238" s="18">
        <v>32</v>
      </c>
      <c r="CB238" s="155" t="s">
        <v>39</v>
      </c>
      <c r="CC238" s="287" t="e">
        <f>SUM(CC226,CC231)</f>
        <v>#REF!</v>
      </c>
      <c r="CD238" s="288" t="e">
        <f>SUM(CC238,-CB238)</f>
        <v>#VALUE!</v>
      </c>
      <c r="CE238" s="405" t="e">
        <f>CD238/CB238</f>
        <v>#VALUE!</v>
      </c>
      <c r="CF238" s="266" t="e">
        <f>CD238/CD235</f>
        <v>#VALUE!</v>
      </c>
      <c r="CG238" s="155"/>
      <c r="CH238" s="155">
        <f>SUM(CH226,CH231)</f>
        <v>11205</v>
      </c>
      <c r="CI238" s="155">
        <f>SUM(CI226,CI231)</f>
        <v>10752</v>
      </c>
      <c r="CJ238" s="155">
        <f>SUM(CI238,-CH238)</f>
        <v>-453</v>
      </c>
      <c r="CK238" s="405">
        <f>CJ238/CH238</f>
        <v>-4.0428380187416332E-2</v>
      </c>
      <c r="CL238" s="49"/>
      <c r="CM238" s="69"/>
      <c r="CN238" s="129"/>
      <c r="CO238" s="176"/>
      <c r="CP238" s="272"/>
      <c r="CQ238" s="18">
        <v>32</v>
      </c>
      <c r="CR238" s="12"/>
      <c r="CU238" s="332">
        <v>32</v>
      </c>
      <c r="CV238" s="155" t="s">
        <v>39</v>
      </c>
      <c r="CW238" s="287" t="e">
        <f>SUM(CW226,CW231)</f>
        <v>#REF!</v>
      </c>
      <c r="CX238" s="288" t="e">
        <f>SUM(CW238,-CV238)</f>
        <v>#VALUE!</v>
      </c>
      <c r="CY238" s="405" t="e">
        <f>CX238/CV238</f>
        <v>#VALUE!</v>
      </c>
      <c r="CZ238" s="266" t="e">
        <f>CX238/CX235</f>
        <v>#VALUE!</v>
      </c>
      <c r="DA238" s="155"/>
      <c r="DB238" s="155">
        <f>SUM(DB226,DB231)</f>
        <v>6431</v>
      </c>
      <c r="DC238" s="155">
        <f>SUM(DC226,DC231)</f>
        <v>6066</v>
      </c>
      <c r="DD238" s="155">
        <f>SUM(DC238,-DB238)</f>
        <v>-365</v>
      </c>
      <c r="DE238" s="405">
        <f>DD238/DB238</f>
        <v>-5.6756336495101853E-2</v>
      </c>
      <c r="DF238" s="49"/>
      <c r="DG238" s="69"/>
      <c r="DH238" s="129"/>
      <c r="DI238" s="176"/>
      <c r="DJ238" s="272"/>
      <c r="DK238" s="332">
        <v>32</v>
      </c>
      <c r="DL238" s="12"/>
      <c r="DO238" s="18">
        <v>32</v>
      </c>
      <c r="DP238" s="155" t="s">
        <v>39</v>
      </c>
      <c r="DQ238" s="287" t="e">
        <f>SUM(DQ226,DQ231)</f>
        <v>#REF!</v>
      </c>
      <c r="DR238" s="288" t="e">
        <f>SUM(DQ238,-DP238)</f>
        <v>#VALUE!</v>
      </c>
      <c r="DS238" s="405" t="e">
        <f>DR238/DP238</f>
        <v>#VALUE!</v>
      </c>
      <c r="DT238" s="266" t="e">
        <f>DR238/DR235</f>
        <v>#VALUE!</v>
      </c>
      <c r="DU238" s="155"/>
      <c r="DV238" s="155">
        <f>SUM(DV226,DV231)</f>
        <v>8574</v>
      </c>
      <c r="DW238" s="155">
        <f>SUM(DW226,DW231)</f>
        <v>8892</v>
      </c>
      <c r="DX238" s="155">
        <f>SUM(DW238,-DV238)</f>
        <v>318</v>
      </c>
      <c r="DY238" s="405">
        <f>DX238/DV238</f>
        <v>3.7088873337998603E-2</v>
      </c>
      <c r="DZ238" s="49"/>
      <c r="EA238" s="69"/>
      <c r="EB238" s="129"/>
      <c r="EC238" s="176"/>
      <c r="ED238" s="272"/>
      <c r="EE238" s="18">
        <v>32</v>
      </c>
      <c r="EF238" s="12"/>
      <c r="EI238" s="409">
        <v>32</v>
      </c>
      <c r="EJ238" s="155" t="s">
        <v>39</v>
      </c>
      <c r="EK238" s="287" t="e">
        <f>SUM(EK226,EK231)</f>
        <v>#REF!</v>
      </c>
      <c r="EL238" s="288" t="e">
        <f>SUM(EK238,-EJ238)</f>
        <v>#VALUE!</v>
      </c>
      <c r="EM238" s="405" t="e">
        <f>EL238/EJ238</f>
        <v>#VALUE!</v>
      </c>
      <c r="EN238" s="266" t="e">
        <f>EL238/EL235</f>
        <v>#VALUE!</v>
      </c>
      <c r="EO238" s="155"/>
      <c r="EP238" s="155">
        <f>SUM(EP226,EP231)</f>
        <v>73501</v>
      </c>
      <c r="EQ238" s="155">
        <f>SUM(EQ226,EQ231)</f>
        <v>72691</v>
      </c>
      <c r="ER238" s="155">
        <f>SUM(EQ238,-EP238)</f>
        <v>-810</v>
      </c>
      <c r="ES238" s="405">
        <f>ER238/EP238</f>
        <v>-1.1020258227779214E-2</v>
      </c>
      <c r="ET238" s="49"/>
      <c r="EU238" s="69"/>
      <c r="EV238" s="129"/>
      <c r="EW238" s="176"/>
      <c r="EX238" s="272"/>
      <c r="EY238" s="409">
        <v>32</v>
      </c>
      <c r="EZ238" s="12"/>
    </row>
    <row r="239" spans="1:156" ht="12.95" customHeight="1" x14ac:dyDescent="0.25">
      <c r="A239" s="467"/>
      <c r="B239" s="462" t="s">
        <v>2</v>
      </c>
      <c r="C239" s="462">
        <v>2012</v>
      </c>
      <c r="D239" s="462">
        <v>2013</v>
      </c>
      <c r="E239" s="462" t="s">
        <v>3</v>
      </c>
      <c r="F239" s="463" t="s">
        <v>4</v>
      </c>
      <c r="G239" s="464" t="s">
        <v>1</v>
      </c>
      <c r="H239" s="462">
        <v>2014</v>
      </c>
      <c r="I239" s="462">
        <v>2015</v>
      </c>
      <c r="J239" s="462" t="s">
        <v>3</v>
      </c>
      <c r="K239" s="463" t="s">
        <v>4</v>
      </c>
      <c r="L239" s="464"/>
      <c r="M239" s="474"/>
      <c r="N239" s="474"/>
      <c r="O239" s="474"/>
      <c r="P239" s="475"/>
      <c r="Q239" s="469"/>
      <c r="R239" s="6"/>
      <c r="U239" s="332"/>
      <c r="V239" s="333" t="s">
        <v>6</v>
      </c>
      <c r="W239" s="333">
        <v>2012</v>
      </c>
      <c r="X239" s="333">
        <v>2013</v>
      </c>
      <c r="Y239" s="333" t="s">
        <v>3</v>
      </c>
      <c r="Z239" s="334" t="s">
        <v>4</v>
      </c>
      <c r="AA239" s="335"/>
      <c r="AB239" s="333">
        <v>2014</v>
      </c>
      <c r="AC239" s="333">
        <v>2015</v>
      </c>
      <c r="AD239" s="333" t="s">
        <v>3</v>
      </c>
      <c r="AE239" s="334" t="s">
        <v>4</v>
      </c>
      <c r="AF239" s="51"/>
      <c r="AG239" s="52"/>
      <c r="AH239" s="50"/>
      <c r="AI239" s="50"/>
      <c r="AJ239" s="53"/>
      <c r="AK239" s="332"/>
      <c r="AL239" s="12"/>
      <c r="AN239" s="18"/>
      <c r="AO239" s="19" t="s">
        <v>7</v>
      </c>
      <c r="AP239" s="19">
        <v>2012</v>
      </c>
      <c r="AQ239" s="19">
        <v>2013</v>
      </c>
      <c r="AR239" s="19" t="s">
        <v>3</v>
      </c>
      <c r="AS239" s="20" t="s">
        <v>4</v>
      </c>
      <c r="AT239" s="21"/>
      <c r="AU239" s="19">
        <v>2014</v>
      </c>
      <c r="AV239" s="19">
        <v>2015</v>
      </c>
      <c r="AW239" s="19" t="s">
        <v>3</v>
      </c>
      <c r="AX239" s="20" t="s">
        <v>4</v>
      </c>
      <c r="AY239" s="51"/>
      <c r="AZ239" s="52"/>
      <c r="BA239" s="50"/>
      <c r="BB239" s="50"/>
      <c r="BC239" s="53"/>
      <c r="BD239" s="18"/>
      <c r="BE239" s="12"/>
      <c r="BG239" s="332"/>
      <c r="BH239" s="333" t="s">
        <v>8</v>
      </c>
      <c r="BI239" s="333">
        <v>2012</v>
      </c>
      <c r="BJ239" s="333">
        <v>2013</v>
      </c>
      <c r="BK239" s="333" t="s">
        <v>3</v>
      </c>
      <c r="BL239" s="334" t="s">
        <v>4</v>
      </c>
      <c r="BM239" s="335"/>
      <c r="BN239" s="333">
        <v>2014</v>
      </c>
      <c r="BO239" s="333">
        <v>2015</v>
      </c>
      <c r="BP239" s="333" t="s">
        <v>3</v>
      </c>
      <c r="BQ239" s="334" t="s">
        <v>4</v>
      </c>
      <c r="BR239" s="51"/>
      <c r="BS239" s="52"/>
      <c r="BT239" s="50"/>
      <c r="BU239" s="50"/>
      <c r="BV239" s="53"/>
      <c r="BW239" s="332"/>
      <c r="BX239" s="12"/>
      <c r="CA239" s="18"/>
      <c r="CB239" s="19" t="s">
        <v>9</v>
      </c>
      <c r="CC239" s="19">
        <v>2012</v>
      </c>
      <c r="CD239" s="19">
        <v>2013</v>
      </c>
      <c r="CE239" s="19" t="s">
        <v>3</v>
      </c>
      <c r="CF239" s="20" t="s">
        <v>4</v>
      </c>
      <c r="CG239" s="21"/>
      <c r="CH239" s="19">
        <v>2014</v>
      </c>
      <c r="CI239" s="19">
        <v>2015</v>
      </c>
      <c r="CJ239" s="19" t="s">
        <v>3</v>
      </c>
      <c r="CK239" s="20" t="s">
        <v>4</v>
      </c>
      <c r="CL239" s="51"/>
      <c r="CM239" s="52"/>
      <c r="CN239" s="50"/>
      <c r="CO239" s="50"/>
      <c r="CP239" s="53"/>
      <c r="CQ239" s="18"/>
      <c r="CR239" s="12"/>
      <c r="CU239" s="332"/>
      <c r="CV239" s="333" t="s">
        <v>10</v>
      </c>
      <c r="CW239" s="333">
        <v>2012</v>
      </c>
      <c r="CX239" s="333">
        <v>2013</v>
      </c>
      <c r="CY239" s="333" t="s">
        <v>3</v>
      </c>
      <c r="CZ239" s="334" t="s">
        <v>4</v>
      </c>
      <c r="DA239" s="335"/>
      <c r="DB239" s="333">
        <v>2014</v>
      </c>
      <c r="DC239" s="333">
        <v>2015</v>
      </c>
      <c r="DD239" s="333" t="s">
        <v>3</v>
      </c>
      <c r="DE239" s="334" t="s">
        <v>4</v>
      </c>
      <c r="DF239" s="51"/>
      <c r="DG239" s="52"/>
      <c r="DH239" s="50"/>
      <c r="DI239" s="50"/>
      <c r="DJ239" s="53"/>
      <c r="DK239" s="332"/>
      <c r="DL239" s="12"/>
      <c r="DO239" s="18"/>
      <c r="DP239" s="19" t="s">
        <v>11</v>
      </c>
      <c r="DQ239" s="19">
        <v>2012</v>
      </c>
      <c r="DR239" s="19">
        <v>2013</v>
      </c>
      <c r="DS239" s="19" t="s">
        <v>3</v>
      </c>
      <c r="DT239" s="20" t="s">
        <v>4</v>
      </c>
      <c r="DU239" s="21"/>
      <c r="DV239" s="19">
        <v>2014</v>
      </c>
      <c r="DW239" s="19">
        <v>2015</v>
      </c>
      <c r="DX239" s="19" t="s">
        <v>3</v>
      </c>
      <c r="DY239" s="20" t="s">
        <v>4</v>
      </c>
      <c r="DZ239" s="51"/>
      <c r="EA239" s="52"/>
      <c r="EB239" s="50"/>
      <c r="EC239" s="50"/>
      <c r="ED239" s="53"/>
      <c r="EE239" s="18"/>
      <c r="EF239" s="12"/>
      <c r="EI239" s="409"/>
      <c r="EJ239" s="410" t="s">
        <v>12</v>
      </c>
      <c r="EK239" s="411">
        <v>2012</v>
      </c>
      <c r="EL239" s="411">
        <v>2013</v>
      </c>
      <c r="EM239" s="411" t="s">
        <v>3</v>
      </c>
      <c r="EN239" s="412" t="s">
        <v>4</v>
      </c>
      <c r="EO239" s="413"/>
      <c r="EP239" s="410">
        <v>2014</v>
      </c>
      <c r="EQ239" s="410">
        <v>2015</v>
      </c>
      <c r="ER239" s="410" t="s">
        <v>3</v>
      </c>
      <c r="ES239" s="414" t="s">
        <v>4</v>
      </c>
      <c r="ET239" s="51"/>
      <c r="EU239" s="52"/>
      <c r="EV239" s="50"/>
      <c r="EW239" s="50"/>
      <c r="EX239" s="53"/>
      <c r="EY239" s="409"/>
      <c r="EZ239" s="12"/>
    </row>
    <row r="240" spans="1:156" x14ac:dyDescent="0.25">
      <c r="A240" s="467"/>
      <c r="B240" s="462" t="s">
        <v>2</v>
      </c>
      <c r="C240" s="462">
        <v>2012</v>
      </c>
      <c r="D240" s="462">
        <v>2013</v>
      </c>
      <c r="E240" s="462" t="s">
        <v>3</v>
      </c>
      <c r="F240" s="463" t="s">
        <v>4</v>
      </c>
      <c r="G240" s="464" t="s">
        <v>1</v>
      </c>
      <c r="H240" s="462">
        <v>2013</v>
      </c>
      <c r="I240" s="462">
        <v>2014</v>
      </c>
      <c r="J240" s="462" t="s">
        <v>3</v>
      </c>
      <c r="K240" s="463" t="s">
        <v>4</v>
      </c>
      <c r="L240" s="464"/>
      <c r="M240" s="474"/>
      <c r="N240" s="474"/>
      <c r="O240" s="474"/>
      <c r="P240" s="475"/>
      <c r="Q240" s="469"/>
      <c r="U240" s="332"/>
      <c r="V240" s="333" t="s">
        <v>6</v>
      </c>
      <c r="W240" s="333">
        <v>2012</v>
      </c>
      <c r="X240" s="333">
        <v>2013</v>
      </c>
      <c r="Y240" s="333" t="s">
        <v>3</v>
      </c>
      <c r="Z240" s="334" t="s">
        <v>4</v>
      </c>
      <c r="AA240" s="335"/>
      <c r="AB240" s="333">
        <v>2013</v>
      </c>
      <c r="AC240" s="333">
        <v>2014</v>
      </c>
      <c r="AD240" s="333" t="s">
        <v>3</v>
      </c>
      <c r="AE240" s="334" t="s">
        <v>4</v>
      </c>
      <c r="AF240" s="51"/>
      <c r="AG240" s="52"/>
      <c r="AH240" s="50"/>
      <c r="AI240" s="50"/>
      <c r="AJ240" s="53"/>
      <c r="AK240" s="332"/>
      <c r="AN240" s="18"/>
      <c r="AO240" s="19" t="s">
        <v>7</v>
      </c>
      <c r="AP240" s="19">
        <v>2012</v>
      </c>
      <c r="AQ240" s="19">
        <v>2013</v>
      </c>
      <c r="AR240" s="19" t="s">
        <v>3</v>
      </c>
      <c r="AS240" s="20" t="s">
        <v>4</v>
      </c>
      <c r="AT240" s="21"/>
      <c r="AU240" s="19">
        <v>2013</v>
      </c>
      <c r="AV240" s="19">
        <v>2014</v>
      </c>
      <c r="AW240" s="19" t="s">
        <v>3</v>
      </c>
      <c r="AX240" s="20" t="s">
        <v>4</v>
      </c>
      <c r="AY240" s="51"/>
      <c r="AZ240" s="52"/>
      <c r="BA240" s="50"/>
      <c r="BB240" s="50"/>
      <c r="BC240" s="53"/>
      <c r="BD240" s="18"/>
      <c r="BG240" s="332"/>
      <c r="BH240" s="333" t="s">
        <v>8</v>
      </c>
      <c r="BI240" s="333">
        <v>2012</v>
      </c>
      <c r="BJ240" s="333">
        <v>2013</v>
      </c>
      <c r="BK240" s="333" t="s">
        <v>3</v>
      </c>
      <c r="BL240" s="334" t="s">
        <v>4</v>
      </c>
      <c r="BM240" s="335"/>
      <c r="BN240" s="333">
        <v>2013</v>
      </c>
      <c r="BO240" s="333">
        <v>2014</v>
      </c>
      <c r="BP240" s="333" t="s">
        <v>3</v>
      </c>
      <c r="BQ240" s="334" t="s">
        <v>4</v>
      </c>
      <c r="BR240" s="51"/>
      <c r="BS240" s="52"/>
      <c r="BT240" s="50"/>
      <c r="BU240" s="50"/>
      <c r="BV240" s="53"/>
      <c r="BW240" s="332"/>
      <c r="CA240" s="18"/>
      <c r="CB240" s="19" t="s">
        <v>9</v>
      </c>
      <c r="CC240" s="19">
        <v>2012</v>
      </c>
      <c r="CD240" s="19">
        <v>2013</v>
      </c>
      <c r="CE240" s="19" t="s">
        <v>3</v>
      </c>
      <c r="CF240" s="20" t="s">
        <v>4</v>
      </c>
      <c r="CG240" s="21"/>
      <c r="CH240" s="19">
        <v>2013</v>
      </c>
      <c r="CI240" s="19">
        <v>2014</v>
      </c>
      <c r="CJ240" s="19" t="s">
        <v>3</v>
      </c>
      <c r="CK240" s="20" t="s">
        <v>4</v>
      </c>
      <c r="CL240" s="51"/>
      <c r="CM240" s="52"/>
      <c r="CN240" s="50"/>
      <c r="CO240" s="50"/>
      <c r="CP240" s="53"/>
      <c r="CQ240" s="18"/>
      <c r="CU240" s="332"/>
      <c r="CV240" s="333" t="s">
        <v>10</v>
      </c>
      <c r="CW240" s="333">
        <v>2012</v>
      </c>
      <c r="CX240" s="333">
        <v>2013</v>
      </c>
      <c r="CY240" s="333" t="s">
        <v>3</v>
      </c>
      <c r="CZ240" s="334" t="s">
        <v>4</v>
      </c>
      <c r="DA240" s="335"/>
      <c r="DB240" s="333">
        <v>2013</v>
      </c>
      <c r="DC240" s="333">
        <v>2014</v>
      </c>
      <c r="DD240" s="333" t="s">
        <v>3</v>
      </c>
      <c r="DE240" s="334" t="s">
        <v>4</v>
      </c>
      <c r="DF240" s="51"/>
      <c r="DG240" s="52"/>
      <c r="DH240" s="50"/>
      <c r="DI240" s="50"/>
      <c r="DJ240" s="53"/>
      <c r="DK240" s="332"/>
      <c r="DO240" s="18"/>
      <c r="DP240" s="19" t="s">
        <v>11</v>
      </c>
      <c r="DQ240" s="19">
        <v>2012</v>
      </c>
      <c r="DR240" s="19">
        <v>2013</v>
      </c>
      <c r="DS240" s="19" t="s">
        <v>3</v>
      </c>
      <c r="DT240" s="20" t="s">
        <v>4</v>
      </c>
      <c r="DU240" s="21"/>
      <c r="DV240" s="19">
        <v>2013</v>
      </c>
      <c r="DW240" s="19">
        <v>2014</v>
      </c>
      <c r="DX240" s="19" t="s">
        <v>3</v>
      </c>
      <c r="DY240" s="20" t="s">
        <v>4</v>
      </c>
      <c r="DZ240" s="51"/>
      <c r="EA240" s="52"/>
      <c r="EB240" s="50"/>
      <c r="EC240" s="50"/>
      <c r="ED240" s="53"/>
      <c r="EE240" s="18"/>
      <c r="EI240" s="409"/>
      <c r="EJ240" s="410" t="s">
        <v>12</v>
      </c>
      <c r="EK240" s="411">
        <v>2012</v>
      </c>
      <c r="EL240" s="411">
        <v>2013</v>
      </c>
      <c r="EM240" s="411" t="s">
        <v>3</v>
      </c>
      <c r="EN240" s="412" t="s">
        <v>4</v>
      </c>
      <c r="EO240" s="413"/>
      <c r="EP240" s="410">
        <v>2014</v>
      </c>
      <c r="EQ240" s="410">
        <v>2015</v>
      </c>
      <c r="ER240" s="410" t="s">
        <v>3</v>
      </c>
      <c r="ES240" s="414" t="s">
        <v>4</v>
      </c>
      <c r="ET240" s="51"/>
      <c r="EU240" s="52"/>
      <c r="EV240" s="50"/>
      <c r="EW240" s="50"/>
      <c r="EX240" s="53"/>
      <c r="EY240" s="409"/>
    </row>
    <row r="241" spans="1:155" ht="15.75" x14ac:dyDescent="0.25">
      <c r="A241" s="469"/>
      <c r="B241" s="155" t="s">
        <v>39</v>
      </c>
      <c r="G241" s="489"/>
      <c r="H241" s="491">
        <v>92213</v>
      </c>
      <c r="I241" s="490">
        <f>H238</f>
        <v>90991</v>
      </c>
      <c r="J241" s="155">
        <f>SUM(I241,-H241)</f>
        <v>-1222</v>
      </c>
      <c r="K241" s="405">
        <f>J241/H241</f>
        <v>-1.3251927602398794E-2</v>
      </c>
      <c r="Q241" s="469"/>
      <c r="U241" s="337"/>
      <c r="V241" s="155" t="s">
        <v>39</v>
      </c>
      <c r="AA241" s="489"/>
      <c r="AB241" s="491">
        <v>24123</v>
      </c>
      <c r="AC241" s="490">
        <f>AB238</f>
        <v>23615</v>
      </c>
      <c r="AD241" s="155">
        <f>SUM(AC241,-AB241)</f>
        <v>-508</v>
      </c>
      <c r="AE241" s="405">
        <f>AD241/AB241</f>
        <v>-2.1058740620984125E-2</v>
      </c>
      <c r="AK241" s="337"/>
      <c r="AN241" s="421"/>
      <c r="AO241" s="155" t="s">
        <v>39</v>
      </c>
      <c r="AT241" s="489"/>
      <c r="AU241" s="491">
        <v>14342</v>
      </c>
      <c r="AV241" s="490">
        <f>AU238</f>
        <v>13955</v>
      </c>
      <c r="AW241" s="155">
        <f>SUM(AV241,-AU241)</f>
        <v>-387</v>
      </c>
      <c r="AX241" s="405">
        <f>AW241/AU241</f>
        <v>-2.6983684283921349E-2</v>
      </c>
      <c r="BD241" s="421"/>
      <c r="BG241" s="337"/>
      <c r="BH241" s="155" t="s">
        <v>39</v>
      </c>
      <c r="BM241" s="489"/>
      <c r="BN241" s="491">
        <v>9775</v>
      </c>
      <c r="BO241" s="490">
        <f>BN238</f>
        <v>9721</v>
      </c>
      <c r="BP241" s="155">
        <f>SUM(BO241,-BN241)</f>
        <v>-54</v>
      </c>
      <c r="BQ241" s="405">
        <f>BP241/BN241</f>
        <v>-5.5242966751918162E-3</v>
      </c>
      <c r="BW241" s="337"/>
      <c r="CA241" s="421"/>
      <c r="CB241" s="155" t="s">
        <v>39</v>
      </c>
      <c r="CG241" s="489"/>
      <c r="CH241" s="491">
        <v>10775</v>
      </c>
      <c r="CI241" s="490">
        <f>CH238</f>
        <v>11205</v>
      </c>
      <c r="CJ241" s="155">
        <f>SUM(CI241,-CH241)</f>
        <v>430</v>
      </c>
      <c r="CK241" s="405">
        <f>CJ241/CH241</f>
        <v>3.9907192575406029E-2</v>
      </c>
      <c r="CQ241" s="421"/>
      <c r="CU241" s="337"/>
      <c r="CV241" s="155" t="s">
        <v>39</v>
      </c>
      <c r="DA241" s="489"/>
      <c r="DB241" s="491">
        <v>6651</v>
      </c>
      <c r="DC241" s="490">
        <f>DB238</f>
        <v>6431</v>
      </c>
      <c r="DD241" s="489"/>
      <c r="DE241" s="489"/>
      <c r="DK241" s="337"/>
      <c r="DO241" s="421"/>
      <c r="DP241" s="155" t="s">
        <v>39</v>
      </c>
      <c r="DU241" s="489"/>
      <c r="DV241" s="491">
        <v>8920</v>
      </c>
      <c r="DW241" s="490">
        <f>DV238</f>
        <v>8574</v>
      </c>
      <c r="DX241" s="489"/>
      <c r="DY241" s="489"/>
      <c r="EE241" s="421"/>
      <c r="EI241" s="469"/>
      <c r="EJ241" s="155" t="s">
        <v>39</v>
      </c>
      <c r="EO241" s="489"/>
      <c r="EP241" s="491">
        <f>SUM(AB241,AU241,BN241,CH241,DB241,DV241)</f>
        <v>74586</v>
      </c>
      <c r="EQ241" s="490">
        <f>EP238</f>
        <v>73501</v>
      </c>
      <c r="ER241" s="155">
        <f>SUM(EQ241,-EP241)</f>
        <v>-1085</v>
      </c>
      <c r="ES241" s="405">
        <f>ER241/EP241</f>
        <v>-1.4546965918536992E-2</v>
      </c>
      <c r="EY241" s="469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I245"/>
  <sheetViews>
    <sheetView topLeftCell="HX1" workbookViewId="0">
      <selection activeCell="IP110" sqref="IP110"/>
    </sheetView>
  </sheetViews>
  <sheetFormatPr defaultRowHeight="15" x14ac:dyDescent="0.25"/>
  <cols>
    <col min="1" max="1" width="2.5703125" customWidth="1"/>
    <col min="2" max="2" width="26.7109375" customWidth="1"/>
    <col min="3" max="7" width="0" hidden="1" customWidth="1"/>
    <col min="8" max="10" width="7.28515625" customWidth="1"/>
    <col min="11" max="11" width="8.28515625" customWidth="1"/>
    <col min="12" max="12" width="1.7109375" hidden="1" customWidth="1"/>
    <col min="13" max="16" width="0" hidden="1" customWidth="1"/>
    <col min="17" max="17" width="2.5703125" customWidth="1"/>
    <col min="18" max="18" width="7.5703125" customWidth="1"/>
    <col min="21" max="21" width="2.5703125" customWidth="1"/>
    <col min="22" max="22" width="26.7109375" customWidth="1"/>
    <col min="23" max="27" width="0" hidden="1" customWidth="1"/>
    <col min="28" max="30" width="7.28515625" customWidth="1"/>
    <col min="31" max="31" width="8.28515625" customWidth="1"/>
    <col min="32" max="32" width="1.7109375" hidden="1" customWidth="1"/>
    <col min="33" max="36" width="0" hidden="1" customWidth="1"/>
    <col min="37" max="37" width="2.5703125" customWidth="1"/>
    <col min="38" max="38" width="7.5703125" customWidth="1"/>
    <col min="40" max="40" width="2.5703125" customWidth="1"/>
    <col min="41" max="41" width="26.7109375" customWidth="1"/>
    <col min="42" max="46" width="0" hidden="1" customWidth="1"/>
    <col min="47" max="49" width="7.28515625" customWidth="1"/>
    <col min="50" max="50" width="8.28515625" customWidth="1"/>
    <col min="51" max="51" width="1.7109375" hidden="1" customWidth="1"/>
    <col min="52" max="55" width="0" hidden="1" customWidth="1"/>
    <col min="56" max="56" width="2.5703125" customWidth="1"/>
    <col min="57" max="57" width="7.5703125" customWidth="1"/>
    <col min="59" max="59" width="0" hidden="1" customWidth="1"/>
    <col min="60" max="60" width="2.5703125" customWidth="1"/>
    <col min="61" max="61" width="26.7109375" customWidth="1"/>
    <col min="62" max="66" width="0" hidden="1" customWidth="1"/>
    <col min="67" max="69" width="7.28515625" customWidth="1"/>
    <col min="70" max="70" width="8.28515625" customWidth="1"/>
    <col min="71" max="71" width="1.7109375" hidden="1" customWidth="1"/>
    <col min="72" max="75" width="0" hidden="1" customWidth="1"/>
    <col min="76" max="76" width="2.5703125" customWidth="1"/>
    <col min="77" max="77" width="7.5703125" customWidth="1"/>
    <col min="78" max="78" width="14.7109375" customWidth="1"/>
    <col min="79" max="79" width="0" hidden="1" customWidth="1"/>
    <col min="80" max="80" width="2.5703125" customWidth="1"/>
    <col min="81" max="81" width="26.7109375" customWidth="1"/>
    <col min="82" max="86" width="0" hidden="1" customWidth="1"/>
    <col min="87" max="89" width="7.28515625" customWidth="1"/>
    <col min="90" max="90" width="8.28515625" customWidth="1"/>
    <col min="91" max="91" width="1.7109375" hidden="1" customWidth="1"/>
    <col min="92" max="95" width="0" hidden="1" customWidth="1"/>
    <col min="96" max="96" width="2.5703125" customWidth="1"/>
    <col min="97" max="97" width="7.5703125" customWidth="1"/>
    <col min="98" max="98" width="15.7109375" customWidth="1"/>
    <col min="99" max="99" width="2.5703125" customWidth="1"/>
    <col min="100" max="100" width="26.7109375" customWidth="1"/>
    <col min="101" max="105" width="0" hidden="1" customWidth="1"/>
    <col min="106" max="108" width="7.28515625" customWidth="1"/>
    <col min="109" max="109" width="8.28515625" customWidth="1"/>
    <col min="110" max="110" width="1.7109375" hidden="1" customWidth="1"/>
    <col min="111" max="114" width="0" hidden="1" customWidth="1"/>
    <col min="115" max="115" width="2.5703125" customWidth="1"/>
    <col min="116" max="116" width="7.5703125" customWidth="1"/>
    <col min="117" max="117" width="15.7109375" customWidth="1"/>
    <col min="118" max="118" width="2.5703125" customWidth="1"/>
    <col min="119" max="119" width="26.7109375" customWidth="1"/>
    <col min="120" max="123" width="0" hidden="1" customWidth="1"/>
    <col min="124" max="124" width="1.7109375" hidden="1" customWidth="1"/>
    <col min="125" max="127" width="7.28515625" customWidth="1"/>
    <col min="128" max="128" width="8.28515625" customWidth="1"/>
    <col min="129" max="129" width="1.7109375" hidden="1" customWidth="1"/>
    <col min="130" max="133" width="0" hidden="1" customWidth="1"/>
    <col min="134" max="134" width="2.5703125" customWidth="1"/>
    <col min="135" max="135" width="7.5703125" customWidth="1"/>
    <col min="136" max="136" width="16.7109375" customWidth="1"/>
    <col min="137" max="137" width="2.5703125" customWidth="1"/>
    <col min="138" max="138" width="26.7109375" customWidth="1"/>
    <col min="139" max="143" width="0" hidden="1" customWidth="1"/>
    <col min="144" max="146" width="7.28515625" customWidth="1"/>
    <col min="147" max="147" width="8.28515625" customWidth="1"/>
    <col min="148" max="148" width="1.7109375" hidden="1" customWidth="1"/>
    <col min="149" max="152" width="0" hidden="1" customWidth="1"/>
    <col min="153" max="153" width="2.5703125" customWidth="1"/>
    <col min="154" max="154" width="7.5703125" customWidth="1"/>
    <col min="155" max="155" width="16.7109375" customWidth="1"/>
    <col min="156" max="156" width="2.5703125" customWidth="1"/>
    <col min="157" max="157" width="26.7109375" customWidth="1"/>
    <col min="158" max="162" width="0" hidden="1" customWidth="1"/>
    <col min="163" max="165" width="7.28515625" customWidth="1"/>
    <col min="166" max="166" width="8.28515625" customWidth="1"/>
    <col min="167" max="167" width="1.7109375" hidden="1" customWidth="1"/>
    <col min="168" max="171" width="0" hidden="1" customWidth="1"/>
    <col min="172" max="172" width="2.5703125" customWidth="1"/>
    <col min="173" max="173" width="7.5703125" customWidth="1"/>
    <col min="174" max="174" width="16.7109375" customWidth="1"/>
    <col min="175" max="175" width="2.5703125" customWidth="1"/>
    <col min="176" max="176" width="26.7109375" customWidth="1"/>
    <col min="177" max="181" width="0" hidden="1" customWidth="1"/>
    <col min="182" max="184" width="7.28515625" customWidth="1"/>
    <col min="185" max="185" width="8.28515625" customWidth="1"/>
    <col min="186" max="186" width="1.7109375" hidden="1" customWidth="1"/>
    <col min="187" max="190" width="0" hidden="1" customWidth="1"/>
    <col min="191" max="191" width="2.5703125" customWidth="1"/>
    <col min="192" max="192" width="7.5703125" customWidth="1"/>
    <col min="193" max="193" width="16.7109375" customWidth="1"/>
    <col min="194" max="194" width="2.5703125" customWidth="1"/>
    <col min="195" max="195" width="26.7109375" customWidth="1"/>
    <col min="196" max="200" width="0" hidden="1" customWidth="1"/>
    <col min="201" max="203" width="7.28515625" customWidth="1"/>
    <col min="204" max="204" width="8.28515625" customWidth="1"/>
    <col min="205" max="205" width="1.7109375" hidden="1" customWidth="1"/>
    <col min="206" max="209" width="0" hidden="1" customWidth="1"/>
    <col min="210" max="210" width="2.5703125" customWidth="1"/>
    <col min="211" max="211" width="7.5703125" customWidth="1"/>
    <col min="212" max="212" width="16.7109375" customWidth="1"/>
    <col min="213" max="213" width="2.5703125" customWidth="1"/>
    <col min="214" max="214" width="26.7109375" customWidth="1"/>
    <col min="215" max="219" width="0" hidden="1" customWidth="1"/>
    <col min="220" max="222" width="7.5703125" customWidth="1"/>
    <col min="223" max="223" width="8.28515625" customWidth="1"/>
    <col min="224" max="224" width="1.7109375" hidden="1" customWidth="1"/>
    <col min="225" max="228" width="0" hidden="1" customWidth="1"/>
    <col min="229" max="229" width="2.5703125" customWidth="1"/>
    <col min="230" max="230" width="7.5703125" customWidth="1"/>
    <col min="231" max="231" width="16.7109375" customWidth="1"/>
    <col min="232" max="232" width="2.5703125" customWidth="1"/>
    <col min="233" max="233" width="26.7109375" customWidth="1"/>
    <col min="234" max="238" width="0" hidden="1" customWidth="1"/>
    <col min="239" max="241" width="7.28515625" customWidth="1"/>
    <col min="242" max="242" width="8.28515625" customWidth="1"/>
    <col min="243" max="243" width="1.7109375" hidden="1" customWidth="1"/>
    <col min="244" max="247" width="0" hidden="1" customWidth="1"/>
    <col min="248" max="248" width="2.5703125" customWidth="1"/>
    <col min="249" max="249" width="7.5703125" customWidth="1"/>
    <col min="250" max="250" width="16.7109375" customWidth="1"/>
    <col min="251" max="251" width="2.5703125" customWidth="1"/>
    <col min="252" max="252" width="26.7109375" customWidth="1"/>
    <col min="253" max="257" width="0" hidden="1" customWidth="1"/>
    <col min="258" max="260" width="7.28515625" customWidth="1"/>
    <col min="261" max="261" width="8.28515625" customWidth="1"/>
    <col min="262" max="262" width="1.7109375" hidden="1" customWidth="1"/>
    <col min="263" max="266" width="0" hidden="1" customWidth="1"/>
    <col min="267" max="267" width="2.5703125" customWidth="1"/>
    <col min="268" max="268" width="7.5703125" customWidth="1"/>
  </cols>
  <sheetData>
    <row r="1" spans="1:268" x14ac:dyDescent="0.25">
      <c r="A1" s="1" t="s">
        <v>0</v>
      </c>
      <c r="B1" s="2">
        <v>1</v>
      </c>
      <c r="C1" s="2">
        <v>2</v>
      </c>
      <c r="D1" s="2">
        <v>3</v>
      </c>
      <c r="E1" s="2">
        <v>4</v>
      </c>
      <c r="F1" s="3">
        <v>5</v>
      </c>
      <c r="G1" s="4"/>
      <c r="H1" s="2">
        <v>6</v>
      </c>
      <c r="I1" s="2">
        <v>7</v>
      </c>
      <c r="J1" s="2">
        <v>8</v>
      </c>
      <c r="K1" s="3">
        <v>9</v>
      </c>
      <c r="L1" s="5"/>
      <c r="M1" s="2">
        <v>10</v>
      </c>
      <c r="N1" s="2">
        <v>11</v>
      </c>
      <c r="O1" s="2">
        <v>12</v>
      </c>
      <c r="P1" s="3">
        <v>13</v>
      </c>
      <c r="R1" s="6"/>
      <c r="U1" s="1" t="s">
        <v>0</v>
      </c>
      <c r="V1" s="2">
        <v>1</v>
      </c>
      <c r="W1" s="2">
        <v>2</v>
      </c>
      <c r="X1" s="2">
        <v>3</v>
      </c>
      <c r="Y1" s="2">
        <v>4</v>
      </c>
      <c r="Z1" s="3">
        <v>5</v>
      </c>
      <c r="AA1" s="4"/>
      <c r="AB1" s="2">
        <v>6</v>
      </c>
      <c r="AC1" s="2">
        <v>7</v>
      </c>
      <c r="AD1" s="2">
        <v>8</v>
      </c>
      <c r="AE1" s="3">
        <v>9</v>
      </c>
      <c r="AF1" s="5"/>
      <c r="AG1" s="2">
        <v>10</v>
      </c>
      <c r="AH1" s="2">
        <v>11</v>
      </c>
      <c r="AI1" s="2">
        <v>12</v>
      </c>
      <c r="AJ1" s="3">
        <v>13</v>
      </c>
      <c r="AL1" s="6"/>
      <c r="AN1" s="1" t="s">
        <v>0</v>
      </c>
      <c r="AO1" s="2">
        <v>1</v>
      </c>
      <c r="AP1" s="2">
        <v>2</v>
      </c>
      <c r="AQ1" s="2">
        <v>3</v>
      </c>
      <c r="AR1" s="2">
        <v>4</v>
      </c>
      <c r="AS1" s="3">
        <v>5</v>
      </c>
      <c r="AT1" s="4"/>
      <c r="AU1" s="2">
        <v>6</v>
      </c>
      <c r="AV1" s="2">
        <v>7</v>
      </c>
      <c r="AW1" s="2">
        <v>8</v>
      </c>
      <c r="AX1" s="3">
        <v>9</v>
      </c>
      <c r="AY1" s="5"/>
      <c r="AZ1" s="2">
        <v>10</v>
      </c>
      <c r="BA1" s="2">
        <v>11</v>
      </c>
      <c r="BB1" s="2">
        <v>12</v>
      </c>
      <c r="BC1" s="3">
        <v>13</v>
      </c>
      <c r="BE1" s="6"/>
      <c r="BH1" s="1" t="s">
        <v>0</v>
      </c>
      <c r="BI1" s="2">
        <v>1</v>
      </c>
      <c r="BJ1" s="2">
        <v>2</v>
      </c>
      <c r="BK1" s="2">
        <v>3</v>
      </c>
      <c r="BL1" s="2">
        <v>4</v>
      </c>
      <c r="BM1" s="3">
        <v>5</v>
      </c>
      <c r="BN1" s="4"/>
      <c r="BO1" s="2">
        <v>6</v>
      </c>
      <c r="BP1" s="2">
        <v>7</v>
      </c>
      <c r="BQ1" s="2">
        <v>8</v>
      </c>
      <c r="BR1" s="3">
        <v>9</v>
      </c>
      <c r="BS1" s="5"/>
      <c r="BT1" s="2">
        <v>10</v>
      </c>
      <c r="BU1" s="2">
        <v>11</v>
      </c>
      <c r="BV1" s="2">
        <v>12</v>
      </c>
      <c r="BW1" s="3">
        <v>13</v>
      </c>
      <c r="BY1" s="6"/>
      <c r="CB1" s="1" t="s">
        <v>0</v>
      </c>
      <c r="CC1" s="2">
        <v>1</v>
      </c>
      <c r="CD1" s="2">
        <v>2</v>
      </c>
      <c r="CE1" s="2">
        <v>3</v>
      </c>
      <c r="CF1" s="2">
        <v>4</v>
      </c>
      <c r="CG1" s="3">
        <v>5</v>
      </c>
      <c r="CH1" s="4"/>
      <c r="CI1" s="2">
        <v>6</v>
      </c>
      <c r="CJ1" s="2">
        <v>7</v>
      </c>
      <c r="CK1" s="2">
        <v>8</v>
      </c>
      <c r="CL1" s="3">
        <v>9</v>
      </c>
      <c r="CM1" s="5"/>
      <c r="CN1" s="2">
        <v>10</v>
      </c>
      <c r="CO1" s="2">
        <v>11</v>
      </c>
      <c r="CP1" s="2">
        <v>12</v>
      </c>
      <c r="CQ1" s="3">
        <v>13</v>
      </c>
      <c r="CS1" s="6"/>
      <c r="CU1" s="1" t="s">
        <v>0</v>
      </c>
      <c r="CV1" s="2">
        <v>1</v>
      </c>
      <c r="CW1" s="2">
        <v>2</v>
      </c>
      <c r="CX1" s="2">
        <v>3</v>
      </c>
      <c r="CY1" s="2">
        <v>4</v>
      </c>
      <c r="CZ1" s="3">
        <v>5</v>
      </c>
      <c r="DA1" s="4"/>
      <c r="DB1" s="2">
        <v>6</v>
      </c>
      <c r="DC1" s="2">
        <v>7</v>
      </c>
      <c r="DD1" s="2">
        <v>8</v>
      </c>
      <c r="DE1" s="3">
        <v>9</v>
      </c>
      <c r="DF1" s="5"/>
      <c r="DG1" s="2">
        <v>10</v>
      </c>
      <c r="DH1" s="2">
        <v>11</v>
      </c>
      <c r="DI1" s="2">
        <v>12</v>
      </c>
      <c r="DJ1" s="3">
        <v>13</v>
      </c>
      <c r="DL1" s="6"/>
      <c r="DN1" s="1" t="s">
        <v>0</v>
      </c>
      <c r="DO1" s="2">
        <v>1</v>
      </c>
      <c r="DP1" s="2">
        <v>2</v>
      </c>
      <c r="DQ1" s="2">
        <v>3</v>
      </c>
      <c r="DR1" s="2">
        <v>4</v>
      </c>
      <c r="DS1" s="3">
        <v>5</v>
      </c>
      <c r="DT1" s="4"/>
      <c r="DU1" s="2">
        <v>6</v>
      </c>
      <c r="DV1" s="2">
        <v>7</v>
      </c>
      <c r="DW1" s="2">
        <v>8</v>
      </c>
      <c r="DX1" s="3">
        <v>9</v>
      </c>
      <c r="DY1" s="5"/>
      <c r="DZ1" s="2">
        <v>10</v>
      </c>
      <c r="EA1" s="2">
        <v>11</v>
      </c>
      <c r="EB1" s="2">
        <v>12</v>
      </c>
      <c r="EC1" s="3">
        <v>13</v>
      </c>
      <c r="EE1" s="6"/>
      <c r="EG1" s="1" t="s">
        <v>0</v>
      </c>
      <c r="EH1" s="2">
        <v>1</v>
      </c>
      <c r="EI1" s="2">
        <v>2</v>
      </c>
      <c r="EJ1" s="2">
        <v>3</v>
      </c>
      <c r="EK1" s="2">
        <v>4</v>
      </c>
      <c r="EL1" s="3">
        <v>5</v>
      </c>
      <c r="EM1" s="4"/>
      <c r="EN1" s="2">
        <v>6</v>
      </c>
      <c r="EO1" s="2">
        <v>7</v>
      </c>
      <c r="EP1" s="2">
        <v>8</v>
      </c>
      <c r="EQ1" s="3">
        <v>9</v>
      </c>
      <c r="ER1" s="5"/>
      <c r="ES1" s="2">
        <v>10</v>
      </c>
      <c r="ET1" s="2">
        <v>11</v>
      </c>
      <c r="EU1" s="2">
        <v>12</v>
      </c>
      <c r="EV1" s="3">
        <v>13</v>
      </c>
      <c r="EX1" s="6"/>
      <c r="EZ1" s="1" t="s">
        <v>0</v>
      </c>
      <c r="FA1" s="2">
        <v>1</v>
      </c>
      <c r="FB1" s="2">
        <v>2</v>
      </c>
      <c r="FC1" s="2">
        <v>3</v>
      </c>
      <c r="FD1" s="2">
        <v>4</v>
      </c>
      <c r="FE1" s="3">
        <v>5</v>
      </c>
      <c r="FF1" s="4"/>
      <c r="FG1" s="2">
        <v>6</v>
      </c>
      <c r="FH1" s="2">
        <v>7</v>
      </c>
      <c r="FI1" s="2">
        <v>8</v>
      </c>
      <c r="FJ1" s="3">
        <v>9</v>
      </c>
      <c r="FK1" s="5"/>
      <c r="FL1" s="2">
        <v>10</v>
      </c>
      <c r="FM1" s="2">
        <v>11</v>
      </c>
      <c r="FN1" s="2">
        <v>12</v>
      </c>
      <c r="FO1" s="3">
        <v>13</v>
      </c>
      <c r="FQ1" s="6"/>
      <c r="FS1" s="1" t="s">
        <v>0</v>
      </c>
      <c r="FT1" s="2">
        <v>1</v>
      </c>
      <c r="FU1" s="2">
        <v>2</v>
      </c>
      <c r="FV1" s="2">
        <v>3</v>
      </c>
      <c r="FW1" s="2">
        <v>4</v>
      </c>
      <c r="FX1" s="3">
        <v>5</v>
      </c>
      <c r="FY1" s="4"/>
      <c r="FZ1" s="2">
        <v>6</v>
      </c>
      <c r="GA1" s="2">
        <v>7</v>
      </c>
      <c r="GB1" s="2">
        <v>8</v>
      </c>
      <c r="GC1" s="3">
        <v>9</v>
      </c>
      <c r="GD1" s="5"/>
      <c r="GE1" s="2">
        <v>10</v>
      </c>
      <c r="GF1" s="2">
        <v>11</v>
      </c>
      <c r="GG1" s="2">
        <v>12</v>
      </c>
      <c r="GH1" s="3">
        <v>13</v>
      </c>
      <c r="GJ1" s="6"/>
      <c r="GL1" s="1" t="s">
        <v>0</v>
      </c>
      <c r="GM1" s="2">
        <v>1</v>
      </c>
      <c r="GN1" s="2">
        <v>2</v>
      </c>
      <c r="GO1" s="2">
        <v>3</v>
      </c>
      <c r="GP1" s="2">
        <v>4</v>
      </c>
      <c r="GQ1" s="3">
        <v>5</v>
      </c>
      <c r="GR1" s="4"/>
      <c r="GS1" s="2">
        <v>6</v>
      </c>
      <c r="GT1" s="2">
        <v>7</v>
      </c>
      <c r="GU1" s="2">
        <v>8</v>
      </c>
      <c r="GV1" s="3">
        <v>9</v>
      </c>
      <c r="GW1" s="5"/>
      <c r="GX1" s="2">
        <v>10</v>
      </c>
      <c r="GY1" s="2">
        <v>11</v>
      </c>
      <c r="GZ1" s="2">
        <v>12</v>
      </c>
      <c r="HA1" s="3">
        <v>13</v>
      </c>
      <c r="HC1" s="6"/>
      <c r="HE1" s="1" t="s">
        <v>0</v>
      </c>
      <c r="HF1" s="2">
        <v>1</v>
      </c>
      <c r="HG1" s="2">
        <v>2</v>
      </c>
      <c r="HH1" s="2">
        <v>3</v>
      </c>
      <c r="HI1" s="2">
        <v>4</v>
      </c>
      <c r="HJ1" s="3">
        <v>5</v>
      </c>
      <c r="HK1" s="4"/>
      <c r="HL1" s="2">
        <v>6</v>
      </c>
      <c r="HM1" s="2">
        <v>7</v>
      </c>
      <c r="HN1" s="2">
        <v>8</v>
      </c>
      <c r="HO1" s="3">
        <v>9</v>
      </c>
      <c r="HP1" s="5"/>
      <c r="HQ1" s="2">
        <v>10</v>
      </c>
      <c r="HR1" s="2">
        <v>11</v>
      </c>
      <c r="HS1" s="2">
        <v>12</v>
      </c>
      <c r="HT1" s="3">
        <v>13</v>
      </c>
      <c r="HV1" s="6"/>
      <c r="HX1" s="1" t="s">
        <v>0</v>
      </c>
      <c r="HY1" s="2">
        <v>1</v>
      </c>
      <c r="HZ1" s="2">
        <v>2</v>
      </c>
      <c r="IA1" s="2">
        <v>3</v>
      </c>
      <c r="IB1" s="2">
        <v>4</v>
      </c>
      <c r="IC1" s="3">
        <v>5</v>
      </c>
      <c r="ID1" s="4"/>
      <c r="IE1" s="2">
        <v>6</v>
      </c>
      <c r="IF1" s="2">
        <v>7</v>
      </c>
      <c r="IG1" s="2">
        <v>8</v>
      </c>
      <c r="IH1" s="3">
        <v>9</v>
      </c>
      <c r="II1" s="5"/>
      <c r="IJ1" s="2">
        <v>10</v>
      </c>
      <c r="IK1" s="2">
        <v>11</v>
      </c>
      <c r="IL1" s="2">
        <v>12</v>
      </c>
      <c r="IM1" s="3">
        <v>13</v>
      </c>
      <c r="IO1" s="6"/>
      <c r="IQ1" s="1" t="s">
        <v>0</v>
      </c>
      <c r="IR1" s="2">
        <v>1</v>
      </c>
      <c r="IS1" s="2">
        <v>2</v>
      </c>
      <c r="IT1" s="2">
        <v>3</v>
      </c>
      <c r="IU1" s="2">
        <v>4</v>
      </c>
      <c r="IV1" s="3">
        <v>5</v>
      </c>
      <c r="IW1" s="4"/>
      <c r="IX1" s="2">
        <v>6</v>
      </c>
      <c r="IY1" s="2">
        <v>7</v>
      </c>
      <c r="IZ1" s="2">
        <v>8</v>
      </c>
      <c r="JA1" s="3">
        <v>9</v>
      </c>
      <c r="JB1" s="5"/>
      <c r="JC1" s="2">
        <v>10</v>
      </c>
      <c r="JD1" s="2">
        <v>11</v>
      </c>
      <c r="JE1" s="2">
        <v>12</v>
      </c>
      <c r="JF1" s="3">
        <v>13</v>
      </c>
      <c r="JH1" s="6"/>
    </row>
    <row r="2" spans="1:268" x14ac:dyDescent="0.25">
      <c r="A2" s="501" t="s">
        <v>1</v>
      </c>
      <c r="B2" s="502" t="s">
        <v>2</v>
      </c>
      <c r="C2" s="502">
        <v>2012</v>
      </c>
      <c r="D2" s="502">
        <v>2013</v>
      </c>
      <c r="E2" s="502" t="s">
        <v>3</v>
      </c>
      <c r="F2" s="503" t="s">
        <v>4</v>
      </c>
      <c r="G2" s="504" t="s">
        <v>1</v>
      </c>
      <c r="H2" s="502">
        <v>2014</v>
      </c>
      <c r="I2" s="502">
        <v>2015</v>
      </c>
      <c r="J2" s="502" t="s">
        <v>3</v>
      </c>
      <c r="K2" s="503" t="s">
        <v>4</v>
      </c>
      <c r="L2" s="504"/>
      <c r="M2" s="502">
        <v>2013</v>
      </c>
      <c r="N2" s="501">
        <v>2014</v>
      </c>
      <c r="O2" s="502" t="s">
        <v>3</v>
      </c>
      <c r="P2" s="503" t="s">
        <v>4</v>
      </c>
      <c r="Q2" s="505"/>
      <c r="R2" s="229" t="s">
        <v>130</v>
      </c>
      <c r="U2" s="506" t="s">
        <v>1</v>
      </c>
      <c r="V2" s="507" t="s">
        <v>133</v>
      </c>
      <c r="W2" s="507">
        <v>2012</v>
      </c>
      <c r="X2" s="507">
        <v>2013</v>
      </c>
      <c r="Y2" s="507" t="s">
        <v>3</v>
      </c>
      <c r="Z2" s="508" t="s">
        <v>4</v>
      </c>
      <c r="AA2" s="509" t="s">
        <v>1</v>
      </c>
      <c r="AB2" s="507">
        <v>2014</v>
      </c>
      <c r="AC2" s="507">
        <v>2015</v>
      </c>
      <c r="AD2" s="507" t="s">
        <v>3</v>
      </c>
      <c r="AE2" s="508" t="s">
        <v>4</v>
      </c>
      <c r="AF2" s="509"/>
      <c r="AG2" s="507">
        <v>2013</v>
      </c>
      <c r="AH2" s="506">
        <v>2014</v>
      </c>
      <c r="AI2" s="507" t="s">
        <v>3</v>
      </c>
      <c r="AJ2" s="508" t="s">
        <v>4</v>
      </c>
      <c r="AK2" s="510"/>
      <c r="AL2" s="229" t="s">
        <v>130</v>
      </c>
      <c r="AN2" s="14" t="s">
        <v>1</v>
      </c>
      <c r="AO2" s="15" t="s">
        <v>134</v>
      </c>
      <c r="AP2" s="15">
        <v>2012</v>
      </c>
      <c r="AQ2" s="15">
        <v>2013</v>
      </c>
      <c r="AR2" s="15" t="s">
        <v>3</v>
      </c>
      <c r="AS2" s="16" t="s">
        <v>4</v>
      </c>
      <c r="AT2" s="17" t="s">
        <v>1</v>
      </c>
      <c r="AU2" s="15">
        <v>2014</v>
      </c>
      <c r="AV2" s="15">
        <v>2015</v>
      </c>
      <c r="AW2" s="15" t="s">
        <v>3</v>
      </c>
      <c r="AX2" s="16" t="s">
        <v>4</v>
      </c>
      <c r="AY2" s="17"/>
      <c r="AZ2" s="15">
        <v>2013</v>
      </c>
      <c r="BA2" s="14">
        <v>2014</v>
      </c>
      <c r="BB2" s="15" t="s">
        <v>3</v>
      </c>
      <c r="BC2" s="16" t="s">
        <v>4</v>
      </c>
      <c r="BD2" s="339"/>
      <c r="BE2" s="229" t="s">
        <v>130</v>
      </c>
      <c r="BH2" s="506" t="s">
        <v>1</v>
      </c>
      <c r="BI2" s="507" t="s">
        <v>135</v>
      </c>
      <c r="BJ2" s="502">
        <v>2012</v>
      </c>
      <c r="BK2" s="502">
        <v>2013</v>
      </c>
      <c r="BL2" s="502" t="s">
        <v>3</v>
      </c>
      <c r="BM2" s="503" t="s">
        <v>4</v>
      </c>
      <c r="BN2" s="504" t="s">
        <v>1</v>
      </c>
      <c r="BO2" s="507">
        <v>2014</v>
      </c>
      <c r="BP2" s="507">
        <v>2015</v>
      </c>
      <c r="BQ2" s="507" t="s">
        <v>3</v>
      </c>
      <c r="BR2" s="508" t="s">
        <v>4</v>
      </c>
      <c r="BS2" s="504"/>
      <c r="BT2" s="502">
        <v>2013</v>
      </c>
      <c r="BU2" s="501">
        <v>2014</v>
      </c>
      <c r="BV2" s="502" t="s">
        <v>3</v>
      </c>
      <c r="BW2" s="503" t="s">
        <v>4</v>
      </c>
      <c r="BX2" s="510"/>
      <c r="BY2" s="229" t="s">
        <v>130</v>
      </c>
      <c r="CB2" s="14" t="s">
        <v>1</v>
      </c>
      <c r="CC2" s="15" t="s">
        <v>136</v>
      </c>
      <c r="CD2" s="15">
        <v>2012</v>
      </c>
      <c r="CE2" s="15">
        <v>2013</v>
      </c>
      <c r="CF2" s="15" t="s">
        <v>3</v>
      </c>
      <c r="CG2" s="16" t="s">
        <v>4</v>
      </c>
      <c r="CH2" s="17" t="s">
        <v>1</v>
      </c>
      <c r="CI2" s="15">
        <v>2014</v>
      </c>
      <c r="CJ2" s="15">
        <v>2015</v>
      </c>
      <c r="CK2" s="15" t="s">
        <v>3</v>
      </c>
      <c r="CL2" s="16" t="s">
        <v>4</v>
      </c>
      <c r="CM2" s="17"/>
      <c r="CN2" s="15">
        <v>2013</v>
      </c>
      <c r="CO2" s="14">
        <v>2014</v>
      </c>
      <c r="CP2" s="15" t="s">
        <v>3</v>
      </c>
      <c r="CQ2" s="16" t="s">
        <v>4</v>
      </c>
      <c r="CR2" s="339"/>
      <c r="CS2" s="229" t="s">
        <v>130</v>
      </c>
      <c r="CU2" s="506" t="s">
        <v>1</v>
      </c>
      <c r="CV2" s="507" t="s">
        <v>137</v>
      </c>
      <c r="CW2" s="502">
        <v>2012</v>
      </c>
      <c r="CX2" s="502">
        <v>2013</v>
      </c>
      <c r="CY2" s="502" t="s">
        <v>3</v>
      </c>
      <c r="CZ2" s="503" t="s">
        <v>4</v>
      </c>
      <c r="DA2" s="504" t="s">
        <v>1</v>
      </c>
      <c r="DB2" s="507">
        <v>2014</v>
      </c>
      <c r="DC2" s="507">
        <v>2015</v>
      </c>
      <c r="DD2" s="507" t="s">
        <v>3</v>
      </c>
      <c r="DE2" s="508" t="s">
        <v>4</v>
      </c>
      <c r="DF2" s="504"/>
      <c r="DG2" s="502">
        <v>2013</v>
      </c>
      <c r="DH2" s="501">
        <v>2014</v>
      </c>
      <c r="DI2" s="502" t="s">
        <v>3</v>
      </c>
      <c r="DJ2" s="503" t="s">
        <v>4</v>
      </c>
      <c r="DK2" s="510"/>
      <c r="DL2" s="229" t="s">
        <v>130</v>
      </c>
      <c r="DN2" s="14" t="s">
        <v>1</v>
      </c>
      <c r="DO2" s="15" t="s">
        <v>138</v>
      </c>
      <c r="DP2" s="15">
        <v>2012</v>
      </c>
      <c r="DQ2" s="15">
        <v>2013</v>
      </c>
      <c r="DR2" s="15" t="s">
        <v>3</v>
      </c>
      <c r="DS2" s="16" t="s">
        <v>4</v>
      </c>
      <c r="DT2" s="17" t="s">
        <v>1</v>
      </c>
      <c r="DU2" s="15">
        <v>2014</v>
      </c>
      <c r="DV2" s="15">
        <v>2015</v>
      </c>
      <c r="DW2" s="15" t="s">
        <v>3</v>
      </c>
      <c r="DX2" s="16" t="s">
        <v>4</v>
      </c>
      <c r="DY2" s="17"/>
      <c r="DZ2" s="15">
        <v>2013</v>
      </c>
      <c r="EA2" s="14">
        <v>2014</v>
      </c>
      <c r="EB2" s="15" t="s">
        <v>3</v>
      </c>
      <c r="EC2" s="16" t="s">
        <v>4</v>
      </c>
      <c r="ED2" s="339"/>
      <c r="EE2" s="229" t="s">
        <v>130</v>
      </c>
      <c r="EG2" s="506" t="s">
        <v>1</v>
      </c>
      <c r="EH2" s="507" t="s">
        <v>139</v>
      </c>
      <c r="EI2" s="502">
        <v>2012</v>
      </c>
      <c r="EJ2" s="502">
        <v>2013</v>
      </c>
      <c r="EK2" s="502" t="s">
        <v>3</v>
      </c>
      <c r="EL2" s="503" t="s">
        <v>4</v>
      </c>
      <c r="EM2" s="504" t="s">
        <v>1</v>
      </c>
      <c r="EN2" s="507">
        <v>2014</v>
      </c>
      <c r="EO2" s="507">
        <v>2015</v>
      </c>
      <c r="EP2" s="507" t="s">
        <v>3</v>
      </c>
      <c r="EQ2" s="508" t="s">
        <v>4</v>
      </c>
      <c r="ER2" s="504"/>
      <c r="ES2" s="502">
        <v>2013</v>
      </c>
      <c r="ET2" s="501">
        <v>2014</v>
      </c>
      <c r="EU2" s="502" t="s">
        <v>3</v>
      </c>
      <c r="EV2" s="503" t="s">
        <v>4</v>
      </c>
      <c r="EW2" s="510"/>
      <c r="EX2" s="229" t="s">
        <v>130</v>
      </c>
      <c r="EZ2" s="14" t="s">
        <v>1</v>
      </c>
      <c r="FA2" s="15" t="s">
        <v>140</v>
      </c>
      <c r="FB2" s="15">
        <v>2012</v>
      </c>
      <c r="FC2" s="15">
        <v>2013</v>
      </c>
      <c r="FD2" s="15" t="s">
        <v>3</v>
      </c>
      <c r="FE2" s="16" t="s">
        <v>4</v>
      </c>
      <c r="FF2" s="17" t="s">
        <v>1</v>
      </c>
      <c r="FG2" s="15">
        <v>2014</v>
      </c>
      <c r="FH2" s="15">
        <v>2015</v>
      </c>
      <c r="FI2" s="15" t="s">
        <v>3</v>
      </c>
      <c r="FJ2" s="16" t="s">
        <v>4</v>
      </c>
      <c r="FK2" s="17"/>
      <c r="FL2" s="15">
        <v>2013</v>
      </c>
      <c r="FM2" s="14">
        <v>2014</v>
      </c>
      <c r="FN2" s="15" t="s">
        <v>3</v>
      </c>
      <c r="FO2" s="16" t="s">
        <v>4</v>
      </c>
      <c r="FP2" s="339"/>
      <c r="FQ2" s="229" t="s">
        <v>130</v>
      </c>
      <c r="FS2" s="506" t="s">
        <v>1</v>
      </c>
      <c r="FT2" s="507" t="s">
        <v>141</v>
      </c>
      <c r="FU2" s="502">
        <v>2012</v>
      </c>
      <c r="FV2" s="502">
        <v>2013</v>
      </c>
      <c r="FW2" s="502" t="s">
        <v>3</v>
      </c>
      <c r="FX2" s="503" t="s">
        <v>4</v>
      </c>
      <c r="FY2" s="504" t="s">
        <v>1</v>
      </c>
      <c r="FZ2" s="507">
        <v>2014</v>
      </c>
      <c r="GA2" s="507">
        <v>2015</v>
      </c>
      <c r="GB2" s="507" t="s">
        <v>3</v>
      </c>
      <c r="GC2" s="508" t="s">
        <v>4</v>
      </c>
      <c r="GD2" s="504"/>
      <c r="GE2" s="502">
        <v>2013</v>
      </c>
      <c r="GF2" s="501">
        <v>2014</v>
      </c>
      <c r="GG2" s="502" t="s">
        <v>3</v>
      </c>
      <c r="GH2" s="503" t="s">
        <v>4</v>
      </c>
      <c r="GI2" s="510"/>
      <c r="GJ2" s="229" t="s">
        <v>130</v>
      </c>
      <c r="GL2" s="14" t="s">
        <v>1</v>
      </c>
      <c r="GM2" s="498" t="s">
        <v>142</v>
      </c>
      <c r="GN2" s="498">
        <v>2012</v>
      </c>
      <c r="GO2" s="498">
        <v>2013</v>
      </c>
      <c r="GP2" s="498" t="s">
        <v>3</v>
      </c>
      <c r="GQ2" s="499" t="s">
        <v>4</v>
      </c>
      <c r="GR2" s="500" t="s">
        <v>1</v>
      </c>
      <c r="GS2" s="498">
        <v>2014</v>
      </c>
      <c r="GT2" s="498">
        <v>2015</v>
      </c>
      <c r="GU2" s="498" t="s">
        <v>3</v>
      </c>
      <c r="GV2" s="499" t="s">
        <v>4</v>
      </c>
      <c r="GW2" s="500"/>
      <c r="GX2" s="498">
        <v>2013</v>
      </c>
      <c r="GY2" s="497">
        <v>2014</v>
      </c>
      <c r="GZ2" s="498" t="s">
        <v>3</v>
      </c>
      <c r="HA2" s="499" t="s">
        <v>4</v>
      </c>
      <c r="HB2" s="339"/>
      <c r="HC2" s="229" t="s">
        <v>130</v>
      </c>
      <c r="HE2" s="506" t="s">
        <v>1</v>
      </c>
      <c r="HF2" s="507" t="s">
        <v>143</v>
      </c>
      <c r="HG2" s="502">
        <v>2012</v>
      </c>
      <c r="HH2" s="502">
        <v>2013</v>
      </c>
      <c r="HI2" s="502" t="s">
        <v>3</v>
      </c>
      <c r="HJ2" s="503" t="s">
        <v>4</v>
      </c>
      <c r="HK2" s="504" t="s">
        <v>1</v>
      </c>
      <c r="HL2" s="507">
        <v>2014</v>
      </c>
      <c r="HM2" s="507">
        <v>2015</v>
      </c>
      <c r="HN2" s="507" t="s">
        <v>3</v>
      </c>
      <c r="HO2" s="508" t="s">
        <v>4</v>
      </c>
      <c r="HP2" s="504"/>
      <c r="HQ2" s="502">
        <v>2013</v>
      </c>
      <c r="HR2" s="501">
        <v>2014</v>
      </c>
      <c r="HS2" s="502" t="s">
        <v>3</v>
      </c>
      <c r="HT2" s="503" t="s">
        <v>4</v>
      </c>
      <c r="HU2" s="510"/>
      <c r="HV2" s="229" t="s">
        <v>130</v>
      </c>
      <c r="HX2" s="14" t="s">
        <v>1</v>
      </c>
      <c r="HY2" s="15" t="s">
        <v>144</v>
      </c>
      <c r="HZ2" s="15">
        <v>2012</v>
      </c>
      <c r="IA2" s="15">
        <v>2013</v>
      </c>
      <c r="IB2" s="15" t="s">
        <v>3</v>
      </c>
      <c r="IC2" s="16" t="s">
        <v>4</v>
      </c>
      <c r="ID2" s="17" t="s">
        <v>1</v>
      </c>
      <c r="IE2" s="15">
        <v>2014</v>
      </c>
      <c r="IF2" s="15">
        <v>2015</v>
      </c>
      <c r="IG2" s="15" t="s">
        <v>3</v>
      </c>
      <c r="IH2" s="16" t="s">
        <v>4</v>
      </c>
      <c r="II2" s="17"/>
      <c r="IJ2" s="15">
        <v>2013</v>
      </c>
      <c r="IK2" s="14">
        <v>2014</v>
      </c>
      <c r="IL2" s="15" t="s">
        <v>3</v>
      </c>
      <c r="IM2" s="16" t="s">
        <v>4</v>
      </c>
      <c r="IN2" s="339"/>
      <c r="IO2" s="229" t="s">
        <v>130</v>
      </c>
      <c r="IQ2" s="511" t="s">
        <v>1</v>
      </c>
      <c r="IR2" s="512" t="s">
        <v>145</v>
      </c>
      <c r="IS2" s="512">
        <v>2012</v>
      </c>
      <c r="IT2" s="512">
        <v>2013</v>
      </c>
      <c r="IU2" s="512" t="s">
        <v>3</v>
      </c>
      <c r="IV2" s="513" t="s">
        <v>4</v>
      </c>
      <c r="IW2" s="514" t="s">
        <v>1</v>
      </c>
      <c r="IX2" s="512">
        <v>2014</v>
      </c>
      <c r="IY2" s="512">
        <v>2015</v>
      </c>
      <c r="IZ2" s="512" t="s">
        <v>3</v>
      </c>
      <c r="JA2" s="513" t="s">
        <v>4</v>
      </c>
      <c r="JB2" s="514"/>
      <c r="JC2" s="512">
        <v>2013</v>
      </c>
      <c r="JD2" s="511">
        <v>2014</v>
      </c>
      <c r="JE2" s="512" t="s">
        <v>3</v>
      </c>
      <c r="JF2" s="513" t="s">
        <v>4</v>
      </c>
      <c r="JG2" s="515"/>
      <c r="JH2" s="229" t="s">
        <v>130</v>
      </c>
    </row>
    <row r="3" spans="1:268" x14ac:dyDescent="0.25">
      <c r="A3" s="516"/>
      <c r="B3" s="2" t="s">
        <v>13</v>
      </c>
      <c r="C3" s="26">
        <v>41639</v>
      </c>
      <c r="D3" s="26">
        <v>41639</v>
      </c>
      <c r="E3" s="26">
        <v>41639</v>
      </c>
      <c r="F3" s="26">
        <v>41639</v>
      </c>
      <c r="G3" s="26"/>
      <c r="H3" s="26">
        <v>41639</v>
      </c>
      <c r="I3" s="26">
        <v>41639</v>
      </c>
      <c r="J3" s="27"/>
      <c r="K3" s="28"/>
      <c r="L3" s="29"/>
      <c r="M3" s="30">
        <v>41639</v>
      </c>
      <c r="N3" s="30">
        <v>41578</v>
      </c>
      <c r="O3" s="31"/>
      <c r="P3" s="32"/>
      <c r="Q3" s="505"/>
      <c r="R3" s="229" t="s">
        <v>14</v>
      </c>
      <c r="U3" s="517"/>
      <c r="V3" s="2" t="s">
        <v>13</v>
      </c>
      <c r="W3" s="26">
        <v>41639</v>
      </c>
      <c r="X3" s="26">
        <v>41639</v>
      </c>
      <c r="Y3" s="26">
        <v>41639</v>
      </c>
      <c r="Z3" s="26">
        <v>41639</v>
      </c>
      <c r="AA3" s="26"/>
      <c r="AB3" s="26">
        <v>41639</v>
      </c>
      <c r="AC3" s="26">
        <v>41639</v>
      </c>
      <c r="AD3" s="27"/>
      <c r="AE3" s="28"/>
      <c r="AF3" s="29"/>
      <c r="AG3" s="30">
        <v>41639</v>
      </c>
      <c r="AH3" s="30">
        <v>41578</v>
      </c>
      <c r="AI3" s="31"/>
      <c r="AJ3" s="32"/>
      <c r="AK3" s="510"/>
      <c r="AL3" s="229" t="s">
        <v>14</v>
      </c>
      <c r="AN3" s="31"/>
      <c r="AO3" s="2" t="s">
        <v>13</v>
      </c>
      <c r="AP3" s="26">
        <v>41639</v>
      </c>
      <c r="AQ3" s="26">
        <v>41639</v>
      </c>
      <c r="AR3" s="26">
        <v>41639</v>
      </c>
      <c r="AS3" s="26">
        <v>41639</v>
      </c>
      <c r="AT3" s="26"/>
      <c r="AU3" s="26">
        <v>41639</v>
      </c>
      <c r="AV3" s="26">
        <v>41639</v>
      </c>
      <c r="AW3" s="27"/>
      <c r="AX3" s="28"/>
      <c r="AY3" s="29"/>
      <c r="AZ3" s="30">
        <v>41639</v>
      </c>
      <c r="BA3" s="30">
        <v>41578</v>
      </c>
      <c r="BB3" s="31"/>
      <c r="BC3" s="32"/>
      <c r="BD3" s="339"/>
      <c r="BE3" s="229" t="s">
        <v>14</v>
      </c>
      <c r="BH3" s="517"/>
      <c r="BI3" s="2" t="s">
        <v>13</v>
      </c>
      <c r="BJ3" s="26">
        <v>41639</v>
      </c>
      <c r="BK3" s="26">
        <v>41639</v>
      </c>
      <c r="BL3" s="26">
        <v>41639</v>
      </c>
      <c r="BM3" s="26">
        <v>41639</v>
      </c>
      <c r="BN3" s="26"/>
      <c r="BO3" s="26">
        <v>41639</v>
      </c>
      <c r="BP3" s="26">
        <v>41639</v>
      </c>
      <c r="BQ3" s="27"/>
      <c r="BR3" s="28"/>
      <c r="BS3" s="29"/>
      <c r="BT3" s="30">
        <v>41639</v>
      </c>
      <c r="BU3" s="30">
        <v>41578</v>
      </c>
      <c r="BV3" s="31"/>
      <c r="BW3" s="32"/>
      <c r="BX3" s="510"/>
      <c r="BY3" s="229" t="s">
        <v>14</v>
      </c>
      <c r="CB3" s="31"/>
      <c r="CC3" s="2" t="s">
        <v>13</v>
      </c>
      <c r="CD3" s="26">
        <v>41639</v>
      </c>
      <c r="CE3" s="26">
        <v>41639</v>
      </c>
      <c r="CF3" s="26">
        <v>41639</v>
      </c>
      <c r="CG3" s="26">
        <v>41639</v>
      </c>
      <c r="CH3" s="26"/>
      <c r="CI3" s="26">
        <v>41639</v>
      </c>
      <c r="CJ3" s="26">
        <v>41639</v>
      </c>
      <c r="CK3" s="27"/>
      <c r="CL3" s="28"/>
      <c r="CM3" s="29"/>
      <c r="CN3" s="30">
        <v>41639</v>
      </c>
      <c r="CO3" s="30">
        <v>41578</v>
      </c>
      <c r="CP3" s="31"/>
      <c r="CQ3" s="32"/>
      <c r="CR3" s="339"/>
      <c r="CS3" s="229" t="s">
        <v>14</v>
      </c>
      <c r="CU3" s="517"/>
      <c r="CV3" s="2" t="s">
        <v>13</v>
      </c>
      <c r="CW3" s="26">
        <v>41639</v>
      </c>
      <c r="CX3" s="26">
        <v>41639</v>
      </c>
      <c r="CY3" s="26">
        <v>41639</v>
      </c>
      <c r="CZ3" s="26">
        <v>41639</v>
      </c>
      <c r="DA3" s="26"/>
      <c r="DB3" s="26">
        <v>41639</v>
      </c>
      <c r="DC3" s="26">
        <v>41639</v>
      </c>
      <c r="DD3" s="27"/>
      <c r="DE3" s="28"/>
      <c r="DF3" s="29"/>
      <c r="DG3" s="30">
        <v>41639</v>
      </c>
      <c r="DH3" s="30">
        <v>41578</v>
      </c>
      <c r="DI3" s="31"/>
      <c r="DJ3" s="32"/>
      <c r="DK3" s="510"/>
      <c r="DL3" s="229" t="s">
        <v>14</v>
      </c>
      <c r="DN3" s="31"/>
      <c r="DO3" s="2" t="s">
        <v>13</v>
      </c>
      <c r="DP3" s="26">
        <v>41639</v>
      </c>
      <c r="DQ3" s="26">
        <v>41639</v>
      </c>
      <c r="DR3" s="26">
        <v>41639</v>
      </c>
      <c r="DS3" s="26">
        <v>41639</v>
      </c>
      <c r="DT3" s="26"/>
      <c r="DU3" s="26">
        <v>41639</v>
      </c>
      <c r="DV3" s="26">
        <v>41639</v>
      </c>
      <c r="DW3" s="27"/>
      <c r="DX3" s="28"/>
      <c r="DY3" s="29"/>
      <c r="DZ3" s="30">
        <v>41639</v>
      </c>
      <c r="EA3" s="30">
        <v>41578</v>
      </c>
      <c r="EB3" s="31"/>
      <c r="EC3" s="32"/>
      <c r="ED3" s="339"/>
      <c r="EE3" s="229" t="s">
        <v>14</v>
      </c>
      <c r="EG3" s="517"/>
      <c r="EH3" s="2" t="s">
        <v>13</v>
      </c>
      <c r="EI3" s="26">
        <v>41639</v>
      </c>
      <c r="EJ3" s="26">
        <v>41639</v>
      </c>
      <c r="EK3" s="26">
        <v>41639</v>
      </c>
      <c r="EL3" s="26">
        <v>41639</v>
      </c>
      <c r="EM3" s="26"/>
      <c r="EN3" s="26">
        <v>41639</v>
      </c>
      <c r="EO3" s="26">
        <v>41639</v>
      </c>
      <c r="EP3" s="27"/>
      <c r="EQ3" s="28"/>
      <c r="ER3" s="29"/>
      <c r="ES3" s="30">
        <v>41639</v>
      </c>
      <c r="ET3" s="30">
        <v>41578</v>
      </c>
      <c r="EU3" s="31"/>
      <c r="EV3" s="32"/>
      <c r="EW3" s="510"/>
      <c r="EX3" s="229" t="s">
        <v>14</v>
      </c>
      <c r="EZ3" s="31"/>
      <c r="FA3" s="2" t="s">
        <v>13</v>
      </c>
      <c r="FB3" s="26">
        <v>41639</v>
      </c>
      <c r="FC3" s="26">
        <v>41639</v>
      </c>
      <c r="FD3" s="26">
        <v>41639</v>
      </c>
      <c r="FE3" s="26">
        <v>41639</v>
      </c>
      <c r="FF3" s="26"/>
      <c r="FG3" s="26">
        <v>41639</v>
      </c>
      <c r="FH3" s="26">
        <v>41639</v>
      </c>
      <c r="FI3" s="27"/>
      <c r="FJ3" s="28"/>
      <c r="FK3" s="29"/>
      <c r="FL3" s="30">
        <v>41639</v>
      </c>
      <c r="FM3" s="30">
        <v>41578</v>
      </c>
      <c r="FN3" s="31"/>
      <c r="FO3" s="32"/>
      <c r="FP3" s="339"/>
      <c r="FQ3" s="229" t="s">
        <v>14</v>
      </c>
      <c r="FS3" s="517"/>
      <c r="FT3" s="2" t="s">
        <v>13</v>
      </c>
      <c r="FU3" s="26">
        <v>41639</v>
      </c>
      <c r="FV3" s="26">
        <v>41639</v>
      </c>
      <c r="FW3" s="26">
        <v>41639</v>
      </c>
      <c r="FX3" s="26">
        <v>41639</v>
      </c>
      <c r="FY3" s="26"/>
      <c r="FZ3" s="26">
        <v>41639</v>
      </c>
      <c r="GA3" s="26">
        <v>41639</v>
      </c>
      <c r="GB3" s="27"/>
      <c r="GC3" s="28"/>
      <c r="GD3" s="29"/>
      <c r="GE3" s="30">
        <v>41639</v>
      </c>
      <c r="GF3" s="30">
        <v>41578</v>
      </c>
      <c r="GG3" s="31"/>
      <c r="GH3" s="32"/>
      <c r="GI3" s="510"/>
      <c r="GJ3" s="229" t="s">
        <v>14</v>
      </c>
      <c r="GL3" s="31"/>
      <c r="GM3" s="2" t="s">
        <v>13</v>
      </c>
      <c r="GN3" s="26">
        <v>41639</v>
      </c>
      <c r="GO3" s="26">
        <v>41639</v>
      </c>
      <c r="GP3" s="26">
        <v>41639</v>
      </c>
      <c r="GQ3" s="26">
        <v>41639</v>
      </c>
      <c r="GR3" s="26"/>
      <c r="GS3" s="26">
        <v>41639</v>
      </c>
      <c r="GT3" s="26">
        <v>41639</v>
      </c>
      <c r="GU3" s="27"/>
      <c r="GV3" s="28"/>
      <c r="GW3" s="29"/>
      <c r="GX3" s="30">
        <v>41639</v>
      </c>
      <c r="GY3" s="30">
        <v>41578</v>
      </c>
      <c r="GZ3" s="31"/>
      <c r="HA3" s="32"/>
      <c r="HB3" s="339"/>
      <c r="HC3" s="229" t="s">
        <v>14</v>
      </c>
      <c r="HE3" s="517"/>
      <c r="HF3" s="2" t="s">
        <v>13</v>
      </c>
      <c r="HG3" s="26">
        <v>41639</v>
      </c>
      <c r="HH3" s="26">
        <v>41639</v>
      </c>
      <c r="HI3" s="26">
        <v>41639</v>
      </c>
      <c r="HJ3" s="26">
        <v>41639</v>
      </c>
      <c r="HK3" s="26"/>
      <c r="HL3" s="26">
        <v>41639</v>
      </c>
      <c r="HM3" s="26">
        <v>41639</v>
      </c>
      <c r="HN3" s="27"/>
      <c r="HO3" s="28"/>
      <c r="HP3" s="29"/>
      <c r="HQ3" s="30">
        <v>41639</v>
      </c>
      <c r="HR3" s="30">
        <v>41578</v>
      </c>
      <c r="HS3" s="31"/>
      <c r="HT3" s="32"/>
      <c r="HU3" s="510"/>
      <c r="HV3" s="229" t="s">
        <v>14</v>
      </c>
      <c r="HX3" s="31"/>
      <c r="HY3" s="2" t="s">
        <v>13</v>
      </c>
      <c r="HZ3" s="26">
        <v>41639</v>
      </c>
      <c r="IA3" s="26">
        <v>41639</v>
      </c>
      <c r="IB3" s="26">
        <v>41639</v>
      </c>
      <c r="IC3" s="26">
        <v>41639</v>
      </c>
      <c r="ID3" s="26"/>
      <c r="IE3" s="26">
        <v>41639</v>
      </c>
      <c r="IF3" s="26">
        <v>41639</v>
      </c>
      <c r="IG3" s="27"/>
      <c r="IH3" s="28"/>
      <c r="II3" s="29"/>
      <c r="IJ3" s="30">
        <v>41639</v>
      </c>
      <c r="IK3" s="30">
        <v>41578</v>
      </c>
      <c r="IL3" s="31"/>
      <c r="IM3" s="32"/>
      <c r="IN3" s="339"/>
      <c r="IO3" s="229" t="s">
        <v>14</v>
      </c>
      <c r="IQ3" s="518"/>
      <c r="IR3" s="41" t="s">
        <v>13</v>
      </c>
      <c r="IS3" s="26">
        <v>41639</v>
      </c>
      <c r="IT3" s="26">
        <v>41639</v>
      </c>
      <c r="IU3" s="26">
        <v>41639</v>
      </c>
      <c r="IV3" s="26">
        <v>41639</v>
      </c>
      <c r="IW3" s="26"/>
      <c r="IX3" s="26">
        <v>41639</v>
      </c>
      <c r="IY3" s="26">
        <v>41639</v>
      </c>
      <c r="IZ3" s="27"/>
      <c r="JA3" s="28"/>
      <c r="JB3" s="29"/>
      <c r="JC3" s="30">
        <v>41639</v>
      </c>
      <c r="JD3" s="30">
        <v>41578</v>
      </c>
      <c r="JE3" s="31"/>
      <c r="JF3" s="32"/>
      <c r="JG3" s="515"/>
      <c r="JH3" s="229" t="s">
        <v>14</v>
      </c>
    </row>
    <row r="4" spans="1:268" ht="3" customHeight="1" x14ac:dyDescent="0.25">
      <c r="A4" s="501"/>
      <c r="B4" s="42"/>
      <c r="C4" s="43"/>
      <c r="D4" s="43"/>
      <c r="E4" s="44"/>
      <c r="F4" s="45"/>
      <c r="G4" s="49"/>
      <c r="H4" s="47"/>
      <c r="I4" s="47"/>
      <c r="J4" s="42"/>
      <c r="K4" s="48"/>
      <c r="L4" s="17"/>
      <c r="M4" s="43"/>
      <c r="N4" s="43"/>
      <c r="O4" s="44"/>
      <c r="P4" s="45"/>
      <c r="Q4" s="505"/>
      <c r="R4" s="6"/>
      <c r="U4" s="506"/>
      <c r="V4" s="519"/>
      <c r="W4" s="43"/>
      <c r="X4" s="43"/>
      <c r="Y4" s="44"/>
      <c r="Z4" s="45"/>
      <c r="AA4" s="49"/>
      <c r="AB4" s="520"/>
      <c r="AC4" s="520"/>
      <c r="AD4" s="519"/>
      <c r="AE4" s="521"/>
      <c r="AF4" s="17"/>
      <c r="AG4" s="43"/>
      <c r="AH4" s="43"/>
      <c r="AI4" s="44"/>
      <c r="AJ4" s="45"/>
      <c r="AK4" s="510"/>
      <c r="AL4" s="6"/>
      <c r="AN4" s="14"/>
      <c r="AO4" s="44"/>
      <c r="AP4" s="43"/>
      <c r="AQ4" s="43"/>
      <c r="AR4" s="44"/>
      <c r="AS4" s="45"/>
      <c r="AT4" s="49"/>
      <c r="AU4" s="43"/>
      <c r="AV4" s="43"/>
      <c r="AW4" s="44"/>
      <c r="AX4" s="45"/>
      <c r="AY4" s="17"/>
      <c r="AZ4" s="43"/>
      <c r="BA4" s="43"/>
      <c r="BB4" s="44"/>
      <c r="BC4" s="45"/>
      <c r="BD4" s="339"/>
      <c r="BE4" s="6"/>
      <c r="BH4" s="506"/>
      <c r="BI4" s="519"/>
      <c r="BJ4" s="43"/>
      <c r="BK4" s="43"/>
      <c r="BL4" s="44"/>
      <c r="BM4" s="45"/>
      <c r="BN4" s="49"/>
      <c r="BO4" s="520"/>
      <c r="BP4" s="520"/>
      <c r="BQ4" s="519"/>
      <c r="BR4" s="521"/>
      <c r="BS4" s="17"/>
      <c r="BT4" s="43"/>
      <c r="BU4" s="43"/>
      <c r="BV4" s="44"/>
      <c r="BW4" s="45"/>
      <c r="BX4" s="510"/>
      <c r="BY4" s="6"/>
      <c r="CB4" s="14"/>
      <c r="CC4" s="44"/>
      <c r="CD4" s="43"/>
      <c r="CE4" s="43"/>
      <c r="CF4" s="44"/>
      <c r="CG4" s="45"/>
      <c r="CH4" s="49"/>
      <c r="CI4" s="43"/>
      <c r="CJ4" s="43"/>
      <c r="CK4" s="44"/>
      <c r="CL4" s="45"/>
      <c r="CM4" s="17"/>
      <c r="CN4" s="43"/>
      <c r="CO4" s="43"/>
      <c r="CP4" s="44"/>
      <c r="CQ4" s="45"/>
      <c r="CR4" s="339"/>
      <c r="CS4" s="6"/>
      <c r="CU4" s="506"/>
      <c r="CV4" s="519"/>
      <c r="CW4" s="43"/>
      <c r="CX4" s="43"/>
      <c r="CY4" s="44"/>
      <c r="CZ4" s="45"/>
      <c r="DA4" s="49"/>
      <c r="DB4" s="520"/>
      <c r="DC4" s="520"/>
      <c r="DD4" s="519"/>
      <c r="DE4" s="521"/>
      <c r="DF4" s="17"/>
      <c r="DG4" s="43"/>
      <c r="DH4" s="43"/>
      <c r="DI4" s="44"/>
      <c r="DJ4" s="45"/>
      <c r="DK4" s="505"/>
      <c r="DL4" s="6"/>
      <c r="DN4" s="14"/>
      <c r="DO4" s="44"/>
      <c r="DP4" s="43"/>
      <c r="DQ4" s="43"/>
      <c r="DR4" s="44"/>
      <c r="DS4" s="45"/>
      <c r="DT4" s="49"/>
      <c r="DU4" s="43"/>
      <c r="DV4" s="43"/>
      <c r="DW4" s="44"/>
      <c r="DX4" s="45"/>
      <c r="DY4" s="17"/>
      <c r="DZ4" s="43"/>
      <c r="EA4" s="43"/>
      <c r="EB4" s="44"/>
      <c r="EC4" s="45"/>
      <c r="ED4" s="339"/>
      <c r="EE4" s="6"/>
      <c r="EG4" s="506"/>
      <c r="EH4" s="519"/>
      <c r="EI4" s="43"/>
      <c r="EJ4" s="43"/>
      <c r="EK4" s="44"/>
      <c r="EL4" s="45"/>
      <c r="EM4" s="49"/>
      <c r="EN4" s="520"/>
      <c r="EO4" s="520"/>
      <c r="EP4" s="519"/>
      <c r="EQ4" s="521"/>
      <c r="ER4" s="17"/>
      <c r="ES4" s="43"/>
      <c r="ET4" s="43"/>
      <c r="EU4" s="44"/>
      <c r="EV4" s="45"/>
      <c r="EW4" s="510"/>
      <c r="EX4" s="6"/>
      <c r="EZ4" s="14"/>
      <c r="FA4" s="44"/>
      <c r="FB4" s="43"/>
      <c r="FC4" s="43"/>
      <c r="FD4" s="44"/>
      <c r="FE4" s="45"/>
      <c r="FF4" s="49"/>
      <c r="FG4" s="43"/>
      <c r="FH4" s="43"/>
      <c r="FI4" s="44"/>
      <c r="FJ4" s="45"/>
      <c r="FK4" s="17"/>
      <c r="FL4" s="43"/>
      <c r="FM4" s="43"/>
      <c r="FN4" s="44"/>
      <c r="FO4" s="45"/>
      <c r="FP4" s="339"/>
      <c r="FQ4" s="6"/>
      <c r="FS4" s="506"/>
      <c r="FT4" s="519"/>
      <c r="FU4" s="43"/>
      <c r="FV4" s="43"/>
      <c r="FW4" s="44"/>
      <c r="FX4" s="45"/>
      <c r="FY4" s="49"/>
      <c r="FZ4" s="520"/>
      <c r="GA4" s="520"/>
      <c r="GB4" s="519"/>
      <c r="GC4" s="521"/>
      <c r="GD4" s="17"/>
      <c r="GE4" s="43"/>
      <c r="GF4" s="43"/>
      <c r="GG4" s="44"/>
      <c r="GH4" s="45"/>
      <c r="GI4" s="510"/>
      <c r="GJ4" s="6"/>
      <c r="GL4" s="14"/>
      <c r="GM4" s="44"/>
      <c r="GN4" s="43"/>
      <c r="GO4" s="43"/>
      <c r="GP4" s="44"/>
      <c r="GQ4" s="45"/>
      <c r="GR4" s="49"/>
      <c r="GS4" s="43"/>
      <c r="GT4" s="43"/>
      <c r="GU4" s="44"/>
      <c r="GV4" s="45"/>
      <c r="GW4" s="17"/>
      <c r="GX4" s="43"/>
      <c r="GY4" s="43"/>
      <c r="GZ4" s="44"/>
      <c r="HA4" s="45"/>
      <c r="HB4" s="339"/>
      <c r="HC4" s="6"/>
      <c r="HE4" s="506"/>
      <c r="HF4" s="519"/>
      <c r="HG4" s="43"/>
      <c r="HH4" s="43"/>
      <c r="HI4" s="44"/>
      <c r="HJ4" s="45"/>
      <c r="HK4" s="49"/>
      <c r="HL4" s="520"/>
      <c r="HM4" s="520"/>
      <c r="HN4" s="519"/>
      <c r="HO4" s="521"/>
      <c r="HP4" s="17"/>
      <c r="HQ4" s="43"/>
      <c r="HR4" s="43"/>
      <c r="HS4" s="44"/>
      <c r="HT4" s="45"/>
      <c r="HU4" s="510"/>
      <c r="HV4" s="6"/>
      <c r="HX4" s="14"/>
      <c r="HY4" s="44"/>
      <c r="HZ4" s="43"/>
      <c r="IA4" s="43"/>
      <c r="IB4" s="44"/>
      <c r="IC4" s="45"/>
      <c r="ID4" s="49"/>
      <c r="IE4" s="43"/>
      <c r="IF4" s="43"/>
      <c r="IG4" s="44"/>
      <c r="IH4" s="45"/>
      <c r="II4" s="17"/>
      <c r="IJ4" s="43"/>
      <c r="IK4" s="43"/>
      <c r="IL4" s="44"/>
      <c r="IM4" s="45"/>
      <c r="IN4" s="339"/>
      <c r="IO4" s="6"/>
      <c r="IQ4" s="511"/>
      <c r="IR4" s="522"/>
      <c r="IS4" s="43"/>
      <c r="IT4" s="43"/>
      <c r="IU4" s="44"/>
      <c r="IV4" s="45"/>
      <c r="IW4" s="49"/>
      <c r="IX4" s="523"/>
      <c r="IY4" s="523"/>
      <c r="IZ4" s="522"/>
      <c r="JA4" s="524"/>
      <c r="JB4" s="17"/>
      <c r="JC4" s="43"/>
      <c r="JD4" s="43"/>
      <c r="JE4" s="44"/>
      <c r="JF4" s="45"/>
      <c r="JG4" s="515"/>
      <c r="JH4" s="6"/>
    </row>
    <row r="5" spans="1:268" hidden="1" x14ac:dyDescent="0.25">
      <c r="A5" s="501">
        <v>1</v>
      </c>
      <c r="B5" s="58" t="s">
        <v>15</v>
      </c>
      <c r="C5" s="7"/>
      <c r="D5" s="7">
        <v>42967</v>
      </c>
      <c r="E5" s="59">
        <f>SUM(D5,-C5)</f>
        <v>42967</v>
      </c>
      <c r="F5" s="60" t="e">
        <f>E5/C5</f>
        <v>#DIV/0!</v>
      </c>
      <c r="G5" s="61">
        <v>1</v>
      </c>
      <c r="H5" s="8">
        <v>42607</v>
      </c>
      <c r="I5" s="7"/>
      <c r="J5" s="59">
        <f>SUM(I5,-H5)</f>
        <v>-42607</v>
      </c>
      <c r="K5" s="60">
        <f>J5/H5</f>
        <v>-1</v>
      </c>
      <c r="L5" s="62">
        <v>1</v>
      </c>
      <c r="M5" s="7">
        <v>42967</v>
      </c>
      <c r="N5" s="7"/>
      <c r="O5" s="59">
        <f>SUM(N5,-M5)</f>
        <v>-42967</v>
      </c>
      <c r="P5" s="60">
        <f>O5/M5</f>
        <v>-1</v>
      </c>
      <c r="Q5" s="505"/>
      <c r="R5" s="6"/>
      <c r="U5" s="506">
        <v>1</v>
      </c>
      <c r="V5" s="58" t="s">
        <v>15</v>
      </c>
      <c r="W5" s="7"/>
      <c r="X5" s="7">
        <v>42967</v>
      </c>
      <c r="Y5" s="59">
        <f>SUM(X5,-W5)</f>
        <v>42967</v>
      </c>
      <c r="Z5" s="60" t="e">
        <f>Y5/W5</f>
        <v>#DIV/0!</v>
      </c>
      <c r="AA5" s="61">
        <v>1</v>
      </c>
      <c r="AB5" s="8">
        <v>42607</v>
      </c>
      <c r="AC5" s="7"/>
      <c r="AD5" s="59">
        <f>SUM(AC5,-AB5)</f>
        <v>-42607</v>
      </c>
      <c r="AE5" s="60">
        <f>AD5/AB5</f>
        <v>-1</v>
      </c>
      <c r="AF5" s="62">
        <v>1</v>
      </c>
      <c r="AG5" s="7">
        <v>42967</v>
      </c>
      <c r="AH5" s="7"/>
      <c r="AI5" s="59">
        <f>SUM(AH5,-AG5)</f>
        <v>-42967</v>
      </c>
      <c r="AJ5" s="60">
        <f>AI5/AG5</f>
        <v>-1</v>
      </c>
      <c r="AK5" s="510"/>
      <c r="AL5" s="6"/>
      <c r="AN5" s="14">
        <v>1</v>
      </c>
      <c r="AO5" s="58" t="s">
        <v>15</v>
      </c>
      <c r="AP5" s="7"/>
      <c r="AQ5" s="7">
        <v>42967</v>
      </c>
      <c r="AR5" s="59">
        <f>SUM(AQ5,-AP5)</f>
        <v>42967</v>
      </c>
      <c r="AS5" s="60" t="e">
        <f>AR5/AP5</f>
        <v>#DIV/0!</v>
      </c>
      <c r="AT5" s="61">
        <v>1</v>
      </c>
      <c r="AU5" s="8">
        <v>42607</v>
      </c>
      <c r="AV5" s="7"/>
      <c r="AW5" s="59">
        <f>SUM(AV5,-AU5)</f>
        <v>-42607</v>
      </c>
      <c r="AX5" s="60">
        <f>AW5/AU5</f>
        <v>-1</v>
      </c>
      <c r="AY5" s="62">
        <v>1</v>
      </c>
      <c r="AZ5" s="7">
        <v>42967</v>
      </c>
      <c r="BA5" s="7"/>
      <c r="BB5" s="59">
        <f>SUM(BA5,-AZ5)</f>
        <v>-42967</v>
      </c>
      <c r="BC5" s="60">
        <f>BB5/AZ5</f>
        <v>-1</v>
      </c>
      <c r="BD5" s="339"/>
      <c r="BE5" s="6"/>
      <c r="BH5" s="501">
        <v>1</v>
      </c>
      <c r="BI5" s="58" t="s">
        <v>15</v>
      </c>
      <c r="BJ5" s="7"/>
      <c r="BK5" s="7">
        <v>42967</v>
      </c>
      <c r="BL5" s="59">
        <f>SUM(BK5,-BJ5)</f>
        <v>42967</v>
      </c>
      <c r="BM5" s="60" t="e">
        <f>BL5/BJ5</f>
        <v>#DIV/0!</v>
      </c>
      <c r="BN5" s="61">
        <v>1</v>
      </c>
      <c r="BO5" s="8">
        <v>42607</v>
      </c>
      <c r="BP5" s="7"/>
      <c r="BQ5" s="59">
        <f>SUM(BP5,-BO5)</f>
        <v>-42607</v>
      </c>
      <c r="BR5" s="60">
        <f>BQ5/BO5</f>
        <v>-1</v>
      </c>
      <c r="BS5" s="62">
        <v>1</v>
      </c>
      <c r="BT5" s="7">
        <v>42967</v>
      </c>
      <c r="BU5" s="7"/>
      <c r="BV5" s="59">
        <f>SUM(BU5,-BT5)</f>
        <v>-42967</v>
      </c>
      <c r="BW5" s="60">
        <f>BV5/BT5</f>
        <v>-1</v>
      </c>
      <c r="BX5" s="505"/>
      <c r="BY5" s="6"/>
      <c r="CB5" s="14">
        <v>1</v>
      </c>
      <c r="CC5" s="58" t="s">
        <v>15</v>
      </c>
      <c r="CD5" s="7"/>
      <c r="CE5" s="7">
        <v>42967</v>
      </c>
      <c r="CF5" s="59">
        <f>SUM(CE5,-CD5)</f>
        <v>42967</v>
      </c>
      <c r="CG5" s="60" t="e">
        <f>CF5/CD5</f>
        <v>#DIV/0!</v>
      </c>
      <c r="CH5" s="61">
        <v>1</v>
      </c>
      <c r="CI5" s="8">
        <v>42607</v>
      </c>
      <c r="CJ5" s="7"/>
      <c r="CK5" s="59">
        <f>SUM(CJ5,-CI5)</f>
        <v>-42607</v>
      </c>
      <c r="CL5" s="60">
        <f>CK5/CI5</f>
        <v>-1</v>
      </c>
      <c r="CM5" s="62">
        <v>1</v>
      </c>
      <c r="CN5" s="7">
        <v>42967</v>
      </c>
      <c r="CO5" s="7"/>
      <c r="CP5" s="59">
        <f>SUM(CO5,-CN5)</f>
        <v>-42967</v>
      </c>
      <c r="CQ5" s="60">
        <f>CP5/CN5</f>
        <v>-1</v>
      </c>
      <c r="CR5" s="339"/>
      <c r="CS5" s="6"/>
      <c r="CU5" s="501">
        <v>1</v>
      </c>
      <c r="CV5" s="58" t="s">
        <v>15</v>
      </c>
      <c r="CW5" s="7"/>
      <c r="CX5" s="7">
        <v>42967</v>
      </c>
      <c r="CY5" s="59">
        <f>SUM(CX5,-CW5)</f>
        <v>42967</v>
      </c>
      <c r="CZ5" s="60" t="e">
        <f>CY5/CW5</f>
        <v>#DIV/0!</v>
      </c>
      <c r="DA5" s="61">
        <v>1</v>
      </c>
      <c r="DB5" s="8">
        <v>42607</v>
      </c>
      <c r="DC5" s="7"/>
      <c r="DD5" s="59">
        <f>SUM(DC5,-DB5)</f>
        <v>-42607</v>
      </c>
      <c r="DE5" s="60">
        <f>DD5/DB5</f>
        <v>-1</v>
      </c>
      <c r="DF5" s="62">
        <v>1</v>
      </c>
      <c r="DG5" s="7">
        <v>42967</v>
      </c>
      <c r="DH5" s="7"/>
      <c r="DI5" s="59">
        <f>SUM(DH5,-DG5)</f>
        <v>-42967</v>
      </c>
      <c r="DJ5" s="60">
        <f>DI5/DG5</f>
        <v>-1</v>
      </c>
      <c r="DK5" s="505"/>
      <c r="DL5" s="6"/>
      <c r="DN5" s="14">
        <v>1</v>
      </c>
      <c r="DO5" s="58" t="s">
        <v>15</v>
      </c>
      <c r="DP5" s="7"/>
      <c r="DQ5" s="7">
        <v>42967</v>
      </c>
      <c r="DR5" s="59">
        <f>SUM(DQ5,-DP5)</f>
        <v>42967</v>
      </c>
      <c r="DS5" s="60" t="e">
        <f>DR5/DP5</f>
        <v>#DIV/0!</v>
      </c>
      <c r="DT5" s="61">
        <v>1</v>
      </c>
      <c r="DU5" s="8">
        <v>42607</v>
      </c>
      <c r="DV5" s="7"/>
      <c r="DW5" s="59">
        <f>SUM(DV5,-DU5)</f>
        <v>-42607</v>
      </c>
      <c r="DX5" s="60">
        <f>DW5/DU5</f>
        <v>-1</v>
      </c>
      <c r="DY5" s="62">
        <v>1</v>
      </c>
      <c r="DZ5" s="7">
        <v>42967</v>
      </c>
      <c r="EA5" s="7"/>
      <c r="EB5" s="59">
        <f>SUM(EA5,-DZ5)</f>
        <v>-42967</v>
      </c>
      <c r="EC5" s="60">
        <f>EB5/DZ5</f>
        <v>-1</v>
      </c>
      <c r="ED5" s="339"/>
      <c r="EE5" s="6"/>
      <c r="EG5" s="501">
        <v>1</v>
      </c>
      <c r="EH5" s="58" t="s">
        <v>15</v>
      </c>
      <c r="EI5" s="7"/>
      <c r="EJ5" s="7">
        <v>42967</v>
      </c>
      <c r="EK5" s="59">
        <f>SUM(EJ5,-EI5)</f>
        <v>42967</v>
      </c>
      <c r="EL5" s="60" t="e">
        <f>EK5/EI5</f>
        <v>#DIV/0!</v>
      </c>
      <c r="EM5" s="61">
        <v>1</v>
      </c>
      <c r="EN5" s="8">
        <v>42607</v>
      </c>
      <c r="EO5" s="7"/>
      <c r="EP5" s="59">
        <f>SUM(EO5,-EN5)</f>
        <v>-42607</v>
      </c>
      <c r="EQ5" s="60">
        <f>EP5/EN5</f>
        <v>-1</v>
      </c>
      <c r="ER5" s="62">
        <v>1</v>
      </c>
      <c r="ES5" s="7">
        <v>42967</v>
      </c>
      <c r="ET5" s="7"/>
      <c r="EU5" s="59">
        <f>SUM(ET5,-ES5)</f>
        <v>-42967</v>
      </c>
      <c r="EV5" s="60">
        <f>EU5/ES5</f>
        <v>-1</v>
      </c>
      <c r="EW5" s="505"/>
      <c r="EX5" s="6"/>
      <c r="EZ5" s="14">
        <v>1</v>
      </c>
      <c r="FA5" s="58" t="s">
        <v>15</v>
      </c>
      <c r="FB5" s="7"/>
      <c r="FC5" s="7">
        <v>42967</v>
      </c>
      <c r="FD5" s="59">
        <f>SUM(FC5,-FB5)</f>
        <v>42967</v>
      </c>
      <c r="FE5" s="60" t="e">
        <f>FD5/FB5</f>
        <v>#DIV/0!</v>
      </c>
      <c r="FF5" s="61">
        <v>1</v>
      </c>
      <c r="FG5" s="8">
        <v>42607</v>
      </c>
      <c r="FH5" s="7"/>
      <c r="FI5" s="59">
        <f>SUM(FH5,-FG5)</f>
        <v>-42607</v>
      </c>
      <c r="FJ5" s="60">
        <f>FI5/FG5</f>
        <v>-1</v>
      </c>
      <c r="FK5" s="62">
        <v>1</v>
      </c>
      <c r="FL5" s="7">
        <v>42967</v>
      </c>
      <c r="FM5" s="7"/>
      <c r="FN5" s="59">
        <f>SUM(FM5,-FL5)</f>
        <v>-42967</v>
      </c>
      <c r="FO5" s="60">
        <f>FN5/FL5</f>
        <v>-1</v>
      </c>
      <c r="FP5" s="339"/>
      <c r="FQ5" s="6"/>
      <c r="FS5" s="501">
        <v>1</v>
      </c>
      <c r="FT5" s="58" t="s">
        <v>15</v>
      </c>
      <c r="FU5" s="7"/>
      <c r="FV5" s="7">
        <v>42967</v>
      </c>
      <c r="FW5" s="59">
        <f>SUM(FV5,-FU5)</f>
        <v>42967</v>
      </c>
      <c r="FX5" s="60" t="e">
        <f>FW5/FU5</f>
        <v>#DIV/0!</v>
      </c>
      <c r="FY5" s="61">
        <v>1</v>
      </c>
      <c r="FZ5" s="8">
        <v>42607</v>
      </c>
      <c r="GA5" s="7"/>
      <c r="GB5" s="59">
        <f>SUM(GA5,-FZ5)</f>
        <v>-42607</v>
      </c>
      <c r="GC5" s="60">
        <f>GB5/FZ5</f>
        <v>-1</v>
      </c>
      <c r="GD5" s="62">
        <v>1</v>
      </c>
      <c r="GE5" s="7">
        <v>42967</v>
      </c>
      <c r="GF5" s="7"/>
      <c r="GG5" s="59">
        <f>SUM(GF5,-GE5)</f>
        <v>-42967</v>
      </c>
      <c r="GH5" s="60">
        <f>GG5/GE5</f>
        <v>-1</v>
      </c>
      <c r="GI5" s="505"/>
      <c r="GJ5" s="6"/>
      <c r="GL5" s="14">
        <v>1</v>
      </c>
      <c r="GM5" s="58" t="s">
        <v>15</v>
      </c>
      <c r="GN5" s="7"/>
      <c r="GO5" s="7">
        <v>42967</v>
      </c>
      <c r="GP5" s="59">
        <f>SUM(GO5,-GN5)</f>
        <v>42967</v>
      </c>
      <c r="GQ5" s="60" t="e">
        <f>GP5/GN5</f>
        <v>#DIV/0!</v>
      </c>
      <c r="GR5" s="61">
        <v>1</v>
      </c>
      <c r="GS5" s="8">
        <v>42607</v>
      </c>
      <c r="GT5" s="7"/>
      <c r="GU5" s="59">
        <f>SUM(GT5,-GS5)</f>
        <v>-42607</v>
      </c>
      <c r="GV5" s="60">
        <f>GU5/GS5</f>
        <v>-1</v>
      </c>
      <c r="GW5" s="62">
        <v>1</v>
      </c>
      <c r="GX5" s="7">
        <v>42967</v>
      </c>
      <c r="GY5" s="7"/>
      <c r="GZ5" s="59">
        <f>SUM(GY5,-GX5)</f>
        <v>-42967</v>
      </c>
      <c r="HA5" s="60">
        <f>GZ5/GX5</f>
        <v>-1</v>
      </c>
      <c r="HB5" s="339"/>
      <c r="HC5" s="6"/>
      <c r="HE5" s="501">
        <v>1</v>
      </c>
      <c r="HF5" s="58" t="s">
        <v>15</v>
      </c>
      <c r="HG5" s="7"/>
      <c r="HH5" s="7">
        <v>42967</v>
      </c>
      <c r="HI5" s="59">
        <f>SUM(HH5,-HG5)</f>
        <v>42967</v>
      </c>
      <c r="HJ5" s="60" t="e">
        <f>HI5/HG5</f>
        <v>#DIV/0!</v>
      </c>
      <c r="HK5" s="61">
        <v>1</v>
      </c>
      <c r="HL5" s="8">
        <v>42607</v>
      </c>
      <c r="HM5" s="7"/>
      <c r="HN5" s="59">
        <f>SUM(HM5,-HL5)</f>
        <v>-42607</v>
      </c>
      <c r="HO5" s="60">
        <f>HN5/HL5</f>
        <v>-1</v>
      </c>
      <c r="HP5" s="62">
        <v>1</v>
      </c>
      <c r="HQ5" s="7">
        <v>42967</v>
      </c>
      <c r="HR5" s="7"/>
      <c r="HS5" s="59">
        <f>SUM(HR5,-HQ5)</f>
        <v>-42967</v>
      </c>
      <c r="HT5" s="60">
        <f>HS5/HQ5</f>
        <v>-1</v>
      </c>
      <c r="HU5" s="505"/>
      <c r="HV5" s="6"/>
      <c r="HX5" s="14">
        <v>1</v>
      </c>
      <c r="HY5" s="58" t="s">
        <v>15</v>
      </c>
      <c r="HZ5" s="7"/>
      <c r="IA5" s="7">
        <v>42967</v>
      </c>
      <c r="IB5" s="59">
        <f>SUM(IA5,-HZ5)</f>
        <v>42967</v>
      </c>
      <c r="IC5" s="60" t="e">
        <f>IB5/HZ5</f>
        <v>#DIV/0!</v>
      </c>
      <c r="ID5" s="61">
        <v>1</v>
      </c>
      <c r="IE5" s="8">
        <v>42607</v>
      </c>
      <c r="IF5" s="7"/>
      <c r="IG5" s="59">
        <f>SUM(IF5,-IE5)</f>
        <v>-42607</v>
      </c>
      <c r="IH5" s="60">
        <f>IG5/IE5</f>
        <v>-1</v>
      </c>
      <c r="II5" s="62">
        <v>1</v>
      </c>
      <c r="IJ5" s="7">
        <v>42967</v>
      </c>
      <c r="IK5" s="7"/>
      <c r="IL5" s="59">
        <f>SUM(IK5,-IJ5)</f>
        <v>-42967</v>
      </c>
      <c r="IM5" s="60">
        <f>IL5/IJ5</f>
        <v>-1</v>
      </c>
      <c r="IN5" s="339"/>
      <c r="IO5" s="6"/>
      <c r="IQ5" s="511">
        <v>1</v>
      </c>
      <c r="IR5" s="58" t="s">
        <v>15</v>
      </c>
      <c r="IS5" s="7"/>
      <c r="IT5" s="7">
        <v>42967</v>
      </c>
      <c r="IU5" s="59">
        <f>SUM(IT5,-IS5)</f>
        <v>42967</v>
      </c>
      <c r="IV5" s="60" t="e">
        <f>IU5/IS5</f>
        <v>#DIV/0!</v>
      </c>
      <c r="IW5" s="61">
        <v>1</v>
      </c>
      <c r="IX5" s="8">
        <v>42607</v>
      </c>
      <c r="IY5" s="7"/>
      <c r="IZ5" s="59">
        <f>SUM(IY5,-IX5)</f>
        <v>-42607</v>
      </c>
      <c r="JA5" s="60">
        <f>IZ5/IX5</f>
        <v>-1</v>
      </c>
      <c r="JB5" s="62">
        <v>1</v>
      </c>
      <c r="JC5" s="7">
        <v>42967</v>
      </c>
      <c r="JD5" s="7"/>
      <c r="JE5" s="59">
        <f>SUM(JD5,-JC5)</f>
        <v>-42967</v>
      </c>
      <c r="JF5" s="60">
        <f>JE5/JC5</f>
        <v>-1</v>
      </c>
      <c r="JG5" s="515"/>
      <c r="JH5" s="6"/>
    </row>
    <row r="6" spans="1:268" hidden="1" x14ac:dyDescent="0.25">
      <c r="A6" s="501">
        <v>2</v>
      </c>
      <c r="B6" s="58" t="s">
        <v>16</v>
      </c>
      <c r="C6" s="7">
        <v>17478</v>
      </c>
      <c r="D6" s="7">
        <v>16044</v>
      </c>
      <c r="E6" s="59">
        <f t="shared" ref="E6:E7" si="0">SUM(D6,-C6)</f>
        <v>-1434</v>
      </c>
      <c r="F6" s="63">
        <f t="shared" ref="F6:F7" si="1">E6/C6</f>
        <v>-8.2046000686577414E-2</v>
      </c>
      <c r="G6" s="61">
        <v>2</v>
      </c>
      <c r="H6" s="8">
        <v>15909</v>
      </c>
      <c r="I6" s="7"/>
      <c r="J6" s="59">
        <f t="shared" ref="J6" si="2">SUM(I6,-H6)</f>
        <v>-15909</v>
      </c>
      <c r="K6" s="63">
        <f t="shared" ref="K6" si="3">J6/H6</f>
        <v>-1</v>
      </c>
      <c r="L6" s="62">
        <v>2</v>
      </c>
      <c r="M6" s="7">
        <v>16044</v>
      </c>
      <c r="N6" s="7"/>
      <c r="O6" s="59">
        <f t="shared" ref="O6" si="4">SUM(N6,-M6)</f>
        <v>-16044</v>
      </c>
      <c r="P6" s="63">
        <f t="shared" ref="P6" si="5">O6/M6</f>
        <v>-1</v>
      </c>
      <c r="Q6" s="505"/>
      <c r="R6" s="6"/>
      <c r="U6" s="506">
        <v>2</v>
      </c>
      <c r="V6" s="58" t="s">
        <v>16</v>
      </c>
      <c r="W6" s="7">
        <v>17478</v>
      </c>
      <c r="X6" s="7">
        <v>16044</v>
      </c>
      <c r="Y6" s="59">
        <f t="shared" ref="Y6:Y7" si="6">SUM(X6,-W6)</f>
        <v>-1434</v>
      </c>
      <c r="Z6" s="63">
        <f t="shared" ref="Z6:Z7" si="7">Y6/W6</f>
        <v>-8.2046000686577414E-2</v>
      </c>
      <c r="AA6" s="61">
        <v>2</v>
      </c>
      <c r="AB6" s="8">
        <v>15909</v>
      </c>
      <c r="AC6" s="7"/>
      <c r="AD6" s="59">
        <f t="shared" ref="AD6:AD7" si="8">SUM(AC6,-AB6)</f>
        <v>-15909</v>
      </c>
      <c r="AE6" s="63">
        <f t="shared" ref="AE6:AE7" si="9">AD6/AB6</f>
        <v>-1</v>
      </c>
      <c r="AF6" s="62">
        <v>2</v>
      </c>
      <c r="AG6" s="7">
        <v>16044</v>
      </c>
      <c r="AH6" s="7"/>
      <c r="AI6" s="59">
        <f t="shared" ref="AI6:AI7" si="10">SUM(AH6,-AG6)</f>
        <v>-16044</v>
      </c>
      <c r="AJ6" s="63">
        <f t="shared" ref="AJ6:AJ7" si="11">AI6/AG6</f>
        <v>-1</v>
      </c>
      <c r="AK6" s="510"/>
      <c r="AL6" s="6"/>
      <c r="AN6" s="14">
        <v>2</v>
      </c>
      <c r="AO6" s="58" t="s">
        <v>16</v>
      </c>
      <c r="AP6" s="7">
        <v>17478</v>
      </c>
      <c r="AQ6" s="7">
        <v>16044</v>
      </c>
      <c r="AR6" s="59">
        <f t="shared" ref="AR6:AR7" si="12">SUM(AQ6,-AP6)</f>
        <v>-1434</v>
      </c>
      <c r="AS6" s="63">
        <f t="shared" ref="AS6:AS7" si="13">AR6/AP6</f>
        <v>-8.2046000686577414E-2</v>
      </c>
      <c r="AT6" s="61">
        <v>2</v>
      </c>
      <c r="AU6" s="8">
        <v>15909</v>
      </c>
      <c r="AV6" s="7"/>
      <c r="AW6" s="59">
        <f t="shared" ref="AW6:AW7" si="14">SUM(AV6,-AU6)</f>
        <v>-15909</v>
      </c>
      <c r="AX6" s="63">
        <f t="shared" ref="AX6:AX7" si="15">AW6/AU6</f>
        <v>-1</v>
      </c>
      <c r="AY6" s="62">
        <v>2</v>
      </c>
      <c r="AZ6" s="7">
        <v>16044</v>
      </c>
      <c r="BA6" s="7"/>
      <c r="BB6" s="59">
        <f t="shared" ref="BB6:BB7" si="16">SUM(BA6,-AZ6)</f>
        <v>-16044</v>
      </c>
      <c r="BC6" s="63">
        <f t="shared" ref="BC6:BC7" si="17">BB6/AZ6</f>
        <v>-1</v>
      </c>
      <c r="BD6" s="339"/>
      <c r="BE6" s="6"/>
      <c r="BH6" s="501">
        <v>2</v>
      </c>
      <c r="BI6" s="58" t="s">
        <v>16</v>
      </c>
      <c r="BJ6" s="7">
        <v>17478</v>
      </c>
      <c r="BK6" s="7">
        <v>16044</v>
      </c>
      <c r="BL6" s="59">
        <f t="shared" ref="BL6:BL7" si="18">SUM(BK6,-BJ6)</f>
        <v>-1434</v>
      </c>
      <c r="BM6" s="63">
        <f t="shared" ref="BM6:BM7" si="19">BL6/BJ6</f>
        <v>-8.2046000686577414E-2</v>
      </c>
      <c r="BN6" s="61">
        <v>2</v>
      </c>
      <c r="BO6" s="8">
        <v>15909</v>
      </c>
      <c r="BP6" s="7"/>
      <c r="BQ6" s="59">
        <f t="shared" ref="BQ6:BQ7" si="20">SUM(BP6,-BO6)</f>
        <v>-15909</v>
      </c>
      <c r="BR6" s="63">
        <f t="shared" ref="BR6:BR7" si="21">BQ6/BO6</f>
        <v>-1</v>
      </c>
      <c r="BS6" s="62">
        <v>2</v>
      </c>
      <c r="BT6" s="7">
        <v>16044</v>
      </c>
      <c r="BU6" s="7"/>
      <c r="BV6" s="59">
        <f t="shared" ref="BV6:BV7" si="22">SUM(BU6,-BT6)</f>
        <v>-16044</v>
      </c>
      <c r="BW6" s="63">
        <f t="shared" ref="BW6:BW7" si="23">BV6/BT6</f>
        <v>-1</v>
      </c>
      <c r="BX6" s="505"/>
      <c r="BY6" s="6"/>
      <c r="CB6" s="14">
        <v>2</v>
      </c>
      <c r="CC6" s="58" t="s">
        <v>16</v>
      </c>
      <c r="CD6" s="7">
        <v>17478</v>
      </c>
      <c r="CE6" s="7">
        <v>16044</v>
      </c>
      <c r="CF6" s="59">
        <f t="shared" ref="CF6:CF7" si="24">SUM(CE6,-CD6)</f>
        <v>-1434</v>
      </c>
      <c r="CG6" s="63">
        <f t="shared" ref="CG6:CG7" si="25">CF6/CD6</f>
        <v>-8.2046000686577414E-2</v>
      </c>
      <c r="CH6" s="61">
        <v>2</v>
      </c>
      <c r="CI6" s="8">
        <v>15909</v>
      </c>
      <c r="CJ6" s="7"/>
      <c r="CK6" s="59">
        <f t="shared" ref="CK6:CK7" si="26">SUM(CJ6,-CI6)</f>
        <v>-15909</v>
      </c>
      <c r="CL6" s="63">
        <f t="shared" ref="CL6:CL7" si="27">CK6/CI6</f>
        <v>-1</v>
      </c>
      <c r="CM6" s="62">
        <v>2</v>
      </c>
      <c r="CN6" s="7">
        <v>16044</v>
      </c>
      <c r="CO6" s="7"/>
      <c r="CP6" s="59">
        <f t="shared" ref="CP6:CP7" si="28">SUM(CO6,-CN6)</f>
        <v>-16044</v>
      </c>
      <c r="CQ6" s="63">
        <f t="shared" ref="CQ6:CQ7" si="29">CP6/CN6</f>
        <v>-1</v>
      </c>
      <c r="CR6" s="339"/>
      <c r="CS6" s="6"/>
      <c r="CU6" s="501">
        <v>2</v>
      </c>
      <c r="CV6" s="58" t="s">
        <v>16</v>
      </c>
      <c r="CW6" s="7">
        <v>17478</v>
      </c>
      <c r="CX6" s="7">
        <v>16044</v>
      </c>
      <c r="CY6" s="59">
        <f t="shared" ref="CY6:CY7" si="30">SUM(CX6,-CW6)</f>
        <v>-1434</v>
      </c>
      <c r="CZ6" s="63">
        <f t="shared" ref="CZ6:CZ7" si="31">CY6/CW6</f>
        <v>-8.2046000686577414E-2</v>
      </c>
      <c r="DA6" s="61">
        <v>2</v>
      </c>
      <c r="DB6" s="8">
        <v>15909</v>
      </c>
      <c r="DC6" s="7"/>
      <c r="DD6" s="59">
        <f t="shared" ref="DD6:DD7" si="32">SUM(DC6,-DB6)</f>
        <v>-15909</v>
      </c>
      <c r="DE6" s="63">
        <f t="shared" ref="DE6:DE7" si="33">DD6/DB6</f>
        <v>-1</v>
      </c>
      <c r="DF6" s="62">
        <v>2</v>
      </c>
      <c r="DG6" s="7">
        <v>16044</v>
      </c>
      <c r="DH6" s="7"/>
      <c r="DI6" s="59">
        <f t="shared" ref="DI6:DI7" si="34">SUM(DH6,-DG6)</f>
        <v>-16044</v>
      </c>
      <c r="DJ6" s="63">
        <f t="shared" ref="DJ6:DJ7" si="35">DI6/DG6</f>
        <v>-1</v>
      </c>
      <c r="DK6" s="505"/>
      <c r="DL6" s="6"/>
      <c r="DN6" s="14">
        <v>2</v>
      </c>
      <c r="DO6" s="58" t="s">
        <v>16</v>
      </c>
      <c r="DP6" s="7">
        <v>17478</v>
      </c>
      <c r="DQ6" s="7">
        <v>16044</v>
      </c>
      <c r="DR6" s="59">
        <f t="shared" ref="DR6:DR7" si="36">SUM(DQ6,-DP6)</f>
        <v>-1434</v>
      </c>
      <c r="DS6" s="63">
        <f t="shared" ref="DS6:DS7" si="37">DR6/DP6</f>
        <v>-8.2046000686577414E-2</v>
      </c>
      <c r="DT6" s="61">
        <v>2</v>
      </c>
      <c r="DU6" s="8">
        <v>15909</v>
      </c>
      <c r="DV6" s="7"/>
      <c r="DW6" s="59">
        <f t="shared" ref="DW6:DW7" si="38">SUM(DV6,-DU6)</f>
        <v>-15909</v>
      </c>
      <c r="DX6" s="63">
        <f t="shared" ref="DX6:DX7" si="39">DW6/DU6</f>
        <v>-1</v>
      </c>
      <c r="DY6" s="62">
        <v>2</v>
      </c>
      <c r="DZ6" s="7">
        <v>16044</v>
      </c>
      <c r="EA6" s="7"/>
      <c r="EB6" s="59">
        <f t="shared" ref="EB6:EB7" si="40">SUM(EA6,-DZ6)</f>
        <v>-16044</v>
      </c>
      <c r="EC6" s="63">
        <f t="shared" ref="EC6:EC7" si="41">EB6/DZ6</f>
        <v>-1</v>
      </c>
      <c r="ED6" s="339"/>
      <c r="EE6" s="6"/>
      <c r="EG6" s="501">
        <v>2</v>
      </c>
      <c r="EH6" s="58" t="s">
        <v>16</v>
      </c>
      <c r="EI6" s="7">
        <v>17478</v>
      </c>
      <c r="EJ6" s="7">
        <v>16044</v>
      </c>
      <c r="EK6" s="59">
        <f t="shared" ref="EK6:EK7" si="42">SUM(EJ6,-EI6)</f>
        <v>-1434</v>
      </c>
      <c r="EL6" s="63">
        <f t="shared" ref="EL6:EL7" si="43">EK6/EI6</f>
        <v>-8.2046000686577414E-2</v>
      </c>
      <c r="EM6" s="61">
        <v>2</v>
      </c>
      <c r="EN6" s="8">
        <v>15909</v>
      </c>
      <c r="EO6" s="7"/>
      <c r="EP6" s="59">
        <f t="shared" ref="EP6:EP7" si="44">SUM(EO6,-EN6)</f>
        <v>-15909</v>
      </c>
      <c r="EQ6" s="63">
        <f t="shared" ref="EQ6:EQ7" si="45">EP6/EN6</f>
        <v>-1</v>
      </c>
      <c r="ER6" s="62">
        <v>2</v>
      </c>
      <c r="ES6" s="7">
        <v>16044</v>
      </c>
      <c r="ET6" s="7"/>
      <c r="EU6" s="59">
        <f t="shared" ref="EU6:EU7" si="46">SUM(ET6,-ES6)</f>
        <v>-16044</v>
      </c>
      <c r="EV6" s="63">
        <f t="shared" ref="EV6:EV7" si="47">EU6/ES6</f>
        <v>-1</v>
      </c>
      <c r="EW6" s="505"/>
      <c r="EX6" s="6"/>
      <c r="EZ6" s="14">
        <v>2</v>
      </c>
      <c r="FA6" s="58" t="s">
        <v>16</v>
      </c>
      <c r="FB6" s="7">
        <v>17478</v>
      </c>
      <c r="FC6" s="7">
        <v>16044</v>
      </c>
      <c r="FD6" s="59">
        <f t="shared" ref="FD6:FD7" si="48">SUM(FC6,-FB6)</f>
        <v>-1434</v>
      </c>
      <c r="FE6" s="63">
        <f t="shared" ref="FE6:FE7" si="49">FD6/FB6</f>
        <v>-8.2046000686577414E-2</v>
      </c>
      <c r="FF6" s="61">
        <v>2</v>
      </c>
      <c r="FG6" s="8">
        <v>15909</v>
      </c>
      <c r="FH6" s="7"/>
      <c r="FI6" s="59">
        <f t="shared" ref="FI6:FI7" si="50">SUM(FH6,-FG6)</f>
        <v>-15909</v>
      </c>
      <c r="FJ6" s="63">
        <f t="shared" ref="FJ6:FJ7" si="51">FI6/FG6</f>
        <v>-1</v>
      </c>
      <c r="FK6" s="62">
        <v>2</v>
      </c>
      <c r="FL6" s="7">
        <v>16044</v>
      </c>
      <c r="FM6" s="7"/>
      <c r="FN6" s="59">
        <f t="shared" ref="FN6:FN7" si="52">SUM(FM6,-FL6)</f>
        <v>-16044</v>
      </c>
      <c r="FO6" s="63">
        <f t="shared" ref="FO6:FO7" si="53">FN6/FL6</f>
        <v>-1</v>
      </c>
      <c r="FP6" s="339"/>
      <c r="FQ6" s="6"/>
      <c r="FS6" s="501">
        <v>2</v>
      </c>
      <c r="FT6" s="58" t="s">
        <v>16</v>
      </c>
      <c r="FU6" s="7">
        <v>17478</v>
      </c>
      <c r="FV6" s="7">
        <v>16044</v>
      </c>
      <c r="FW6" s="59">
        <f t="shared" ref="FW6:FW7" si="54">SUM(FV6,-FU6)</f>
        <v>-1434</v>
      </c>
      <c r="FX6" s="63">
        <f t="shared" ref="FX6:FX7" si="55">FW6/FU6</f>
        <v>-8.2046000686577414E-2</v>
      </c>
      <c r="FY6" s="61">
        <v>2</v>
      </c>
      <c r="FZ6" s="8">
        <v>15909</v>
      </c>
      <c r="GA6" s="7"/>
      <c r="GB6" s="59">
        <f t="shared" ref="GB6:GB7" si="56">SUM(GA6,-FZ6)</f>
        <v>-15909</v>
      </c>
      <c r="GC6" s="63">
        <f t="shared" ref="GC6:GC7" si="57">GB6/FZ6</f>
        <v>-1</v>
      </c>
      <c r="GD6" s="62">
        <v>2</v>
      </c>
      <c r="GE6" s="7">
        <v>16044</v>
      </c>
      <c r="GF6" s="7"/>
      <c r="GG6" s="59">
        <f t="shared" ref="GG6:GG7" si="58">SUM(GF6,-GE6)</f>
        <v>-16044</v>
      </c>
      <c r="GH6" s="63">
        <f t="shared" ref="GH6:GH7" si="59">GG6/GE6</f>
        <v>-1</v>
      </c>
      <c r="GI6" s="505"/>
      <c r="GJ6" s="6"/>
      <c r="GL6" s="14">
        <v>2</v>
      </c>
      <c r="GM6" s="58" t="s">
        <v>16</v>
      </c>
      <c r="GN6" s="7">
        <v>17478</v>
      </c>
      <c r="GO6" s="7">
        <v>16044</v>
      </c>
      <c r="GP6" s="59">
        <f t="shared" ref="GP6:GP7" si="60">SUM(GO6,-GN6)</f>
        <v>-1434</v>
      </c>
      <c r="GQ6" s="63">
        <f t="shared" ref="GQ6:GQ7" si="61">GP6/GN6</f>
        <v>-8.2046000686577414E-2</v>
      </c>
      <c r="GR6" s="61">
        <v>2</v>
      </c>
      <c r="GS6" s="8">
        <v>15909</v>
      </c>
      <c r="GT6" s="7"/>
      <c r="GU6" s="59">
        <f t="shared" ref="GU6:GU7" si="62">SUM(GT6,-GS6)</f>
        <v>-15909</v>
      </c>
      <c r="GV6" s="63">
        <f t="shared" ref="GV6:GV7" si="63">GU6/GS6</f>
        <v>-1</v>
      </c>
      <c r="GW6" s="62">
        <v>2</v>
      </c>
      <c r="GX6" s="7">
        <v>16044</v>
      </c>
      <c r="GY6" s="7"/>
      <c r="GZ6" s="59">
        <f t="shared" ref="GZ6:GZ7" si="64">SUM(GY6,-GX6)</f>
        <v>-16044</v>
      </c>
      <c r="HA6" s="63">
        <f t="shared" ref="HA6:HA7" si="65">GZ6/GX6</f>
        <v>-1</v>
      </c>
      <c r="HB6" s="339"/>
      <c r="HC6" s="6"/>
      <c r="HE6" s="501">
        <v>2</v>
      </c>
      <c r="HF6" s="58" t="s">
        <v>16</v>
      </c>
      <c r="HG6" s="7">
        <v>17478</v>
      </c>
      <c r="HH6" s="7">
        <v>16044</v>
      </c>
      <c r="HI6" s="59">
        <f t="shared" ref="HI6:HI7" si="66">SUM(HH6,-HG6)</f>
        <v>-1434</v>
      </c>
      <c r="HJ6" s="63">
        <f t="shared" ref="HJ6:HJ7" si="67">HI6/HG6</f>
        <v>-8.2046000686577414E-2</v>
      </c>
      <c r="HK6" s="61">
        <v>2</v>
      </c>
      <c r="HL6" s="8">
        <v>15909</v>
      </c>
      <c r="HM6" s="7"/>
      <c r="HN6" s="59">
        <f t="shared" ref="HN6:HN7" si="68">SUM(HM6,-HL6)</f>
        <v>-15909</v>
      </c>
      <c r="HO6" s="63">
        <f t="shared" ref="HO6:HO7" si="69">HN6/HL6</f>
        <v>-1</v>
      </c>
      <c r="HP6" s="62">
        <v>2</v>
      </c>
      <c r="HQ6" s="7">
        <v>16044</v>
      </c>
      <c r="HR6" s="7"/>
      <c r="HS6" s="59">
        <f t="shared" ref="HS6:HS7" si="70">SUM(HR6,-HQ6)</f>
        <v>-16044</v>
      </c>
      <c r="HT6" s="63">
        <f t="shared" ref="HT6:HT7" si="71">HS6/HQ6</f>
        <v>-1</v>
      </c>
      <c r="HU6" s="505"/>
      <c r="HV6" s="6"/>
      <c r="HX6" s="14">
        <v>2</v>
      </c>
      <c r="HY6" s="58" t="s">
        <v>16</v>
      </c>
      <c r="HZ6" s="7">
        <v>17478</v>
      </c>
      <c r="IA6" s="7">
        <v>16044</v>
      </c>
      <c r="IB6" s="59">
        <f t="shared" ref="IB6:IB7" si="72">SUM(IA6,-HZ6)</f>
        <v>-1434</v>
      </c>
      <c r="IC6" s="63">
        <f t="shared" ref="IC6:IC7" si="73">IB6/HZ6</f>
        <v>-8.2046000686577414E-2</v>
      </c>
      <c r="ID6" s="61">
        <v>2</v>
      </c>
      <c r="IE6" s="8">
        <v>15909</v>
      </c>
      <c r="IF6" s="7"/>
      <c r="IG6" s="59">
        <f t="shared" ref="IG6:IG7" si="74">SUM(IF6,-IE6)</f>
        <v>-15909</v>
      </c>
      <c r="IH6" s="63">
        <f t="shared" ref="IH6:IH7" si="75">IG6/IE6</f>
        <v>-1</v>
      </c>
      <c r="II6" s="62">
        <v>2</v>
      </c>
      <c r="IJ6" s="7">
        <v>16044</v>
      </c>
      <c r="IK6" s="7"/>
      <c r="IL6" s="59">
        <f t="shared" ref="IL6:IL7" si="76">SUM(IK6,-IJ6)</f>
        <v>-16044</v>
      </c>
      <c r="IM6" s="63">
        <f t="shared" ref="IM6:IM7" si="77">IL6/IJ6</f>
        <v>-1</v>
      </c>
      <c r="IN6" s="339"/>
      <c r="IO6" s="6"/>
      <c r="IQ6" s="511">
        <v>2</v>
      </c>
      <c r="IR6" s="58" t="s">
        <v>16</v>
      </c>
      <c r="IS6" s="7">
        <v>17478</v>
      </c>
      <c r="IT6" s="7">
        <v>16044</v>
      </c>
      <c r="IU6" s="59">
        <f t="shared" ref="IU6:IU7" si="78">SUM(IT6,-IS6)</f>
        <v>-1434</v>
      </c>
      <c r="IV6" s="63">
        <f t="shared" ref="IV6:IV7" si="79">IU6/IS6</f>
        <v>-8.2046000686577414E-2</v>
      </c>
      <c r="IW6" s="61">
        <v>2</v>
      </c>
      <c r="IX6" s="8">
        <v>15909</v>
      </c>
      <c r="IY6" s="7"/>
      <c r="IZ6" s="59">
        <f t="shared" ref="IZ6:IZ7" si="80">SUM(IY6,-IX6)</f>
        <v>-15909</v>
      </c>
      <c r="JA6" s="63">
        <f t="shared" ref="JA6:JA7" si="81">IZ6/IX6</f>
        <v>-1</v>
      </c>
      <c r="JB6" s="62">
        <v>2</v>
      </c>
      <c r="JC6" s="7">
        <v>16044</v>
      </c>
      <c r="JD6" s="7"/>
      <c r="JE6" s="59">
        <f t="shared" ref="JE6:JE7" si="82">SUM(JD6,-JC6)</f>
        <v>-16044</v>
      </c>
      <c r="JF6" s="63">
        <f t="shared" ref="JF6:JF7" si="83">JE6/JC6</f>
        <v>-1</v>
      </c>
      <c r="JG6" s="515"/>
      <c r="JH6" s="6"/>
    </row>
    <row r="7" spans="1:268" x14ac:dyDescent="0.25">
      <c r="A7" s="501">
        <v>1</v>
      </c>
      <c r="B7" s="64" t="s">
        <v>17</v>
      </c>
      <c r="C7" s="65"/>
      <c r="D7" s="65">
        <f>M7</f>
        <v>56755</v>
      </c>
      <c r="E7" s="66">
        <f t="shared" si="0"/>
        <v>56755</v>
      </c>
      <c r="F7" s="67" t="e">
        <f t="shared" si="1"/>
        <v>#DIV/0!</v>
      </c>
      <c r="G7" s="61"/>
      <c r="H7" s="65">
        <v>55426</v>
      </c>
      <c r="I7" s="65">
        <v>55352</v>
      </c>
      <c r="J7" s="66">
        <f>SUM(I7,-H7)</f>
        <v>-74</v>
      </c>
      <c r="K7" s="68">
        <f>J7/H7</f>
        <v>-1.3351134846461949E-3</v>
      </c>
      <c r="L7" s="62"/>
      <c r="M7" s="69">
        <v>56755</v>
      </c>
      <c r="N7" s="69">
        <f>I7</f>
        <v>55352</v>
      </c>
      <c r="O7" s="70">
        <f>SUM(N7,-M7)</f>
        <v>-1403</v>
      </c>
      <c r="P7" s="71">
        <f>O7/M7</f>
        <v>-2.4720288961324992E-2</v>
      </c>
      <c r="Q7" s="501">
        <v>1</v>
      </c>
      <c r="R7" s="72">
        <f>SUM(I7,-$H$16)/$H$16</f>
        <v>-7.1384233395406574E-2</v>
      </c>
      <c r="U7" s="506">
        <v>1</v>
      </c>
      <c r="V7" s="64" t="s">
        <v>17</v>
      </c>
      <c r="W7" s="65"/>
      <c r="X7" s="65">
        <f>AG7</f>
        <v>56755</v>
      </c>
      <c r="Y7" s="66">
        <f t="shared" si="6"/>
        <v>56755</v>
      </c>
      <c r="Z7" s="67" t="e">
        <f t="shared" si="7"/>
        <v>#DIV/0!</v>
      </c>
      <c r="AA7" s="61"/>
      <c r="AB7" s="65">
        <v>2129</v>
      </c>
      <c r="AC7" s="65">
        <v>2120</v>
      </c>
      <c r="AD7" s="66">
        <f t="shared" si="8"/>
        <v>-9</v>
      </c>
      <c r="AE7" s="68">
        <f t="shared" si="9"/>
        <v>-4.227336777829967E-3</v>
      </c>
      <c r="AF7" s="62"/>
      <c r="AG7" s="69">
        <v>56755</v>
      </c>
      <c r="AH7" s="69">
        <f>AC7</f>
        <v>2120</v>
      </c>
      <c r="AI7" s="70">
        <f t="shared" si="10"/>
        <v>-54635</v>
      </c>
      <c r="AJ7" s="71">
        <f t="shared" si="11"/>
        <v>-0.96264646286670774</v>
      </c>
      <c r="AK7" s="506">
        <v>1</v>
      </c>
      <c r="AL7" s="72">
        <f>SUM(AC7,-$AB$16)/$AB$16</f>
        <v>-5.4415700267618196E-2</v>
      </c>
      <c r="AN7" s="14">
        <v>1</v>
      </c>
      <c r="AO7" s="64" t="s">
        <v>17</v>
      </c>
      <c r="AP7" s="65"/>
      <c r="AQ7" s="65">
        <f>AZ7</f>
        <v>56755</v>
      </c>
      <c r="AR7" s="66">
        <f t="shared" si="12"/>
        <v>56755</v>
      </c>
      <c r="AS7" s="67" t="e">
        <f t="shared" si="13"/>
        <v>#DIV/0!</v>
      </c>
      <c r="AT7" s="61"/>
      <c r="AU7" s="65">
        <v>624</v>
      </c>
      <c r="AV7" s="65">
        <v>581</v>
      </c>
      <c r="AW7" s="66">
        <f t="shared" si="14"/>
        <v>-43</v>
      </c>
      <c r="AX7" s="68">
        <f t="shared" si="15"/>
        <v>-6.8910256410256415E-2</v>
      </c>
      <c r="AY7" s="62"/>
      <c r="AZ7" s="69">
        <v>56755</v>
      </c>
      <c r="BA7" s="69">
        <f>AV7</f>
        <v>581</v>
      </c>
      <c r="BB7" s="70">
        <f t="shared" si="16"/>
        <v>-56174</v>
      </c>
      <c r="BC7" s="71">
        <f t="shared" si="17"/>
        <v>-0.98976301647431941</v>
      </c>
      <c r="BD7" s="14">
        <v>1</v>
      </c>
      <c r="BE7" s="72">
        <f>SUM(AV7,-$AU$16)/$AU$16</f>
        <v>-0.14053254437869822</v>
      </c>
      <c r="BH7" s="506">
        <v>1</v>
      </c>
      <c r="BI7" s="64" t="s">
        <v>17</v>
      </c>
      <c r="BJ7" s="65"/>
      <c r="BK7" s="65">
        <f>BT7</f>
        <v>56755</v>
      </c>
      <c r="BL7" s="66">
        <f t="shared" si="18"/>
        <v>56755</v>
      </c>
      <c r="BM7" s="67" t="e">
        <f t="shared" si="19"/>
        <v>#DIV/0!</v>
      </c>
      <c r="BN7" s="61"/>
      <c r="BO7" s="65">
        <v>1537</v>
      </c>
      <c r="BP7" s="65">
        <v>1789</v>
      </c>
      <c r="BQ7" s="66">
        <f t="shared" si="20"/>
        <v>252</v>
      </c>
      <c r="BR7" s="78">
        <f t="shared" si="21"/>
        <v>0.16395575797007156</v>
      </c>
      <c r="BS7" s="62"/>
      <c r="BT7" s="69">
        <v>56755</v>
      </c>
      <c r="BU7" s="69">
        <f>BP7</f>
        <v>1789</v>
      </c>
      <c r="BV7" s="70">
        <f t="shared" si="22"/>
        <v>-54966</v>
      </c>
      <c r="BW7" s="71">
        <f t="shared" si="23"/>
        <v>-0.9684785481455378</v>
      </c>
      <c r="BX7" s="506">
        <v>1</v>
      </c>
      <c r="BY7" s="72">
        <f>SUM(BP7,-$BO$16)/$BO$16</f>
        <v>8.292978208232446E-2</v>
      </c>
      <c r="CB7" s="14">
        <v>1</v>
      </c>
      <c r="CC7" s="64" t="s">
        <v>17</v>
      </c>
      <c r="CD7" s="65"/>
      <c r="CE7" s="65">
        <f>CN7</f>
        <v>56755</v>
      </c>
      <c r="CF7" s="66">
        <f t="shared" si="24"/>
        <v>56755</v>
      </c>
      <c r="CG7" s="67" t="e">
        <f t="shared" si="25"/>
        <v>#DIV/0!</v>
      </c>
      <c r="CH7" s="61"/>
      <c r="CI7" s="65">
        <v>1105</v>
      </c>
      <c r="CJ7" s="65">
        <v>1066</v>
      </c>
      <c r="CK7" s="66">
        <f t="shared" si="26"/>
        <v>-39</v>
      </c>
      <c r="CL7" s="68">
        <f t="shared" si="27"/>
        <v>-3.5294117647058823E-2</v>
      </c>
      <c r="CM7" s="62"/>
      <c r="CN7" s="69">
        <v>56755</v>
      </c>
      <c r="CO7" s="69">
        <f>CJ7</f>
        <v>1066</v>
      </c>
      <c r="CP7" s="70">
        <f t="shared" si="28"/>
        <v>-55689</v>
      </c>
      <c r="CQ7" s="71">
        <f t="shared" si="29"/>
        <v>-0.98121751387542944</v>
      </c>
      <c r="CR7" s="14">
        <v>1</v>
      </c>
      <c r="CS7" s="72">
        <f>SUM(CJ7,-$CI$16)/$CI$16</f>
        <v>-0.10042194092827005</v>
      </c>
      <c r="CU7" s="506">
        <v>1</v>
      </c>
      <c r="CV7" s="64" t="s">
        <v>17</v>
      </c>
      <c r="CW7" s="65"/>
      <c r="CX7" s="65">
        <f>DG7</f>
        <v>56755</v>
      </c>
      <c r="CY7" s="66">
        <f t="shared" si="30"/>
        <v>56755</v>
      </c>
      <c r="CZ7" s="67" t="e">
        <f t="shared" si="31"/>
        <v>#DIV/0!</v>
      </c>
      <c r="DA7" s="61"/>
      <c r="DB7" s="65">
        <v>284</v>
      </c>
      <c r="DC7" s="65">
        <v>300</v>
      </c>
      <c r="DD7" s="66">
        <f t="shared" si="32"/>
        <v>16</v>
      </c>
      <c r="DE7" s="78">
        <f t="shared" si="33"/>
        <v>5.6338028169014086E-2</v>
      </c>
      <c r="DF7" s="62"/>
      <c r="DG7" s="69">
        <v>56755</v>
      </c>
      <c r="DH7" s="69">
        <f>DC7</f>
        <v>300</v>
      </c>
      <c r="DI7" s="70">
        <f t="shared" si="34"/>
        <v>-56455</v>
      </c>
      <c r="DJ7" s="71">
        <f t="shared" si="35"/>
        <v>-0.99471412210377941</v>
      </c>
      <c r="DK7" s="506">
        <v>1</v>
      </c>
      <c r="DL7" s="72">
        <f>SUM(DC7,-$DC$16)/$DC$16</f>
        <v>-4.4585987261146494E-2</v>
      </c>
      <c r="DN7" s="14">
        <v>1</v>
      </c>
      <c r="DO7" s="64" t="s">
        <v>17</v>
      </c>
      <c r="DP7" s="65"/>
      <c r="DQ7" s="65">
        <f>DZ7</f>
        <v>56755</v>
      </c>
      <c r="DR7" s="66">
        <f t="shared" si="36"/>
        <v>56755</v>
      </c>
      <c r="DS7" s="67" t="e">
        <f t="shared" si="37"/>
        <v>#DIV/0!</v>
      </c>
      <c r="DT7" s="61"/>
      <c r="DU7" s="65">
        <v>355</v>
      </c>
      <c r="DV7" s="65">
        <v>351</v>
      </c>
      <c r="DW7" s="66">
        <f t="shared" si="38"/>
        <v>-4</v>
      </c>
      <c r="DX7" s="68">
        <f t="shared" si="39"/>
        <v>-1.1267605633802818E-2</v>
      </c>
      <c r="DY7" s="62"/>
      <c r="DZ7" s="69">
        <v>56755</v>
      </c>
      <c r="EA7" s="69">
        <f>DV7</f>
        <v>351</v>
      </c>
      <c r="EB7" s="70">
        <f t="shared" si="40"/>
        <v>-56404</v>
      </c>
      <c r="EC7" s="71">
        <f t="shared" si="41"/>
        <v>-0.99381552286142194</v>
      </c>
      <c r="ED7" s="14">
        <v>1</v>
      </c>
      <c r="EE7" s="72">
        <f>SUM(DV7,-$DU$16)/$DU$16</f>
        <v>-0.12903225806451613</v>
      </c>
      <c r="EG7" s="506">
        <v>1</v>
      </c>
      <c r="EH7" s="64" t="s">
        <v>17</v>
      </c>
      <c r="EI7" s="65"/>
      <c r="EJ7" s="65">
        <f>ES7</f>
        <v>56755</v>
      </c>
      <c r="EK7" s="66">
        <f t="shared" si="42"/>
        <v>56755</v>
      </c>
      <c r="EL7" s="67" t="e">
        <f t="shared" si="43"/>
        <v>#DIV/0!</v>
      </c>
      <c r="EM7" s="61"/>
      <c r="EN7" s="65">
        <v>311</v>
      </c>
      <c r="EO7" s="65">
        <v>341</v>
      </c>
      <c r="EP7" s="66">
        <f t="shared" si="44"/>
        <v>30</v>
      </c>
      <c r="EQ7" s="78">
        <f t="shared" si="45"/>
        <v>9.6463022508038579E-2</v>
      </c>
      <c r="ER7" s="62"/>
      <c r="ES7" s="69">
        <v>56755</v>
      </c>
      <c r="ET7" s="69">
        <f>EO7</f>
        <v>341</v>
      </c>
      <c r="EU7" s="70">
        <f t="shared" si="46"/>
        <v>-56414</v>
      </c>
      <c r="EV7" s="71">
        <f t="shared" si="47"/>
        <v>-0.99399171879129589</v>
      </c>
      <c r="EW7" s="506">
        <v>1</v>
      </c>
      <c r="EX7" s="72">
        <f>SUM(EO7,-$EN$16)/$EN$16</f>
        <v>-5.8011049723756904E-2</v>
      </c>
      <c r="EZ7" s="14">
        <v>1</v>
      </c>
      <c r="FA7" s="64" t="s">
        <v>17</v>
      </c>
      <c r="FB7" s="65"/>
      <c r="FC7" s="65">
        <f>FL7</f>
        <v>56755</v>
      </c>
      <c r="FD7" s="66">
        <f t="shared" si="48"/>
        <v>56755</v>
      </c>
      <c r="FE7" s="67" t="e">
        <f t="shared" si="49"/>
        <v>#DIV/0!</v>
      </c>
      <c r="FF7" s="61"/>
      <c r="FG7" s="65">
        <v>229</v>
      </c>
      <c r="FH7" s="65">
        <v>206</v>
      </c>
      <c r="FI7" s="66">
        <f t="shared" si="50"/>
        <v>-23</v>
      </c>
      <c r="FJ7" s="68">
        <f t="shared" si="51"/>
        <v>-0.10043668122270742</v>
      </c>
      <c r="FK7" s="62"/>
      <c r="FL7" s="69">
        <v>56755</v>
      </c>
      <c r="FM7" s="69">
        <f>FH7</f>
        <v>206</v>
      </c>
      <c r="FN7" s="70">
        <f t="shared" si="52"/>
        <v>-56549</v>
      </c>
      <c r="FO7" s="71">
        <f t="shared" si="53"/>
        <v>-0.99637036384459521</v>
      </c>
      <c r="FP7" s="14">
        <v>1</v>
      </c>
      <c r="FQ7" s="72">
        <f>SUM(FH7,-$FG$16)/$FG$16</f>
        <v>-0.13445378151260504</v>
      </c>
      <c r="FS7" s="506">
        <v>1</v>
      </c>
      <c r="FT7" s="64" t="s">
        <v>17</v>
      </c>
      <c r="FU7" s="65"/>
      <c r="FV7" s="65">
        <f>GE7</f>
        <v>56755</v>
      </c>
      <c r="FW7" s="66">
        <f t="shared" si="54"/>
        <v>56755</v>
      </c>
      <c r="FX7" s="67" t="e">
        <f t="shared" si="55"/>
        <v>#DIV/0!</v>
      </c>
      <c r="FY7" s="61"/>
      <c r="FZ7" s="65">
        <v>478</v>
      </c>
      <c r="GA7" s="65">
        <v>462</v>
      </c>
      <c r="GB7" s="66">
        <f t="shared" si="56"/>
        <v>-16</v>
      </c>
      <c r="GC7" s="68">
        <f t="shared" si="57"/>
        <v>-3.3472803347280332E-2</v>
      </c>
      <c r="GD7" s="62"/>
      <c r="GE7" s="69">
        <v>56755</v>
      </c>
      <c r="GF7" s="69">
        <f>GA7</f>
        <v>462</v>
      </c>
      <c r="GG7" s="70">
        <f t="shared" si="58"/>
        <v>-56293</v>
      </c>
      <c r="GH7" s="71">
        <f t="shared" si="59"/>
        <v>-0.99185974803982024</v>
      </c>
      <c r="GI7" s="506">
        <v>1</v>
      </c>
      <c r="GJ7" s="72">
        <f>SUM(GA7,-$FZ$16)/$FZ$16</f>
        <v>-0.16906474820143885</v>
      </c>
      <c r="GL7" s="14">
        <v>1</v>
      </c>
      <c r="GM7" s="64" t="s">
        <v>17</v>
      </c>
      <c r="GN7" s="65"/>
      <c r="GO7" s="65">
        <f>GX7</f>
        <v>56755</v>
      </c>
      <c r="GP7" s="66">
        <f t="shared" si="60"/>
        <v>56755</v>
      </c>
      <c r="GQ7" s="67" t="e">
        <f t="shared" si="61"/>
        <v>#DIV/0!</v>
      </c>
      <c r="GR7" s="61"/>
      <c r="GS7" s="65">
        <v>124</v>
      </c>
      <c r="GT7" s="65">
        <v>110</v>
      </c>
      <c r="GU7" s="66">
        <f t="shared" si="62"/>
        <v>-14</v>
      </c>
      <c r="GV7" s="68">
        <f t="shared" si="63"/>
        <v>-0.11290322580645161</v>
      </c>
      <c r="GW7" s="62"/>
      <c r="GX7" s="69">
        <v>56755</v>
      </c>
      <c r="GY7" s="69">
        <f>GT7</f>
        <v>110</v>
      </c>
      <c r="GZ7" s="70">
        <f t="shared" si="64"/>
        <v>-56645</v>
      </c>
      <c r="HA7" s="71">
        <f t="shared" si="65"/>
        <v>-0.99806184477138582</v>
      </c>
      <c r="HB7" s="14">
        <v>1</v>
      </c>
      <c r="HC7" s="72">
        <f>SUM(GT7,-$GS$16)/$GS$16</f>
        <v>-0.15384615384615385</v>
      </c>
      <c r="HE7" s="506">
        <v>1</v>
      </c>
      <c r="HF7" s="64" t="s">
        <v>17</v>
      </c>
      <c r="HG7" s="65"/>
      <c r="HH7" s="65">
        <f>HQ7</f>
        <v>56755</v>
      </c>
      <c r="HI7" s="66">
        <f t="shared" si="66"/>
        <v>56755</v>
      </c>
      <c r="HJ7" s="67" t="e">
        <f t="shared" si="67"/>
        <v>#DIV/0!</v>
      </c>
      <c r="HK7" s="61"/>
      <c r="HL7" s="65">
        <v>309</v>
      </c>
      <c r="HM7" s="65">
        <v>361</v>
      </c>
      <c r="HN7" s="66">
        <f t="shared" si="68"/>
        <v>52</v>
      </c>
      <c r="HO7" s="78">
        <f t="shared" si="69"/>
        <v>0.16828478964401294</v>
      </c>
      <c r="HP7" s="62"/>
      <c r="HQ7" s="69">
        <v>56755</v>
      </c>
      <c r="HR7" s="69">
        <f>HM7</f>
        <v>361</v>
      </c>
      <c r="HS7" s="70">
        <f t="shared" si="70"/>
        <v>-56394</v>
      </c>
      <c r="HT7" s="71">
        <f t="shared" si="71"/>
        <v>-0.99363932693154788</v>
      </c>
      <c r="HU7" s="506">
        <v>1</v>
      </c>
      <c r="HV7" s="72">
        <f>SUM(HM7,-$HL$16)/$HL$16</f>
        <v>-8.1424936386768454E-2</v>
      </c>
      <c r="HX7" s="14">
        <v>1</v>
      </c>
      <c r="HY7" s="64" t="s">
        <v>17</v>
      </c>
      <c r="HZ7" s="65"/>
      <c r="IA7" s="65">
        <f>IJ7</f>
        <v>56755</v>
      </c>
      <c r="IB7" s="66">
        <f t="shared" si="72"/>
        <v>56755</v>
      </c>
      <c r="IC7" s="67" t="e">
        <f t="shared" si="73"/>
        <v>#DIV/0!</v>
      </c>
      <c r="ID7" s="61"/>
      <c r="IE7" s="65">
        <v>664</v>
      </c>
      <c r="IF7" s="65">
        <v>613</v>
      </c>
      <c r="IG7" s="66">
        <f t="shared" si="74"/>
        <v>-51</v>
      </c>
      <c r="IH7" s="68">
        <f t="shared" si="75"/>
        <v>-7.6807228915662648E-2</v>
      </c>
      <c r="II7" s="62"/>
      <c r="IJ7" s="69">
        <v>56755</v>
      </c>
      <c r="IK7" s="69">
        <f>IF7</f>
        <v>613</v>
      </c>
      <c r="IL7" s="70">
        <f t="shared" si="76"/>
        <v>-56142</v>
      </c>
      <c r="IM7" s="71">
        <f t="shared" si="77"/>
        <v>-0.98919918949872254</v>
      </c>
      <c r="IN7" s="14">
        <v>1</v>
      </c>
      <c r="IO7" s="72">
        <f>SUM(IF7,-$IE$16)/$IE$16</f>
        <v>-0.15331491712707182</v>
      </c>
      <c r="IQ7" s="511">
        <v>1</v>
      </c>
      <c r="IR7" s="64" t="s">
        <v>17</v>
      </c>
      <c r="IS7" s="65"/>
      <c r="IT7" s="65">
        <f>JC7</f>
        <v>56755</v>
      </c>
      <c r="IU7" s="66">
        <f t="shared" si="78"/>
        <v>56755</v>
      </c>
      <c r="IV7" s="67" t="e">
        <f t="shared" si="79"/>
        <v>#DIV/0!</v>
      </c>
      <c r="IW7" s="61"/>
      <c r="IX7" s="65">
        <f t="shared" ref="IX7:IY9" si="84">SUM(AB7,AU7,BO7,CI7,DB7,DU7,EN7,FG7,FZ7,GS7,HL7,IE7)</f>
        <v>8149</v>
      </c>
      <c r="IY7" s="65">
        <f t="shared" si="84"/>
        <v>8300</v>
      </c>
      <c r="IZ7" s="66">
        <f t="shared" si="80"/>
        <v>151</v>
      </c>
      <c r="JA7" s="78">
        <f t="shared" si="81"/>
        <v>1.8529880966989813E-2</v>
      </c>
      <c r="JB7" s="62"/>
      <c r="JC7" s="69">
        <v>56755</v>
      </c>
      <c r="JD7" s="69">
        <f>IY7</f>
        <v>8300</v>
      </c>
      <c r="JE7" s="70">
        <f t="shared" si="82"/>
        <v>-48455</v>
      </c>
      <c r="JF7" s="71">
        <f t="shared" si="83"/>
        <v>-0.85375737820456343</v>
      </c>
      <c r="JG7" s="511">
        <v>1</v>
      </c>
      <c r="JH7" s="72">
        <f>SUM(IY7,-$IX$16)/$IX$16</f>
        <v>-6.4050518718989632E-2</v>
      </c>
    </row>
    <row r="8" spans="1:268" x14ac:dyDescent="0.25">
      <c r="A8" s="501">
        <v>2</v>
      </c>
      <c r="B8" s="81" t="s">
        <v>18</v>
      </c>
      <c r="C8" s="82"/>
      <c r="D8" s="83"/>
      <c r="E8" s="58"/>
      <c r="F8" s="84">
        <f>D8/D7</f>
        <v>0</v>
      </c>
      <c r="G8" s="61"/>
      <c r="H8" s="85">
        <v>48681</v>
      </c>
      <c r="I8" s="85">
        <v>48805</v>
      </c>
      <c r="J8" s="86">
        <f>H8/H7</f>
        <v>0.87830621008191101</v>
      </c>
      <c r="K8" s="86">
        <f>I8/I7</f>
        <v>0.88172062436768317</v>
      </c>
      <c r="L8" s="62"/>
      <c r="M8" s="83"/>
      <c r="N8" s="83"/>
      <c r="O8" s="58"/>
      <c r="P8" s="87"/>
      <c r="Q8" s="501">
        <v>2</v>
      </c>
      <c r="R8" s="495">
        <f>SUM(I8,-$H$16)/$H$16</f>
        <v>-0.18122032647172312</v>
      </c>
      <c r="U8" s="506">
        <v>2</v>
      </c>
      <c r="V8" s="81" t="s">
        <v>18</v>
      </c>
      <c r="W8" s="82"/>
      <c r="X8" s="83"/>
      <c r="Y8" s="58"/>
      <c r="Z8" s="84">
        <f>X8/X7</f>
        <v>0</v>
      </c>
      <c r="AA8" s="61"/>
      <c r="AB8" s="85">
        <v>1976</v>
      </c>
      <c r="AC8" s="85">
        <v>1989</v>
      </c>
      <c r="AD8" s="86">
        <f>AB8/AB7</f>
        <v>0.92813527477689051</v>
      </c>
      <c r="AE8" s="86">
        <f>AC8/AC7</f>
        <v>0.93820754716981136</v>
      </c>
      <c r="AF8" s="62"/>
      <c r="AG8" s="83"/>
      <c r="AH8" s="83"/>
      <c r="AI8" s="58"/>
      <c r="AJ8" s="87"/>
      <c r="AK8" s="506">
        <v>2</v>
      </c>
      <c r="AL8" s="495">
        <f>SUM(AC8,-$AB$16)/$AB$16</f>
        <v>-0.1128456735057984</v>
      </c>
      <c r="AN8" s="14">
        <v>2</v>
      </c>
      <c r="AO8" s="81" t="s">
        <v>18</v>
      </c>
      <c r="AP8" s="82"/>
      <c r="AQ8" s="83"/>
      <c r="AR8" s="58"/>
      <c r="AS8" s="84">
        <f>AQ8/AQ7</f>
        <v>0</v>
      </c>
      <c r="AT8" s="61"/>
      <c r="AU8" s="85">
        <v>559</v>
      </c>
      <c r="AV8" s="85">
        <v>520</v>
      </c>
      <c r="AW8" s="86">
        <f>AU8/AU7</f>
        <v>0.89583333333333337</v>
      </c>
      <c r="AX8" s="86">
        <f>AV8/AV7</f>
        <v>0.89500860585197939</v>
      </c>
      <c r="AY8" s="62"/>
      <c r="AZ8" s="83"/>
      <c r="BA8" s="83"/>
      <c r="BB8" s="58"/>
      <c r="BC8" s="87"/>
      <c r="BD8" s="14">
        <v>2</v>
      </c>
      <c r="BE8" s="495">
        <f>SUM(AV8,-$AU$16)/$AU$16</f>
        <v>-0.23076923076923078</v>
      </c>
      <c r="BH8" s="506">
        <v>2</v>
      </c>
      <c r="BI8" s="81" t="s">
        <v>18</v>
      </c>
      <c r="BJ8" s="82"/>
      <c r="BK8" s="83"/>
      <c r="BL8" s="58"/>
      <c r="BM8" s="84">
        <f>BK8/BK7</f>
        <v>0</v>
      </c>
      <c r="BN8" s="61"/>
      <c r="BO8" s="85">
        <v>1440</v>
      </c>
      <c r="BP8" s="85">
        <v>1566</v>
      </c>
      <c r="BQ8" s="86">
        <f>BO8/BO7</f>
        <v>0.93689004554326605</v>
      </c>
      <c r="BR8" s="86">
        <f>BP8/BP7</f>
        <v>0.87534935718278373</v>
      </c>
      <c r="BS8" s="62"/>
      <c r="BT8" s="83"/>
      <c r="BU8" s="83"/>
      <c r="BV8" s="58"/>
      <c r="BW8" s="87"/>
      <c r="BX8" s="506">
        <v>2</v>
      </c>
      <c r="BY8" s="495">
        <f>SUM(BP8,-$BO$16)/$BO$16</f>
        <v>-5.2058111380145281E-2</v>
      </c>
      <c r="CB8" s="14">
        <v>2</v>
      </c>
      <c r="CC8" s="81" t="s">
        <v>18</v>
      </c>
      <c r="CD8" s="82"/>
      <c r="CE8" s="83"/>
      <c r="CF8" s="58"/>
      <c r="CG8" s="84">
        <f>CE8/CE7</f>
        <v>0</v>
      </c>
      <c r="CH8" s="61"/>
      <c r="CI8" s="85">
        <v>1055</v>
      </c>
      <c r="CJ8" s="85">
        <v>987</v>
      </c>
      <c r="CK8" s="86">
        <f>CI8/CI7</f>
        <v>0.95475113122171951</v>
      </c>
      <c r="CL8" s="86">
        <f>CJ8/CJ7</f>
        <v>0.92589118198874298</v>
      </c>
      <c r="CM8" s="62"/>
      <c r="CN8" s="83"/>
      <c r="CO8" s="83"/>
      <c r="CP8" s="58"/>
      <c r="CQ8" s="87"/>
      <c r="CR8" s="14">
        <v>2</v>
      </c>
      <c r="CS8" s="495">
        <f>SUM(CJ8,-$CI$16)/$CI$16</f>
        <v>-0.16708860759493671</v>
      </c>
      <c r="CU8" s="506">
        <v>2</v>
      </c>
      <c r="CV8" s="81" t="s">
        <v>18</v>
      </c>
      <c r="CW8" s="82"/>
      <c r="CX8" s="83"/>
      <c r="CY8" s="58"/>
      <c r="CZ8" s="84">
        <f>CX8/CX7</f>
        <v>0</v>
      </c>
      <c r="DA8" s="61"/>
      <c r="DB8" s="85">
        <v>268</v>
      </c>
      <c r="DC8" s="85">
        <v>267</v>
      </c>
      <c r="DD8" s="86">
        <f>DB8/DB7</f>
        <v>0.94366197183098588</v>
      </c>
      <c r="DE8" s="86">
        <f>DC8/DC7</f>
        <v>0.89</v>
      </c>
      <c r="DF8" s="62"/>
      <c r="DG8" s="83"/>
      <c r="DH8" s="83"/>
      <c r="DI8" s="58"/>
      <c r="DJ8" s="87"/>
      <c r="DK8" s="506">
        <v>2</v>
      </c>
      <c r="DL8" s="495">
        <f>SUM(DC8,-$DC$16)/$DC$16</f>
        <v>-0.14968152866242038</v>
      </c>
      <c r="DN8" s="14">
        <v>2</v>
      </c>
      <c r="DO8" s="81" t="s">
        <v>18</v>
      </c>
      <c r="DP8" s="82"/>
      <c r="DQ8" s="83"/>
      <c r="DR8" s="58"/>
      <c r="DS8" s="84">
        <f>DQ8/DQ7</f>
        <v>0</v>
      </c>
      <c r="DT8" s="61"/>
      <c r="DU8" s="85">
        <v>309</v>
      </c>
      <c r="DV8" s="85">
        <v>303</v>
      </c>
      <c r="DW8" s="86">
        <f>DU8/DU7</f>
        <v>0.87042253521126756</v>
      </c>
      <c r="DX8" s="86">
        <f>DV8/DV7</f>
        <v>0.86324786324786329</v>
      </c>
      <c r="DY8" s="62"/>
      <c r="DZ8" s="83"/>
      <c r="EA8" s="83"/>
      <c r="EB8" s="58"/>
      <c r="EC8" s="87"/>
      <c r="ED8" s="14">
        <v>2</v>
      </c>
      <c r="EE8" s="495">
        <f>SUM(DV8,-$DU$16)/$DU$16</f>
        <v>-0.24813895781637718</v>
      </c>
      <c r="EG8" s="506">
        <v>2</v>
      </c>
      <c r="EH8" s="81" t="s">
        <v>18</v>
      </c>
      <c r="EI8" s="82"/>
      <c r="EJ8" s="83"/>
      <c r="EK8" s="58"/>
      <c r="EL8" s="84">
        <f>EJ8/EJ7</f>
        <v>0</v>
      </c>
      <c r="EM8" s="61"/>
      <c r="EN8" s="85">
        <v>298</v>
      </c>
      <c r="EO8" s="85">
        <v>331</v>
      </c>
      <c r="EP8" s="86">
        <f>EN8/EN7</f>
        <v>0.95819935691318325</v>
      </c>
      <c r="EQ8" s="86">
        <f>EO8/EO7</f>
        <v>0.97067448680351909</v>
      </c>
      <c r="ER8" s="62"/>
      <c r="ES8" s="83"/>
      <c r="ET8" s="83"/>
      <c r="EU8" s="58"/>
      <c r="EV8" s="87"/>
      <c r="EW8" s="506">
        <v>2</v>
      </c>
      <c r="EX8" s="495">
        <f>SUM(EO8,-$EN$16)/$EN$16</f>
        <v>-8.5635359116022103E-2</v>
      </c>
      <c r="EZ8" s="14">
        <v>2</v>
      </c>
      <c r="FA8" s="81" t="s">
        <v>18</v>
      </c>
      <c r="FB8" s="82"/>
      <c r="FC8" s="83"/>
      <c r="FD8" s="58"/>
      <c r="FE8" s="84">
        <f>FC8/FC7</f>
        <v>0</v>
      </c>
      <c r="FF8" s="61"/>
      <c r="FG8" s="85">
        <v>212</v>
      </c>
      <c r="FH8" s="85">
        <v>202</v>
      </c>
      <c r="FI8" s="86">
        <f>FG8/FG7</f>
        <v>0.92576419213973804</v>
      </c>
      <c r="FJ8" s="86">
        <f>FH8/FH7</f>
        <v>0.98058252427184467</v>
      </c>
      <c r="FK8" s="62"/>
      <c r="FL8" s="83"/>
      <c r="FM8" s="83"/>
      <c r="FN8" s="58"/>
      <c r="FO8" s="87"/>
      <c r="FP8" s="14">
        <v>2</v>
      </c>
      <c r="FQ8" s="495">
        <f>SUM(FH8,-$FG$16)/$FG$16</f>
        <v>-0.15126050420168066</v>
      </c>
      <c r="FS8" s="506">
        <v>2</v>
      </c>
      <c r="FT8" s="81" t="s">
        <v>18</v>
      </c>
      <c r="FU8" s="82"/>
      <c r="FV8" s="83"/>
      <c r="FW8" s="58"/>
      <c r="FX8" s="84">
        <f>FV8/FV7</f>
        <v>0</v>
      </c>
      <c r="FY8" s="61"/>
      <c r="FZ8" s="85">
        <v>400</v>
      </c>
      <c r="GA8" s="85">
        <v>427</v>
      </c>
      <c r="GB8" s="86">
        <f>FZ8/FZ7</f>
        <v>0.83682008368200833</v>
      </c>
      <c r="GC8" s="86">
        <f>GA8/GA7</f>
        <v>0.9242424242424242</v>
      </c>
      <c r="GD8" s="62"/>
      <c r="GE8" s="83"/>
      <c r="GF8" s="83"/>
      <c r="GG8" s="58"/>
      <c r="GH8" s="87"/>
      <c r="GI8" s="506">
        <v>2</v>
      </c>
      <c r="GJ8" s="495">
        <f>SUM(GA8,-$FZ$16)/$FZ$16</f>
        <v>-0.23201438848920863</v>
      </c>
      <c r="GL8" s="14">
        <v>2</v>
      </c>
      <c r="GM8" s="81" t="s">
        <v>18</v>
      </c>
      <c r="GN8" s="82"/>
      <c r="GO8" s="83"/>
      <c r="GP8" s="58"/>
      <c r="GQ8" s="84">
        <f>GO8/GO7</f>
        <v>0</v>
      </c>
      <c r="GR8" s="61"/>
      <c r="GS8" s="85">
        <v>114</v>
      </c>
      <c r="GT8" s="85">
        <v>104</v>
      </c>
      <c r="GU8" s="86">
        <f>GS8/GS7</f>
        <v>0.91935483870967738</v>
      </c>
      <c r="GV8" s="86">
        <f>GT8/GT7</f>
        <v>0.94545454545454544</v>
      </c>
      <c r="GW8" s="62"/>
      <c r="GX8" s="83"/>
      <c r="GY8" s="83"/>
      <c r="GZ8" s="58"/>
      <c r="HA8" s="87"/>
      <c r="HB8" s="14">
        <v>2</v>
      </c>
      <c r="HC8" s="495">
        <f>SUM(GT8,-$GS$16)/$GS$16</f>
        <v>-0.2</v>
      </c>
      <c r="HE8" s="506">
        <v>2</v>
      </c>
      <c r="HF8" s="81" t="s">
        <v>18</v>
      </c>
      <c r="HG8" s="82"/>
      <c r="HH8" s="83"/>
      <c r="HI8" s="58"/>
      <c r="HJ8" s="84">
        <f>HH8/HH7</f>
        <v>0</v>
      </c>
      <c r="HK8" s="61"/>
      <c r="HL8" s="85">
        <v>277</v>
      </c>
      <c r="HM8" s="85">
        <v>326</v>
      </c>
      <c r="HN8" s="86">
        <f>HL8/HL7</f>
        <v>0.8964401294498382</v>
      </c>
      <c r="HO8" s="86">
        <f>HM8/HM7</f>
        <v>0.90304709141274242</v>
      </c>
      <c r="HP8" s="62"/>
      <c r="HQ8" s="83"/>
      <c r="HR8" s="83"/>
      <c r="HS8" s="58"/>
      <c r="HT8" s="87"/>
      <c r="HU8" s="506">
        <v>2</v>
      </c>
      <c r="HV8" s="495">
        <f>SUM(HM8,-$HL$16)/$HL$16</f>
        <v>-0.17048346055979643</v>
      </c>
      <c r="HX8" s="14">
        <v>2</v>
      </c>
      <c r="HY8" s="81" t="s">
        <v>18</v>
      </c>
      <c r="HZ8" s="82"/>
      <c r="IA8" s="83"/>
      <c r="IB8" s="58"/>
      <c r="IC8" s="84">
        <f>IA8/IA7</f>
        <v>0</v>
      </c>
      <c r="ID8" s="61"/>
      <c r="IE8" s="85">
        <v>604</v>
      </c>
      <c r="IF8" s="85">
        <v>567</v>
      </c>
      <c r="IG8" s="86">
        <f>IE8/IE7</f>
        <v>0.90963855421686746</v>
      </c>
      <c r="IH8" s="86">
        <f>IF8/IF7</f>
        <v>0.92495921696574224</v>
      </c>
      <c r="II8" s="62"/>
      <c r="IJ8" s="83"/>
      <c r="IK8" s="83"/>
      <c r="IL8" s="58"/>
      <c r="IM8" s="87"/>
      <c r="IN8" s="14">
        <v>2</v>
      </c>
      <c r="IO8" s="495">
        <f>SUM(IF8,-$IE$16)/$IE$16</f>
        <v>-0.21685082872928177</v>
      </c>
      <c r="IQ8" s="511">
        <v>2</v>
      </c>
      <c r="IR8" s="81" t="s">
        <v>18</v>
      </c>
      <c r="IS8" s="82"/>
      <c r="IT8" s="83"/>
      <c r="IU8" s="58"/>
      <c r="IV8" s="84">
        <f>IT8/IT7</f>
        <v>0</v>
      </c>
      <c r="IW8" s="61"/>
      <c r="IX8" s="128">
        <f t="shared" si="84"/>
        <v>7512</v>
      </c>
      <c r="IY8" s="128">
        <f t="shared" si="84"/>
        <v>7589</v>
      </c>
      <c r="IZ8" s="86">
        <f>IX8/IX7</f>
        <v>0.9218308994968708</v>
      </c>
      <c r="JA8" s="86">
        <f>IY8/IY7</f>
        <v>0.91433734939759037</v>
      </c>
      <c r="JB8" s="62"/>
      <c r="JC8" s="83"/>
      <c r="JD8" s="83"/>
      <c r="JE8" s="58"/>
      <c r="JF8" s="87"/>
      <c r="JG8" s="511">
        <v>2</v>
      </c>
      <c r="JH8" s="495">
        <f>SUM(IY8,-$IX$16)/$IX$16</f>
        <v>-0.14422643211547137</v>
      </c>
    </row>
    <row r="9" spans="1:268" x14ac:dyDescent="0.25">
      <c r="A9" s="501">
        <v>3</v>
      </c>
      <c r="B9" s="81" t="s">
        <v>19</v>
      </c>
      <c r="C9" s="82"/>
      <c r="D9" s="83"/>
      <c r="E9" s="58"/>
      <c r="F9" s="84">
        <f>D9/D7</f>
        <v>0</v>
      </c>
      <c r="G9" s="61"/>
      <c r="H9" s="85">
        <v>6745</v>
      </c>
      <c r="I9" s="85">
        <v>6547</v>
      </c>
      <c r="J9" s="86">
        <f>H9/H7</f>
        <v>0.12169378991808899</v>
      </c>
      <c r="K9" s="86">
        <f>I9/I7</f>
        <v>0.1182793756323168</v>
      </c>
      <c r="L9" s="62"/>
      <c r="M9" s="83"/>
      <c r="N9" s="83"/>
      <c r="O9" s="58"/>
      <c r="P9" s="87"/>
      <c r="Q9" s="501">
        <v>3</v>
      </c>
      <c r="R9" s="6"/>
      <c r="U9" s="506">
        <v>3</v>
      </c>
      <c r="V9" s="81" t="s">
        <v>19</v>
      </c>
      <c r="W9" s="82"/>
      <c r="X9" s="83"/>
      <c r="Y9" s="58"/>
      <c r="Z9" s="84">
        <f>X9/X7</f>
        <v>0</v>
      </c>
      <c r="AA9" s="61"/>
      <c r="AB9" s="85">
        <v>153</v>
      </c>
      <c r="AC9" s="85">
        <v>131</v>
      </c>
      <c r="AD9" s="86">
        <f>AB9/AB7</f>
        <v>7.1864725223109438E-2</v>
      </c>
      <c r="AE9" s="86">
        <f>AC9/AC7</f>
        <v>6.1792452830188679E-2</v>
      </c>
      <c r="AF9" s="62"/>
      <c r="AG9" s="83"/>
      <c r="AH9" s="83"/>
      <c r="AI9" s="58"/>
      <c r="AJ9" s="87"/>
      <c r="AK9" s="506">
        <v>3</v>
      </c>
      <c r="AL9" s="6"/>
      <c r="AN9" s="14">
        <v>3</v>
      </c>
      <c r="AO9" s="81" t="s">
        <v>19</v>
      </c>
      <c r="AP9" s="82"/>
      <c r="AQ9" s="83"/>
      <c r="AR9" s="58"/>
      <c r="AS9" s="84">
        <f>AQ9/AQ7</f>
        <v>0</v>
      </c>
      <c r="AT9" s="61"/>
      <c r="AU9" s="85">
        <v>65</v>
      </c>
      <c r="AV9" s="85">
        <v>61</v>
      </c>
      <c r="AW9" s="86">
        <f>AU9/AU7</f>
        <v>0.10416666666666667</v>
      </c>
      <c r="AX9" s="86">
        <f>AV9/AV7</f>
        <v>0.10499139414802065</v>
      </c>
      <c r="AY9" s="62"/>
      <c r="AZ9" s="83"/>
      <c r="BA9" s="83"/>
      <c r="BB9" s="58"/>
      <c r="BC9" s="87"/>
      <c r="BD9" s="14">
        <v>3</v>
      </c>
      <c r="BE9" s="6"/>
      <c r="BH9" s="506">
        <v>3</v>
      </c>
      <c r="BI9" s="81" t="s">
        <v>19</v>
      </c>
      <c r="BJ9" s="82"/>
      <c r="BK9" s="83"/>
      <c r="BL9" s="58"/>
      <c r="BM9" s="84">
        <f>BK9/BK7</f>
        <v>0</v>
      </c>
      <c r="BN9" s="61"/>
      <c r="BO9" s="85">
        <v>97</v>
      </c>
      <c r="BP9" s="85">
        <v>223</v>
      </c>
      <c r="BQ9" s="86">
        <f>BO9/BO7</f>
        <v>6.3109954456733897E-2</v>
      </c>
      <c r="BR9" s="86">
        <f>BP9/BP7</f>
        <v>0.12465064281721633</v>
      </c>
      <c r="BS9" s="62"/>
      <c r="BT9" s="83"/>
      <c r="BU9" s="83"/>
      <c r="BV9" s="58"/>
      <c r="BW9" s="87"/>
      <c r="BX9" s="506">
        <v>3</v>
      </c>
      <c r="BY9" s="6"/>
      <c r="CB9" s="14">
        <v>3</v>
      </c>
      <c r="CC9" s="81" t="s">
        <v>19</v>
      </c>
      <c r="CD9" s="82"/>
      <c r="CE9" s="83"/>
      <c r="CF9" s="58"/>
      <c r="CG9" s="84">
        <f>CE9/CE7</f>
        <v>0</v>
      </c>
      <c r="CH9" s="61"/>
      <c r="CI9" s="85">
        <v>50</v>
      </c>
      <c r="CJ9" s="85">
        <v>79</v>
      </c>
      <c r="CK9" s="86">
        <f>CI9/CI7</f>
        <v>4.5248868778280542E-2</v>
      </c>
      <c r="CL9" s="86">
        <f>CJ9/CJ7</f>
        <v>7.410881801125703E-2</v>
      </c>
      <c r="CM9" s="62"/>
      <c r="CN9" s="83"/>
      <c r="CO9" s="83"/>
      <c r="CP9" s="58"/>
      <c r="CQ9" s="87"/>
      <c r="CR9" s="14">
        <v>3</v>
      </c>
      <c r="CS9" s="6"/>
      <c r="CU9" s="506">
        <v>3</v>
      </c>
      <c r="CV9" s="81" t="s">
        <v>19</v>
      </c>
      <c r="CW9" s="82"/>
      <c r="CX9" s="83"/>
      <c r="CY9" s="58"/>
      <c r="CZ9" s="84">
        <f>CX9/CX7</f>
        <v>0</v>
      </c>
      <c r="DA9" s="61"/>
      <c r="DB9" s="85">
        <v>16</v>
      </c>
      <c r="DC9" s="85">
        <v>33</v>
      </c>
      <c r="DD9" s="86">
        <f>DB9/DB7</f>
        <v>5.6338028169014086E-2</v>
      </c>
      <c r="DE9" s="86">
        <f>DC9/DC7</f>
        <v>0.11</v>
      </c>
      <c r="DF9" s="62"/>
      <c r="DG9" s="83"/>
      <c r="DH9" s="83"/>
      <c r="DI9" s="58"/>
      <c r="DJ9" s="87"/>
      <c r="DK9" s="506">
        <v>3</v>
      </c>
      <c r="DL9" s="6"/>
      <c r="DN9" s="14">
        <v>3</v>
      </c>
      <c r="DO9" s="81" t="s">
        <v>19</v>
      </c>
      <c r="DP9" s="82"/>
      <c r="DQ9" s="83"/>
      <c r="DR9" s="58"/>
      <c r="DS9" s="84">
        <f>DQ9/DQ7</f>
        <v>0</v>
      </c>
      <c r="DT9" s="61"/>
      <c r="DU9" s="85">
        <v>46</v>
      </c>
      <c r="DV9" s="85">
        <v>18</v>
      </c>
      <c r="DW9" s="86">
        <f>DU9/DU7</f>
        <v>0.12957746478873239</v>
      </c>
      <c r="DX9" s="86">
        <f>DV9/DV7</f>
        <v>5.128205128205128E-2</v>
      </c>
      <c r="DY9" s="62"/>
      <c r="DZ9" s="83"/>
      <c r="EA9" s="83"/>
      <c r="EB9" s="58"/>
      <c r="EC9" s="87"/>
      <c r="ED9" s="14">
        <v>3</v>
      </c>
      <c r="EE9" s="6"/>
      <c r="EG9" s="506">
        <v>3</v>
      </c>
      <c r="EH9" s="81" t="s">
        <v>19</v>
      </c>
      <c r="EI9" s="82"/>
      <c r="EJ9" s="83"/>
      <c r="EK9" s="58"/>
      <c r="EL9" s="84">
        <f>EJ9/EJ7</f>
        <v>0</v>
      </c>
      <c r="EM9" s="61"/>
      <c r="EN9" s="85">
        <v>13</v>
      </c>
      <c r="EO9" s="85">
        <v>10</v>
      </c>
      <c r="EP9" s="86">
        <f>EN9/EN7</f>
        <v>4.1800643086816719E-2</v>
      </c>
      <c r="EQ9" s="86">
        <f>EO9/EO7</f>
        <v>2.932551319648094E-2</v>
      </c>
      <c r="ER9" s="62"/>
      <c r="ES9" s="83"/>
      <c r="ET9" s="83"/>
      <c r="EU9" s="58"/>
      <c r="EV9" s="87"/>
      <c r="EW9" s="506">
        <v>3</v>
      </c>
      <c r="EX9" s="6"/>
      <c r="EZ9" s="14">
        <v>3</v>
      </c>
      <c r="FA9" s="81" t="s">
        <v>19</v>
      </c>
      <c r="FB9" s="82"/>
      <c r="FC9" s="83"/>
      <c r="FD9" s="58"/>
      <c r="FE9" s="84">
        <f>FC9/FC7</f>
        <v>0</v>
      </c>
      <c r="FF9" s="61"/>
      <c r="FG9" s="85">
        <v>17</v>
      </c>
      <c r="FH9" s="85">
        <v>4</v>
      </c>
      <c r="FI9" s="86">
        <f>FG9/FG7</f>
        <v>7.4235807860262015E-2</v>
      </c>
      <c r="FJ9" s="86">
        <f>FH9/FH7</f>
        <v>1.9417475728155338E-2</v>
      </c>
      <c r="FK9" s="62"/>
      <c r="FL9" s="83"/>
      <c r="FM9" s="83"/>
      <c r="FN9" s="58"/>
      <c r="FO9" s="87"/>
      <c r="FP9" s="14">
        <v>3</v>
      </c>
      <c r="FQ9" s="6"/>
      <c r="FS9" s="506">
        <v>3</v>
      </c>
      <c r="FT9" s="81" t="s">
        <v>19</v>
      </c>
      <c r="FU9" s="82"/>
      <c r="FV9" s="83"/>
      <c r="FW9" s="58"/>
      <c r="FX9" s="84">
        <f>FV9/FV7</f>
        <v>0</v>
      </c>
      <c r="FY9" s="61"/>
      <c r="FZ9" s="85">
        <v>78</v>
      </c>
      <c r="GA9" s="85">
        <v>35</v>
      </c>
      <c r="GB9" s="86">
        <f>FZ9/FZ7</f>
        <v>0.16317991631799164</v>
      </c>
      <c r="GC9" s="86">
        <f>GA9/GA7</f>
        <v>7.575757575757576E-2</v>
      </c>
      <c r="GD9" s="62"/>
      <c r="GE9" s="83"/>
      <c r="GF9" s="83"/>
      <c r="GG9" s="58"/>
      <c r="GH9" s="87"/>
      <c r="GI9" s="506">
        <v>3</v>
      </c>
      <c r="GJ9" s="6"/>
      <c r="GL9" s="14">
        <v>3</v>
      </c>
      <c r="GM9" s="81" t="s">
        <v>19</v>
      </c>
      <c r="GN9" s="82"/>
      <c r="GO9" s="83"/>
      <c r="GP9" s="58"/>
      <c r="GQ9" s="84">
        <f>GO9/GO7</f>
        <v>0</v>
      </c>
      <c r="GR9" s="61"/>
      <c r="GS9" s="85">
        <v>10</v>
      </c>
      <c r="GT9" s="85">
        <v>6</v>
      </c>
      <c r="GU9" s="86">
        <f>GS9/GS7</f>
        <v>8.0645161290322578E-2</v>
      </c>
      <c r="GV9" s="86">
        <f>GT9/GT7</f>
        <v>5.4545454545454543E-2</v>
      </c>
      <c r="GW9" s="62"/>
      <c r="GX9" s="83"/>
      <c r="GY9" s="83"/>
      <c r="GZ9" s="58"/>
      <c r="HA9" s="87"/>
      <c r="HB9" s="14">
        <v>3</v>
      </c>
      <c r="HC9" s="6"/>
      <c r="HE9" s="506">
        <v>3</v>
      </c>
      <c r="HF9" s="81" t="s">
        <v>19</v>
      </c>
      <c r="HG9" s="82"/>
      <c r="HH9" s="83"/>
      <c r="HI9" s="58"/>
      <c r="HJ9" s="84">
        <f>HH9/HH7</f>
        <v>0</v>
      </c>
      <c r="HK9" s="61"/>
      <c r="HL9" s="85">
        <v>32</v>
      </c>
      <c r="HM9" s="85">
        <v>35</v>
      </c>
      <c r="HN9" s="86">
        <f>HL9/HL7</f>
        <v>0.10355987055016182</v>
      </c>
      <c r="HO9" s="86">
        <f>HM9/HM7</f>
        <v>9.6952908587257622E-2</v>
      </c>
      <c r="HP9" s="62"/>
      <c r="HQ9" s="83"/>
      <c r="HR9" s="83"/>
      <c r="HS9" s="58"/>
      <c r="HT9" s="87"/>
      <c r="HU9" s="506">
        <v>3</v>
      </c>
      <c r="HV9" s="6"/>
      <c r="HX9" s="14">
        <v>3</v>
      </c>
      <c r="HY9" s="81" t="s">
        <v>19</v>
      </c>
      <c r="HZ9" s="82"/>
      <c r="IA9" s="83"/>
      <c r="IB9" s="58"/>
      <c r="IC9" s="84">
        <f>IA9/IA7</f>
        <v>0</v>
      </c>
      <c r="ID9" s="61"/>
      <c r="IE9" s="85">
        <v>60</v>
      </c>
      <c r="IF9" s="85">
        <v>46</v>
      </c>
      <c r="IG9" s="86">
        <f>IE9/IE7</f>
        <v>9.036144578313253E-2</v>
      </c>
      <c r="IH9" s="86">
        <f>IF9/IF7</f>
        <v>7.5040783034257749E-2</v>
      </c>
      <c r="II9" s="62"/>
      <c r="IJ9" s="83"/>
      <c r="IK9" s="83"/>
      <c r="IL9" s="58"/>
      <c r="IM9" s="87"/>
      <c r="IN9" s="14">
        <v>3</v>
      </c>
      <c r="IO9" s="6"/>
      <c r="IQ9" s="511">
        <v>3</v>
      </c>
      <c r="IR9" s="81" t="s">
        <v>19</v>
      </c>
      <c r="IS9" s="82"/>
      <c r="IT9" s="83"/>
      <c r="IU9" s="58"/>
      <c r="IV9" s="84">
        <f>IT9/IT7</f>
        <v>0</v>
      </c>
      <c r="IW9" s="61"/>
      <c r="IX9" s="128">
        <f t="shared" si="84"/>
        <v>637</v>
      </c>
      <c r="IY9" s="128">
        <f t="shared" si="84"/>
        <v>681</v>
      </c>
      <c r="IZ9" s="86">
        <f>IX9/IX7</f>
        <v>7.8169100503129224E-2</v>
      </c>
      <c r="JA9" s="86">
        <f>IY9/IY7</f>
        <v>8.2048192771084341E-2</v>
      </c>
      <c r="JB9" s="62"/>
      <c r="JC9" s="83"/>
      <c r="JD9" s="83"/>
      <c r="JE9" s="58"/>
      <c r="JF9" s="87"/>
      <c r="JG9" s="511">
        <v>3</v>
      </c>
      <c r="JH9" s="6"/>
    </row>
    <row r="10" spans="1:268" hidden="1" x14ac:dyDescent="0.25">
      <c r="A10" s="501">
        <v>4</v>
      </c>
      <c r="B10" s="81" t="s">
        <v>20</v>
      </c>
      <c r="C10" s="7"/>
      <c r="D10" s="83"/>
      <c r="E10" s="58"/>
      <c r="F10" s="92"/>
      <c r="G10" s="61"/>
      <c r="H10" s="85"/>
      <c r="I10" s="85"/>
      <c r="J10" s="93"/>
      <c r="K10" s="94"/>
      <c r="L10" s="62"/>
      <c r="M10" s="83"/>
      <c r="N10" s="83"/>
      <c r="O10" s="58"/>
      <c r="P10" s="87"/>
      <c r="Q10" s="191">
        <v>4</v>
      </c>
      <c r="R10" s="6"/>
      <c r="U10" s="506">
        <v>4</v>
      </c>
      <c r="V10" s="81" t="s">
        <v>20</v>
      </c>
      <c r="W10" s="7"/>
      <c r="X10" s="83"/>
      <c r="Y10" s="58"/>
      <c r="Z10" s="92"/>
      <c r="AA10" s="61"/>
      <c r="AB10" s="85"/>
      <c r="AC10" s="85"/>
      <c r="AD10" s="93"/>
      <c r="AE10" s="94"/>
      <c r="AF10" s="62"/>
      <c r="AG10" s="83"/>
      <c r="AH10" s="83"/>
      <c r="AI10" s="58"/>
      <c r="AJ10" s="87"/>
      <c r="AK10" s="506">
        <v>4</v>
      </c>
      <c r="AL10" s="6"/>
      <c r="AN10" s="14">
        <v>4</v>
      </c>
      <c r="AO10" s="81" t="s">
        <v>20</v>
      </c>
      <c r="AP10" s="7"/>
      <c r="AQ10" s="83"/>
      <c r="AR10" s="58"/>
      <c r="AS10" s="92"/>
      <c r="AT10" s="61"/>
      <c r="AU10" s="85"/>
      <c r="AV10" s="85"/>
      <c r="AW10" s="93"/>
      <c r="AX10" s="94"/>
      <c r="AY10" s="62"/>
      <c r="AZ10" s="83"/>
      <c r="BA10" s="83"/>
      <c r="BB10" s="58"/>
      <c r="BC10" s="87"/>
      <c r="BD10" s="14">
        <v>4</v>
      </c>
      <c r="BE10" s="6"/>
      <c r="BH10" s="501">
        <v>4</v>
      </c>
      <c r="BI10" s="81" t="s">
        <v>20</v>
      </c>
      <c r="BJ10" s="7"/>
      <c r="BK10" s="83"/>
      <c r="BL10" s="58"/>
      <c r="BM10" s="92"/>
      <c r="BN10" s="61"/>
      <c r="BO10" s="85"/>
      <c r="BP10" s="85"/>
      <c r="BQ10" s="93"/>
      <c r="BR10" s="94"/>
      <c r="BS10" s="62"/>
      <c r="BT10" s="83"/>
      <c r="BU10" s="83"/>
      <c r="BV10" s="58"/>
      <c r="BW10" s="87"/>
      <c r="BX10" s="501">
        <v>4</v>
      </c>
      <c r="BY10" s="6"/>
      <c r="CB10" s="14">
        <v>4</v>
      </c>
      <c r="CC10" s="81" t="s">
        <v>20</v>
      </c>
      <c r="CD10" s="7"/>
      <c r="CE10" s="83"/>
      <c r="CF10" s="58"/>
      <c r="CG10" s="92"/>
      <c r="CH10" s="61"/>
      <c r="CI10" s="85"/>
      <c r="CJ10" s="85"/>
      <c r="CK10" s="93"/>
      <c r="CL10" s="94"/>
      <c r="CM10" s="62"/>
      <c r="CN10" s="83"/>
      <c r="CO10" s="83"/>
      <c r="CP10" s="58"/>
      <c r="CQ10" s="87"/>
      <c r="CR10" s="14">
        <v>4</v>
      </c>
      <c r="CS10" s="6"/>
      <c r="CU10" s="501">
        <v>4</v>
      </c>
      <c r="CV10" s="81" t="s">
        <v>20</v>
      </c>
      <c r="CW10" s="7"/>
      <c r="CX10" s="83"/>
      <c r="CY10" s="58"/>
      <c r="CZ10" s="92"/>
      <c r="DA10" s="61"/>
      <c r="DB10" s="85"/>
      <c r="DC10" s="85"/>
      <c r="DD10" s="93"/>
      <c r="DE10" s="94"/>
      <c r="DF10" s="62"/>
      <c r="DG10" s="83"/>
      <c r="DH10" s="83"/>
      <c r="DI10" s="58"/>
      <c r="DJ10" s="87"/>
      <c r="DK10" s="501">
        <v>4</v>
      </c>
      <c r="DL10" s="6"/>
      <c r="DN10" s="14">
        <v>4</v>
      </c>
      <c r="DO10" s="81" t="s">
        <v>20</v>
      </c>
      <c r="DP10" s="7"/>
      <c r="DQ10" s="83"/>
      <c r="DR10" s="58"/>
      <c r="DS10" s="92"/>
      <c r="DT10" s="61"/>
      <c r="DU10" s="85"/>
      <c r="DV10" s="85"/>
      <c r="DW10" s="93"/>
      <c r="DX10" s="94"/>
      <c r="DY10" s="62"/>
      <c r="DZ10" s="83"/>
      <c r="EA10" s="83"/>
      <c r="EB10" s="58"/>
      <c r="EC10" s="87"/>
      <c r="ED10" s="14">
        <v>4</v>
      </c>
      <c r="EE10" s="6"/>
      <c r="EG10" s="501">
        <v>4</v>
      </c>
      <c r="EH10" s="81" t="s">
        <v>20</v>
      </c>
      <c r="EI10" s="7"/>
      <c r="EJ10" s="83"/>
      <c r="EK10" s="58"/>
      <c r="EL10" s="92"/>
      <c r="EM10" s="61"/>
      <c r="EN10" s="85"/>
      <c r="EO10" s="85"/>
      <c r="EP10" s="93"/>
      <c r="EQ10" s="94"/>
      <c r="ER10" s="62"/>
      <c r="ES10" s="83"/>
      <c r="ET10" s="83"/>
      <c r="EU10" s="58"/>
      <c r="EV10" s="87"/>
      <c r="EW10" s="501">
        <v>4</v>
      </c>
      <c r="EX10" s="6"/>
      <c r="EZ10" s="14">
        <v>4</v>
      </c>
      <c r="FA10" s="81" t="s">
        <v>20</v>
      </c>
      <c r="FB10" s="7"/>
      <c r="FC10" s="83"/>
      <c r="FD10" s="58"/>
      <c r="FE10" s="92"/>
      <c r="FF10" s="61"/>
      <c r="FG10" s="85"/>
      <c r="FH10" s="85"/>
      <c r="FI10" s="93"/>
      <c r="FJ10" s="94"/>
      <c r="FK10" s="62"/>
      <c r="FL10" s="83"/>
      <c r="FM10" s="83"/>
      <c r="FN10" s="58"/>
      <c r="FO10" s="87"/>
      <c r="FP10" s="14">
        <v>4</v>
      </c>
      <c r="FQ10" s="6"/>
      <c r="FS10" s="501">
        <v>4</v>
      </c>
      <c r="FT10" s="81" t="s">
        <v>20</v>
      </c>
      <c r="FU10" s="7"/>
      <c r="FV10" s="83"/>
      <c r="FW10" s="58"/>
      <c r="FX10" s="92"/>
      <c r="FY10" s="61"/>
      <c r="FZ10" s="85"/>
      <c r="GA10" s="85"/>
      <c r="GB10" s="93"/>
      <c r="GC10" s="94"/>
      <c r="GD10" s="62"/>
      <c r="GE10" s="83"/>
      <c r="GF10" s="83"/>
      <c r="GG10" s="58"/>
      <c r="GH10" s="87"/>
      <c r="GI10" s="501">
        <v>4</v>
      </c>
      <c r="GJ10" s="6"/>
      <c r="GL10" s="14">
        <v>4</v>
      </c>
      <c r="GM10" s="81" t="s">
        <v>20</v>
      </c>
      <c r="GN10" s="7"/>
      <c r="GO10" s="83"/>
      <c r="GP10" s="58"/>
      <c r="GQ10" s="92"/>
      <c r="GR10" s="61"/>
      <c r="GS10" s="85"/>
      <c r="GT10" s="85"/>
      <c r="GU10" s="93"/>
      <c r="GV10" s="94"/>
      <c r="GW10" s="62"/>
      <c r="GX10" s="83"/>
      <c r="GY10" s="83"/>
      <c r="GZ10" s="58"/>
      <c r="HA10" s="87"/>
      <c r="HB10" s="14">
        <v>4</v>
      </c>
      <c r="HC10" s="6"/>
      <c r="HE10" s="501">
        <v>4</v>
      </c>
      <c r="HF10" s="81" t="s">
        <v>20</v>
      </c>
      <c r="HG10" s="7"/>
      <c r="HH10" s="83"/>
      <c r="HI10" s="58"/>
      <c r="HJ10" s="92"/>
      <c r="HK10" s="61"/>
      <c r="HL10" s="85"/>
      <c r="HM10" s="85"/>
      <c r="HN10" s="93"/>
      <c r="HO10" s="94"/>
      <c r="HP10" s="62"/>
      <c r="HQ10" s="83"/>
      <c r="HR10" s="83"/>
      <c r="HS10" s="58"/>
      <c r="HT10" s="87"/>
      <c r="HU10" s="501">
        <v>4</v>
      </c>
      <c r="HV10" s="6"/>
      <c r="HX10" s="14">
        <v>4</v>
      </c>
      <c r="HY10" s="81" t="s">
        <v>20</v>
      </c>
      <c r="HZ10" s="7"/>
      <c r="IA10" s="83"/>
      <c r="IB10" s="58"/>
      <c r="IC10" s="92"/>
      <c r="ID10" s="61"/>
      <c r="IE10" s="85"/>
      <c r="IF10" s="85"/>
      <c r="IG10" s="93"/>
      <c r="IH10" s="94"/>
      <c r="II10" s="62"/>
      <c r="IJ10" s="83"/>
      <c r="IK10" s="83"/>
      <c r="IL10" s="58"/>
      <c r="IM10" s="87"/>
      <c r="IN10" s="14">
        <v>4</v>
      </c>
      <c r="IO10" s="6"/>
      <c r="IQ10" s="511">
        <v>4</v>
      </c>
      <c r="IR10" s="81" t="s">
        <v>20</v>
      </c>
      <c r="IS10" s="7"/>
      <c r="IT10" s="83"/>
      <c r="IU10" s="58"/>
      <c r="IV10" s="92"/>
      <c r="IW10" s="61"/>
      <c r="IX10" s="85"/>
      <c r="IY10" s="85"/>
      <c r="IZ10" s="93"/>
      <c r="JA10" s="94"/>
      <c r="JB10" s="62"/>
      <c r="JC10" s="83"/>
      <c r="JD10" s="83"/>
      <c r="JE10" s="58"/>
      <c r="JF10" s="87"/>
      <c r="JG10" s="511">
        <v>4</v>
      </c>
      <c r="JH10" s="6"/>
    </row>
    <row r="11" spans="1:268" ht="5.0999999999999996" customHeight="1" x14ac:dyDescent="0.25">
      <c r="A11" s="501"/>
      <c r="B11" s="95"/>
      <c r="C11" s="96"/>
      <c r="D11" s="97"/>
      <c r="E11" s="98"/>
      <c r="F11" s="99"/>
      <c r="G11" s="61"/>
      <c r="H11" s="97"/>
      <c r="I11" s="97"/>
      <c r="J11" s="98"/>
      <c r="K11" s="99"/>
      <c r="L11" s="62"/>
      <c r="M11" s="97"/>
      <c r="N11" s="97"/>
      <c r="O11" s="98"/>
      <c r="P11" s="87"/>
      <c r="Q11" s="501"/>
      <c r="R11" s="6"/>
      <c r="U11" s="506"/>
      <c r="V11" s="95"/>
      <c r="W11" s="96"/>
      <c r="X11" s="97"/>
      <c r="Y11" s="98"/>
      <c r="Z11" s="99"/>
      <c r="AA11" s="61"/>
      <c r="AB11" s="97"/>
      <c r="AC11" s="97"/>
      <c r="AD11" s="98"/>
      <c r="AE11" s="99"/>
      <c r="AF11" s="62"/>
      <c r="AG11" s="97"/>
      <c r="AH11" s="97"/>
      <c r="AI11" s="98"/>
      <c r="AJ11" s="87"/>
      <c r="AK11" s="506"/>
      <c r="AL11" s="6"/>
      <c r="AN11" s="14"/>
      <c r="AO11" s="95"/>
      <c r="AP11" s="96"/>
      <c r="AQ11" s="97"/>
      <c r="AR11" s="98"/>
      <c r="AS11" s="99"/>
      <c r="AT11" s="61"/>
      <c r="AU11" s="97"/>
      <c r="AV11" s="97"/>
      <c r="AW11" s="98"/>
      <c r="AX11" s="99"/>
      <c r="AY11" s="62"/>
      <c r="AZ11" s="97"/>
      <c r="BA11" s="97"/>
      <c r="BB11" s="98"/>
      <c r="BC11" s="87"/>
      <c r="BD11" s="14"/>
      <c r="BE11" s="6"/>
      <c r="BH11" s="506"/>
      <c r="BI11" s="95"/>
      <c r="BJ11" s="96"/>
      <c r="BK11" s="97"/>
      <c r="BL11" s="98"/>
      <c r="BM11" s="99"/>
      <c r="BN11" s="61"/>
      <c r="BO11" s="97"/>
      <c r="BP11" s="97"/>
      <c r="BQ11" s="98"/>
      <c r="BR11" s="99"/>
      <c r="BS11" s="62"/>
      <c r="BT11" s="97"/>
      <c r="BU11" s="97"/>
      <c r="BV11" s="98"/>
      <c r="BW11" s="87"/>
      <c r="BX11" s="506"/>
      <c r="BY11" s="6"/>
      <c r="CB11" s="14"/>
      <c r="CC11" s="95"/>
      <c r="CD11" s="96"/>
      <c r="CE11" s="97"/>
      <c r="CF11" s="98"/>
      <c r="CG11" s="99"/>
      <c r="CH11" s="61"/>
      <c r="CI11" s="97"/>
      <c r="CJ11" s="97"/>
      <c r="CK11" s="98"/>
      <c r="CL11" s="99"/>
      <c r="CM11" s="62"/>
      <c r="CN11" s="97"/>
      <c r="CO11" s="97"/>
      <c r="CP11" s="98"/>
      <c r="CQ11" s="87"/>
      <c r="CR11" s="14"/>
      <c r="CS11" s="6"/>
      <c r="CU11" s="506"/>
      <c r="CV11" s="95"/>
      <c r="CW11" s="96"/>
      <c r="CX11" s="97"/>
      <c r="CY11" s="98"/>
      <c r="CZ11" s="99"/>
      <c r="DA11" s="61"/>
      <c r="DB11" s="97"/>
      <c r="DC11" s="97"/>
      <c r="DD11" s="98"/>
      <c r="DE11" s="99"/>
      <c r="DF11" s="62"/>
      <c r="DG11" s="97"/>
      <c r="DH11" s="97"/>
      <c r="DI11" s="98"/>
      <c r="DJ11" s="87"/>
      <c r="DK11" s="506"/>
      <c r="DL11" s="6"/>
      <c r="DN11" s="14"/>
      <c r="DO11" s="95"/>
      <c r="DP11" s="96"/>
      <c r="DQ11" s="97"/>
      <c r="DR11" s="98"/>
      <c r="DS11" s="99"/>
      <c r="DT11" s="61"/>
      <c r="DU11" s="97"/>
      <c r="DV11" s="97"/>
      <c r="DW11" s="98"/>
      <c r="DX11" s="99"/>
      <c r="DY11" s="62"/>
      <c r="DZ11" s="97"/>
      <c r="EA11" s="97"/>
      <c r="EB11" s="98"/>
      <c r="EC11" s="87"/>
      <c r="ED11" s="14"/>
      <c r="EE11" s="6"/>
      <c r="EG11" s="506"/>
      <c r="EH11" s="95"/>
      <c r="EI11" s="96"/>
      <c r="EJ11" s="97"/>
      <c r="EK11" s="98"/>
      <c r="EL11" s="99"/>
      <c r="EM11" s="61"/>
      <c r="EN11" s="97"/>
      <c r="EO11" s="97"/>
      <c r="EP11" s="98"/>
      <c r="EQ11" s="99"/>
      <c r="ER11" s="62"/>
      <c r="ES11" s="97"/>
      <c r="ET11" s="97"/>
      <c r="EU11" s="98"/>
      <c r="EV11" s="87"/>
      <c r="EW11" s="506"/>
      <c r="EX11" s="6"/>
      <c r="EZ11" s="14"/>
      <c r="FA11" s="95"/>
      <c r="FB11" s="96"/>
      <c r="FC11" s="97"/>
      <c r="FD11" s="98"/>
      <c r="FE11" s="99"/>
      <c r="FF11" s="61"/>
      <c r="FG11" s="97"/>
      <c r="FH11" s="97"/>
      <c r="FI11" s="98"/>
      <c r="FJ11" s="99"/>
      <c r="FK11" s="62"/>
      <c r="FL11" s="97"/>
      <c r="FM11" s="97"/>
      <c r="FN11" s="98"/>
      <c r="FO11" s="87"/>
      <c r="FP11" s="14"/>
      <c r="FQ11" s="6"/>
      <c r="FS11" s="506"/>
      <c r="FT11" s="95"/>
      <c r="FU11" s="96"/>
      <c r="FV11" s="97"/>
      <c r="FW11" s="98"/>
      <c r="FX11" s="99"/>
      <c r="FY11" s="61"/>
      <c r="FZ11" s="97"/>
      <c r="GA11" s="97"/>
      <c r="GB11" s="98"/>
      <c r="GC11" s="99"/>
      <c r="GD11" s="62"/>
      <c r="GE11" s="97"/>
      <c r="GF11" s="97"/>
      <c r="GG11" s="98"/>
      <c r="GH11" s="87"/>
      <c r="GI11" s="506"/>
      <c r="GJ11" s="6"/>
      <c r="GL11" s="14"/>
      <c r="GM11" s="95"/>
      <c r="GN11" s="96"/>
      <c r="GO11" s="97"/>
      <c r="GP11" s="98"/>
      <c r="GQ11" s="99"/>
      <c r="GR11" s="61"/>
      <c r="GS11" s="97"/>
      <c r="GT11" s="97"/>
      <c r="GU11" s="98"/>
      <c r="GV11" s="99"/>
      <c r="GW11" s="62"/>
      <c r="GX11" s="97"/>
      <c r="GY11" s="97"/>
      <c r="GZ11" s="98"/>
      <c r="HA11" s="87"/>
      <c r="HB11" s="14"/>
      <c r="HC11" s="6"/>
      <c r="HE11" s="506"/>
      <c r="HF11" s="95"/>
      <c r="HG11" s="96"/>
      <c r="HH11" s="97"/>
      <c r="HI11" s="98"/>
      <c r="HJ11" s="99"/>
      <c r="HK11" s="61"/>
      <c r="HL11" s="97"/>
      <c r="HM11" s="97"/>
      <c r="HN11" s="98"/>
      <c r="HO11" s="99"/>
      <c r="HP11" s="62"/>
      <c r="HQ11" s="97"/>
      <c r="HR11" s="97"/>
      <c r="HS11" s="98"/>
      <c r="HT11" s="87"/>
      <c r="HU11" s="506"/>
      <c r="HV11" s="6"/>
      <c r="HX11" s="14"/>
      <c r="HY11" s="95"/>
      <c r="HZ11" s="96"/>
      <c r="IA11" s="97"/>
      <c r="IB11" s="98"/>
      <c r="IC11" s="99"/>
      <c r="ID11" s="61"/>
      <c r="IE11" s="97"/>
      <c r="IF11" s="97"/>
      <c r="IG11" s="98"/>
      <c r="IH11" s="99"/>
      <c r="II11" s="62"/>
      <c r="IJ11" s="97"/>
      <c r="IK11" s="97"/>
      <c r="IL11" s="98"/>
      <c r="IM11" s="87"/>
      <c r="IN11" s="14"/>
      <c r="IO11" s="6"/>
      <c r="IQ11" s="511"/>
      <c r="IR11" s="95"/>
      <c r="IS11" s="96"/>
      <c r="IT11" s="97"/>
      <c r="IU11" s="98"/>
      <c r="IV11" s="99"/>
      <c r="IW11" s="61"/>
      <c r="IX11" s="97"/>
      <c r="IY11" s="97"/>
      <c r="IZ11" s="98"/>
      <c r="JA11" s="99"/>
      <c r="JB11" s="62"/>
      <c r="JC11" s="97"/>
      <c r="JD11" s="97"/>
      <c r="JE11" s="98"/>
      <c r="JF11" s="87"/>
      <c r="JG11" s="511"/>
      <c r="JH11" s="6"/>
    </row>
    <row r="12" spans="1:268" hidden="1" x14ac:dyDescent="0.25">
      <c r="A12" s="501">
        <v>4</v>
      </c>
      <c r="B12" s="58" t="s">
        <v>22</v>
      </c>
      <c r="C12" s="7"/>
      <c r="D12" s="7"/>
      <c r="E12" s="58"/>
      <c r="F12" s="92"/>
      <c r="G12" s="61"/>
      <c r="H12" s="7"/>
      <c r="I12" s="70"/>
      <c r="J12" s="58"/>
      <c r="K12" s="92"/>
      <c r="L12" s="62"/>
      <c r="M12" s="7">
        <v>2252</v>
      </c>
      <c r="N12" s="7"/>
      <c r="O12" s="58"/>
      <c r="P12" s="87"/>
      <c r="Q12" s="191">
        <v>4</v>
      </c>
      <c r="R12" s="6"/>
      <c r="U12" s="506">
        <v>4</v>
      </c>
      <c r="V12" s="58" t="s">
        <v>22</v>
      </c>
      <c r="W12" s="7"/>
      <c r="X12" s="7"/>
      <c r="Y12" s="58"/>
      <c r="Z12" s="92"/>
      <c r="AA12" s="61"/>
      <c r="AB12" s="7"/>
      <c r="AC12" s="7"/>
      <c r="AD12" s="58"/>
      <c r="AE12" s="92"/>
      <c r="AF12" s="62"/>
      <c r="AG12" s="7">
        <v>2252</v>
      </c>
      <c r="AH12" s="7"/>
      <c r="AI12" s="58"/>
      <c r="AJ12" s="87"/>
      <c r="AK12" s="506">
        <v>4</v>
      </c>
      <c r="AL12" s="6"/>
      <c r="AN12" s="14">
        <v>4</v>
      </c>
      <c r="AO12" s="58" t="s">
        <v>22</v>
      </c>
      <c r="AP12" s="7"/>
      <c r="AQ12" s="7"/>
      <c r="AR12" s="58"/>
      <c r="AS12" s="92"/>
      <c r="AT12" s="61"/>
      <c r="AU12" s="7"/>
      <c r="AV12" s="7"/>
      <c r="AW12" s="58"/>
      <c r="AX12" s="92"/>
      <c r="AY12" s="62"/>
      <c r="AZ12" s="7">
        <v>2252</v>
      </c>
      <c r="BA12" s="7"/>
      <c r="BB12" s="58"/>
      <c r="BC12" s="87"/>
      <c r="BD12" s="14">
        <v>4</v>
      </c>
      <c r="BE12" s="6"/>
      <c r="BH12" s="501">
        <v>4</v>
      </c>
      <c r="BI12" s="58" t="s">
        <v>22</v>
      </c>
      <c r="BJ12" s="7"/>
      <c r="BK12" s="7"/>
      <c r="BL12" s="58"/>
      <c r="BM12" s="92"/>
      <c r="BN12" s="61"/>
      <c r="BO12" s="7"/>
      <c r="BP12" s="7"/>
      <c r="BQ12" s="58"/>
      <c r="BR12" s="92"/>
      <c r="BS12" s="62"/>
      <c r="BT12" s="7">
        <v>2252</v>
      </c>
      <c r="BU12" s="7"/>
      <c r="BV12" s="58"/>
      <c r="BW12" s="87"/>
      <c r="BX12" s="501">
        <v>4</v>
      </c>
      <c r="BY12" s="6"/>
      <c r="CB12" s="14">
        <v>4</v>
      </c>
      <c r="CC12" s="58" t="s">
        <v>22</v>
      </c>
      <c r="CD12" s="7"/>
      <c r="CE12" s="7"/>
      <c r="CF12" s="58"/>
      <c r="CG12" s="92"/>
      <c r="CH12" s="61"/>
      <c r="CI12" s="7"/>
      <c r="CJ12" s="7"/>
      <c r="CK12" s="58"/>
      <c r="CL12" s="92"/>
      <c r="CM12" s="62"/>
      <c r="CN12" s="7">
        <v>2252</v>
      </c>
      <c r="CO12" s="7"/>
      <c r="CP12" s="58"/>
      <c r="CQ12" s="87"/>
      <c r="CR12" s="14">
        <v>4</v>
      </c>
      <c r="CS12" s="6"/>
      <c r="CU12" s="501">
        <v>4</v>
      </c>
      <c r="CV12" s="58" t="s">
        <v>22</v>
      </c>
      <c r="CW12" s="7"/>
      <c r="CX12" s="7"/>
      <c r="CY12" s="58"/>
      <c r="CZ12" s="92"/>
      <c r="DA12" s="61"/>
      <c r="DB12" s="7"/>
      <c r="DC12" s="7"/>
      <c r="DD12" s="58"/>
      <c r="DE12" s="92"/>
      <c r="DF12" s="62"/>
      <c r="DG12" s="7">
        <v>2252</v>
      </c>
      <c r="DH12" s="7"/>
      <c r="DI12" s="58"/>
      <c r="DJ12" s="87"/>
      <c r="DK12" s="501">
        <v>4</v>
      </c>
      <c r="DL12" s="6"/>
      <c r="DN12" s="14">
        <v>4</v>
      </c>
      <c r="DO12" s="58" t="s">
        <v>22</v>
      </c>
      <c r="DP12" s="7"/>
      <c r="DQ12" s="7"/>
      <c r="DR12" s="58"/>
      <c r="DS12" s="92"/>
      <c r="DT12" s="61"/>
      <c r="DU12" s="7"/>
      <c r="DV12" s="7"/>
      <c r="DW12" s="58"/>
      <c r="DX12" s="92"/>
      <c r="DY12" s="62"/>
      <c r="DZ12" s="7">
        <v>2252</v>
      </c>
      <c r="EA12" s="7"/>
      <c r="EB12" s="58"/>
      <c r="EC12" s="87"/>
      <c r="ED12" s="14">
        <v>4</v>
      </c>
      <c r="EE12" s="6"/>
      <c r="EG12" s="501">
        <v>4</v>
      </c>
      <c r="EH12" s="58" t="s">
        <v>22</v>
      </c>
      <c r="EI12" s="7"/>
      <c r="EJ12" s="7"/>
      <c r="EK12" s="58"/>
      <c r="EL12" s="92"/>
      <c r="EM12" s="61"/>
      <c r="EN12" s="7"/>
      <c r="EO12" s="7"/>
      <c r="EP12" s="58"/>
      <c r="EQ12" s="92"/>
      <c r="ER12" s="62"/>
      <c r="ES12" s="7">
        <v>2252</v>
      </c>
      <c r="ET12" s="7"/>
      <c r="EU12" s="58"/>
      <c r="EV12" s="87"/>
      <c r="EW12" s="501">
        <v>4</v>
      </c>
      <c r="EX12" s="6"/>
      <c r="EZ12" s="14">
        <v>4</v>
      </c>
      <c r="FA12" s="58" t="s">
        <v>22</v>
      </c>
      <c r="FB12" s="7"/>
      <c r="FC12" s="7"/>
      <c r="FD12" s="58"/>
      <c r="FE12" s="92"/>
      <c r="FF12" s="61"/>
      <c r="FG12" s="7"/>
      <c r="FH12" s="7"/>
      <c r="FI12" s="58"/>
      <c r="FJ12" s="92"/>
      <c r="FK12" s="62"/>
      <c r="FL12" s="7">
        <v>2252</v>
      </c>
      <c r="FM12" s="7"/>
      <c r="FN12" s="58"/>
      <c r="FO12" s="87"/>
      <c r="FP12" s="14">
        <v>4</v>
      </c>
      <c r="FQ12" s="6"/>
      <c r="FS12" s="501">
        <v>4</v>
      </c>
      <c r="FT12" s="58" t="s">
        <v>22</v>
      </c>
      <c r="FU12" s="7"/>
      <c r="FV12" s="7"/>
      <c r="FW12" s="58"/>
      <c r="FX12" s="92"/>
      <c r="FY12" s="61"/>
      <c r="FZ12" s="7"/>
      <c r="GA12" s="7"/>
      <c r="GB12" s="58"/>
      <c r="GC12" s="92"/>
      <c r="GD12" s="62"/>
      <c r="GE12" s="7">
        <v>2252</v>
      </c>
      <c r="GF12" s="7"/>
      <c r="GG12" s="58"/>
      <c r="GH12" s="87"/>
      <c r="GI12" s="501">
        <v>4</v>
      </c>
      <c r="GJ12" s="6"/>
      <c r="GL12" s="14">
        <v>4</v>
      </c>
      <c r="GM12" s="58" t="s">
        <v>22</v>
      </c>
      <c r="GN12" s="7"/>
      <c r="GO12" s="7"/>
      <c r="GP12" s="58"/>
      <c r="GQ12" s="92"/>
      <c r="GR12" s="61"/>
      <c r="GS12" s="7"/>
      <c r="GT12" s="7"/>
      <c r="GU12" s="58"/>
      <c r="GV12" s="92"/>
      <c r="GW12" s="62"/>
      <c r="GX12" s="7">
        <v>2252</v>
      </c>
      <c r="GY12" s="7"/>
      <c r="GZ12" s="58"/>
      <c r="HA12" s="87"/>
      <c r="HB12" s="14">
        <v>4</v>
      </c>
      <c r="HC12" s="6"/>
      <c r="HE12" s="501">
        <v>4</v>
      </c>
      <c r="HF12" s="58" t="s">
        <v>22</v>
      </c>
      <c r="HG12" s="7"/>
      <c r="HH12" s="7"/>
      <c r="HI12" s="58"/>
      <c r="HJ12" s="92"/>
      <c r="HK12" s="61"/>
      <c r="HL12" s="7"/>
      <c r="HM12" s="7"/>
      <c r="HN12" s="58"/>
      <c r="HO12" s="92"/>
      <c r="HP12" s="62"/>
      <c r="HQ12" s="7">
        <v>2252</v>
      </c>
      <c r="HR12" s="7"/>
      <c r="HS12" s="58"/>
      <c r="HT12" s="87"/>
      <c r="HU12" s="501">
        <v>4</v>
      </c>
      <c r="HV12" s="6"/>
      <c r="HX12" s="14">
        <v>4</v>
      </c>
      <c r="HY12" s="58" t="s">
        <v>22</v>
      </c>
      <c r="HZ12" s="7"/>
      <c r="IA12" s="7"/>
      <c r="IB12" s="58"/>
      <c r="IC12" s="92"/>
      <c r="ID12" s="61"/>
      <c r="IE12" s="7"/>
      <c r="IF12" s="7"/>
      <c r="IG12" s="58"/>
      <c r="IH12" s="92"/>
      <c r="II12" s="62"/>
      <c r="IJ12" s="7">
        <v>2252</v>
      </c>
      <c r="IK12" s="7"/>
      <c r="IL12" s="58"/>
      <c r="IM12" s="87"/>
      <c r="IN12" s="14">
        <v>4</v>
      </c>
      <c r="IO12" s="6"/>
      <c r="IQ12" s="511">
        <v>4</v>
      </c>
      <c r="IR12" s="58" t="s">
        <v>22</v>
      </c>
      <c r="IS12" s="7"/>
      <c r="IT12" s="7"/>
      <c r="IU12" s="58"/>
      <c r="IV12" s="92"/>
      <c r="IW12" s="61"/>
      <c r="IX12" s="7"/>
      <c r="IY12" s="7"/>
      <c r="IZ12" s="58"/>
      <c r="JA12" s="92"/>
      <c r="JB12" s="62"/>
      <c r="JC12" s="7">
        <v>2252</v>
      </c>
      <c r="JD12" s="7"/>
      <c r="JE12" s="58"/>
      <c r="JF12" s="87"/>
      <c r="JG12" s="511">
        <v>4</v>
      </c>
      <c r="JH12" s="6"/>
    </row>
    <row r="13" spans="1:268" hidden="1" x14ac:dyDescent="0.25">
      <c r="A13" s="501">
        <v>5</v>
      </c>
      <c r="B13" s="58" t="s">
        <v>23</v>
      </c>
      <c r="C13" s="7"/>
      <c r="D13" s="7"/>
      <c r="E13" s="58"/>
      <c r="F13" s="92"/>
      <c r="G13" s="61"/>
      <c r="H13" s="7"/>
      <c r="I13" s="8"/>
      <c r="J13" s="58"/>
      <c r="K13" s="92"/>
      <c r="L13" s="62"/>
      <c r="M13" s="7">
        <v>901</v>
      </c>
      <c r="N13" s="7"/>
      <c r="O13" s="58"/>
      <c r="P13" s="87"/>
      <c r="Q13" s="191">
        <v>5</v>
      </c>
      <c r="R13" s="6"/>
      <c r="U13" s="506">
        <v>5</v>
      </c>
      <c r="V13" s="58" t="s">
        <v>23</v>
      </c>
      <c r="W13" s="7"/>
      <c r="X13" s="7"/>
      <c r="Y13" s="58"/>
      <c r="Z13" s="92"/>
      <c r="AA13" s="61"/>
      <c r="AB13" s="7"/>
      <c r="AC13" s="7"/>
      <c r="AD13" s="58"/>
      <c r="AE13" s="92"/>
      <c r="AF13" s="62"/>
      <c r="AG13" s="7">
        <v>901</v>
      </c>
      <c r="AH13" s="7"/>
      <c r="AI13" s="58"/>
      <c r="AJ13" s="87"/>
      <c r="AK13" s="506">
        <v>5</v>
      </c>
      <c r="AL13" s="6"/>
      <c r="AN13" s="14">
        <v>5</v>
      </c>
      <c r="AO13" s="58" t="s">
        <v>23</v>
      </c>
      <c r="AP13" s="7"/>
      <c r="AQ13" s="7"/>
      <c r="AR13" s="58"/>
      <c r="AS13" s="92"/>
      <c r="AT13" s="61"/>
      <c r="AU13" s="7"/>
      <c r="AV13" s="7"/>
      <c r="AW13" s="58"/>
      <c r="AX13" s="92"/>
      <c r="AY13" s="62"/>
      <c r="AZ13" s="7">
        <v>901</v>
      </c>
      <c r="BA13" s="7"/>
      <c r="BB13" s="58"/>
      <c r="BC13" s="87"/>
      <c r="BD13" s="14">
        <v>5</v>
      </c>
      <c r="BE13" s="6"/>
      <c r="BH13" s="501">
        <v>5</v>
      </c>
      <c r="BI13" s="58" t="s">
        <v>23</v>
      </c>
      <c r="BJ13" s="7"/>
      <c r="BK13" s="7"/>
      <c r="BL13" s="58"/>
      <c r="BM13" s="92"/>
      <c r="BN13" s="61"/>
      <c r="BO13" s="7"/>
      <c r="BP13" s="7"/>
      <c r="BQ13" s="58"/>
      <c r="BR13" s="92"/>
      <c r="BS13" s="62"/>
      <c r="BT13" s="7">
        <v>901</v>
      </c>
      <c r="BU13" s="7"/>
      <c r="BV13" s="58"/>
      <c r="BW13" s="87"/>
      <c r="BX13" s="501">
        <v>5</v>
      </c>
      <c r="BY13" s="6"/>
      <c r="CB13" s="14">
        <v>5</v>
      </c>
      <c r="CC13" s="58" t="s">
        <v>23</v>
      </c>
      <c r="CD13" s="7"/>
      <c r="CE13" s="7"/>
      <c r="CF13" s="58"/>
      <c r="CG13" s="92"/>
      <c r="CH13" s="61"/>
      <c r="CI13" s="7"/>
      <c r="CJ13" s="7"/>
      <c r="CK13" s="58"/>
      <c r="CL13" s="92"/>
      <c r="CM13" s="62"/>
      <c r="CN13" s="7">
        <v>901</v>
      </c>
      <c r="CO13" s="7"/>
      <c r="CP13" s="58"/>
      <c r="CQ13" s="87"/>
      <c r="CR13" s="14">
        <v>5</v>
      </c>
      <c r="CS13" s="6"/>
      <c r="CU13" s="501">
        <v>5</v>
      </c>
      <c r="CV13" s="58" t="s">
        <v>23</v>
      </c>
      <c r="CW13" s="7"/>
      <c r="CX13" s="7"/>
      <c r="CY13" s="58"/>
      <c r="CZ13" s="92"/>
      <c r="DA13" s="61"/>
      <c r="DB13" s="7"/>
      <c r="DC13" s="7"/>
      <c r="DD13" s="58"/>
      <c r="DE13" s="92"/>
      <c r="DF13" s="62"/>
      <c r="DG13" s="7">
        <v>901</v>
      </c>
      <c r="DH13" s="7"/>
      <c r="DI13" s="58"/>
      <c r="DJ13" s="87"/>
      <c r="DK13" s="501">
        <v>5</v>
      </c>
      <c r="DL13" s="6"/>
      <c r="DN13" s="14">
        <v>5</v>
      </c>
      <c r="DO13" s="58" t="s">
        <v>23</v>
      </c>
      <c r="DP13" s="7"/>
      <c r="DQ13" s="7"/>
      <c r="DR13" s="58"/>
      <c r="DS13" s="92"/>
      <c r="DT13" s="61"/>
      <c r="DU13" s="7"/>
      <c r="DV13" s="7"/>
      <c r="DW13" s="58"/>
      <c r="DX13" s="92"/>
      <c r="DY13" s="62"/>
      <c r="DZ13" s="7">
        <v>901</v>
      </c>
      <c r="EA13" s="7"/>
      <c r="EB13" s="58"/>
      <c r="EC13" s="87"/>
      <c r="ED13" s="14">
        <v>5</v>
      </c>
      <c r="EE13" s="6"/>
      <c r="EG13" s="501">
        <v>5</v>
      </c>
      <c r="EH13" s="58" t="s">
        <v>23</v>
      </c>
      <c r="EI13" s="7"/>
      <c r="EJ13" s="7"/>
      <c r="EK13" s="58"/>
      <c r="EL13" s="92"/>
      <c r="EM13" s="61"/>
      <c r="EN13" s="7"/>
      <c r="EO13" s="7"/>
      <c r="EP13" s="58"/>
      <c r="EQ13" s="92"/>
      <c r="ER13" s="62"/>
      <c r="ES13" s="7">
        <v>901</v>
      </c>
      <c r="ET13" s="7"/>
      <c r="EU13" s="58"/>
      <c r="EV13" s="87"/>
      <c r="EW13" s="501">
        <v>5</v>
      </c>
      <c r="EX13" s="6"/>
      <c r="EZ13" s="14">
        <v>5</v>
      </c>
      <c r="FA13" s="58" t="s">
        <v>23</v>
      </c>
      <c r="FB13" s="7"/>
      <c r="FC13" s="7"/>
      <c r="FD13" s="58"/>
      <c r="FE13" s="92"/>
      <c r="FF13" s="61"/>
      <c r="FG13" s="7"/>
      <c r="FH13" s="7"/>
      <c r="FI13" s="58"/>
      <c r="FJ13" s="92"/>
      <c r="FK13" s="62"/>
      <c r="FL13" s="7">
        <v>901</v>
      </c>
      <c r="FM13" s="7"/>
      <c r="FN13" s="58"/>
      <c r="FO13" s="87"/>
      <c r="FP13" s="14">
        <v>5</v>
      </c>
      <c r="FQ13" s="6"/>
      <c r="FS13" s="501">
        <v>5</v>
      </c>
      <c r="FT13" s="58" t="s">
        <v>23</v>
      </c>
      <c r="FU13" s="7"/>
      <c r="FV13" s="7"/>
      <c r="FW13" s="58"/>
      <c r="FX13" s="92"/>
      <c r="FY13" s="61"/>
      <c r="FZ13" s="7"/>
      <c r="GA13" s="7"/>
      <c r="GB13" s="58"/>
      <c r="GC13" s="92"/>
      <c r="GD13" s="62"/>
      <c r="GE13" s="7">
        <v>901</v>
      </c>
      <c r="GF13" s="7"/>
      <c r="GG13" s="58"/>
      <c r="GH13" s="87"/>
      <c r="GI13" s="501">
        <v>5</v>
      </c>
      <c r="GJ13" s="6"/>
      <c r="GL13" s="14">
        <v>5</v>
      </c>
      <c r="GM13" s="58" t="s">
        <v>23</v>
      </c>
      <c r="GN13" s="7"/>
      <c r="GO13" s="7"/>
      <c r="GP13" s="58"/>
      <c r="GQ13" s="92"/>
      <c r="GR13" s="61"/>
      <c r="GS13" s="7"/>
      <c r="GT13" s="7"/>
      <c r="GU13" s="58"/>
      <c r="GV13" s="92"/>
      <c r="GW13" s="62"/>
      <c r="GX13" s="7">
        <v>901</v>
      </c>
      <c r="GY13" s="7"/>
      <c r="GZ13" s="58"/>
      <c r="HA13" s="87"/>
      <c r="HB13" s="14">
        <v>5</v>
      </c>
      <c r="HC13" s="6"/>
      <c r="HE13" s="501">
        <v>5</v>
      </c>
      <c r="HF13" s="58" t="s">
        <v>23</v>
      </c>
      <c r="HG13" s="7"/>
      <c r="HH13" s="7"/>
      <c r="HI13" s="58"/>
      <c r="HJ13" s="92"/>
      <c r="HK13" s="61"/>
      <c r="HL13" s="7"/>
      <c r="HM13" s="7"/>
      <c r="HN13" s="58"/>
      <c r="HO13" s="92"/>
      <c r="HP13" s="62"/>
      <c r="HQ13" s="7">
        <v>901</v>
      </c>
      <c r="HR13" s="7"/>
      <c r="HS13" s="58"/>
      <c r="HT13" s="87"/>
      <c r="HU13" s="501">
        <v>5</v>
      </c>
      <c r="HV13" s="6"/>
      <c r="HX13" s="14">
        <v>5</v>
      </c>
      <c r="HY13" s="58" t="s">
        <v>23</v>
      </c>
      <c r="HZ13" s="7"/>
      <c r="IA13" s="7"/>
      <c r="IB13" s="58"/>
      <c r="IC13" s="92"/>
      <c r="ID13" s="61"/>
      <c r="IE13" s="7"/>
      <c r="IF13" s="7"/>
      <c r="IG13" s="58"/>
      <c r="IH13" s="92"/>
      <c r="II13" s="62"/>
      <c r="IJ13" s="7">
        <v>901</v>
      </c>
      <c r="IK13" s="7"/>
      <c r="IL13" s="58"/>
      <c r="IM13" s="87"/>
      <c r="IN13" s="14">
        <v>5</v>
      </c>
      <c r="IO13" s="6"/>
      <c r="IQ13" s="511">
        <v>5</v>
      </c>
      <c r="IR13" s="58" t="s">
        <v>23</v>
      </c>
      <c r="IS13" s="7"/>
      <c r="IT13" s="7"/>
      <c r="IU13" s="58"/>
      <c r="IV13" s="92"/>
      <c r="IW13" s="61"/>
      <c r="IX13" s="7"/>
      <c r="IY13" s="7"/>
      <c r="IZ13" s="58"/>
      <c r="JA13" s="92"/>
      <c r="JB13" s="62"/>
      <c r="JC13" s="7">
        <v>901</v>
      </c>
      <c r="JD13" s="7"/>
      <c r="JE13" s="58"/>
      <c r="JF13" s="87"/>
      <c r="JG13" s="511">
        <v>5</v>
      </c>
      <c r="JH13" s="6"/>
    </row>
    <row r="14" spans="1:268" x14ac:dyDescent="0.25">
      <c r="A14" s="501">
        <v>4</v>
      </c>
      <c r="B14" s="64" t="s">
        <v>24</v>
      </c>
      <c r="C14" s="65"/>
      <c r="D14" s="65">
        <f>M14</f>
        <v>3913</v>
      </c>
      <c r="E14" s="66">
        <f t="shared" ref="E14" si="85">SUM(D14,-C14)</f>
        <v>3913</v>
      </c>
      <c r="F14" s="67" t="e">
        <f t="shared" ref="F14" si="86">E14/C14</f>
        <v>#DIV/0!</v>
      </c>
      <c r="G14" s="61"/>
      <c r="H14" s="65">
        <v>4181</v>
      </c>
      <c r="I14" s="65">
        <v>4263</v>
      </c>
      <c r="J14" s="66">
        <f>SUM(I14,-H14)</f>
        <v>82</v>
      </c>
      <c r="K14" s="78">
        <f>J14/H14</f>
        <v>1.961253288686917E-2</v>
      </c>
      <c r="L14" s="62"/>
      <c r="M14" s="69">
        <v>3913</v>
      </c>
      <c r="N14" s="69">
        <f>I14</f>
        <v>4263</v>
      </c>
      <c r="O14" s="70">
        <f>SUM(N14,-M14)</f>
        <v>350</v>
      </c>
      <c r="P14" s="71">
        <f>O14/M14</f>
        <v>8.9445438282647588E-2</v>
      </c>
      <c r="Q14" s="501">
        <v>4</v>
      </c>
      <c r="R14" s="6"/>
      <c r="U14" s="506">
        <v>4</v>
      </c>
      <c r="V14" s="64" t="s">
        <v>24</v>
      </c>
      <c r="W14" s="65"/>
      <c r="X14" s="65">
        <f>AG14</f>
        <v>3913</v>
      </c>
      <c r="Y14" s="66">
        <f t="shared" ref="Y14" si="87">SUM(X14,-W14)</f>
        <v>3913</v>
      </c>
      <c r="Z14" s="67" t="e">
        <f t="shared" ref="Z14" si="88">Y14/W14</f>
        <v>#DIV/0!</v>
      </c>
      <c r="AA14" s="61"/>
      <c r="AB14" s="65">
        <v>113</v>
      </c>
      <c r="AC14" s="65">
        <v>106</v>
      </c>
      <c r="AD14" s="66">
        <f t="shared" ref="AD14" si="89">SUM(AC14,-AB14)</f>
        <v>-7</v>
      </c>
      <c r="AE14" s="68">
        <f t="shared" ref="AE14" si="90">AD14/AB14</f>
        <v>-6.1946902654867256E-2</v>
      </c>
      <c r="AF14" s="62"/>
      <c r="AG14" s="69">
        <v>3913</v>
      </c>
      <c r="AH14" s="69">
        <f>AC14</f>
        <v>106</v>
      </c>
      <c r="AI14" s="70">
        <f t="shared" ref="AI14" si="91">SUM(AH14,-AG14)</f>
        <v>-3807</v>
      </c>
      <c r="AJ14" s="71">
        <f t="shared" ref="AJ14" si="92">AI14/AG14</f>
        <v>-0.97291081012011249</v>
      </c>
      <c r="AK14" s="506">
        <v>4</v>
      </c>
      <c r="AL14" s="6"/>
      <c r="AN14" s="14">
        <v>4</v>
      </c>
      <c r="AO14" s="64" t="s">
        <v>24</v>
      </c>
      <c r="AP14" s="65"/>
      <c r="AQ14" s="65">
        <f>AZ14</f>
        <v>3913</v>
      </c>
      <c r="AR14" s="66">
        <f t="shared" ref="AR14" si="93">SUM(AQ14,-AP14)</f>
        <v>3913</v>
      </c>
      <c r="AS14" s="67" t="e">
        <f t="shared" ref="AS14" si="94">AR14/AP14</f>
        <v>#DIV/0!</v>
      </c>
      <c r="AT14" s="61"/>
      <c r="AU14" s="65">
        <v>52</v>
      </c>
      <c r="AV14" s="65">
        <v>39</v>
      </c>
      <c r="AW14" s="66">
        <f t="shared" ref="AW14" si="95">SUM(AV14,-AU14)</f>
        <v>-13</v>
      </c>
      <c r="AX14" s="68">
        <f t="shared" ref="AX14" si="96">AW14/AU14</f>
        <v>-0.25</v>
      </c>
      <c r="AY14" s="62"/>
      <c r="AZ14" s="69">
        <v>3913</v>
      </c>
      <c r="BA14" s="69">
        <f>AV14</f>
        <v>39</v>
      </c>
      <c r="BB14" s="70">
        <f t="shared" ref="BB14" si="97">SUM(BA14,-AZ14)</f>
        <v>-3874</v>
      </c>
      <c r="BC14" s="71">
        <f t="shared" ref="BC14" si="98">BB14/AZ14</f>
        <v>-0.99003322259136217</v>
      </c>
      <c r="BD14" s="14">
        <v>4</v>
      </c>
      <c r="BE14" s="6"/>
      <c r="BH14" s="506">
        <v>4</v>
      </c>
      <c r="BI14" s="64" t="s">
        <v>24</v>
      </c>
      <c r="BJ14" s="65"/>
      <c r="BK14" s="65">
        <f>BT14</f>
        <v>3913</v>
      </c>
      <c r="BL14" s="66">
        <f t="shared" ref="BL14" si="99">SUM(BK14,-BJ14)</f>
        <v>3913</v>
      </c>
      <c r="BM14" s="67" t="e">
        <f t="shared" ref="BM14" si="100">BL14/BJ14</f>
        <v>#DIV/0!</v>
      </c>
      <c r="BN14" s="61"/>
      <c r="BO14" s="65">
        <v>115</v>
      </c>
      <c r="BP14" s="65">
        <v>207</v>
      </c>
      <c r="BQ14" s="66">
        <f t="shared" ref="BQ14" si="101">SUM(BP14,-BO14)</f>
        <v>92</v>
      </c>
      <c r="BR14" s="78">
        <f t="shared" ref="BR14" si="102">BQ14/BO14</f>
        <v>0.8</v>
      </c>
      <c r="BS14" s="62"/>
      <c r="BT14" s="69">
        <v>3913</v>
      </c>
      <c r="BU14" s="69">
        <f>BP14</f>
        <v>207</v>
      </c>
      <c r="BV14" s="70">
        <f t="shared" ref="BV14" si="103">SUM(BU14,-BT14)</f>
        <v>-3706</v>
      </c>
      <c r="BW14" s="71">
        <f t="shared" ref="BW14" si="104">BV14/BT14</f>
        <v>-0.94709941221569127</v>
      </c>
      <c r="BX14" s="506">
        <v>4</v>
      </c>
      <c r="BY14" s="6"/>
      <c r="CB14" s="14">
        <v>4</v>
      </c>
      <c r="CC14" s="64" t="s">
        <v>24</v>
      </c>
      <c r="CD14" s="65"/>
      <c r="CE14" s="65">
        <f>CN14</f>
        <v>3913</v>
      </c>
      <c r="CF14" s="66">
        <f t="shared" ref="CF14" si="105">SUM(CE14,-CD14)</f>
        <v>3913</v>
      </c>
      <c r="CG14" s="67" t="e">
        <f t="shared" ref="CG14" si="106">CF14/CD14</f>
        <v>#DIV/0!</v>
      </c>
      <c r="CH14" s="61"/>
      <c r="CI14" s="65">
        <v>80</v>
      </c>
      <c r="CJ14" s="65">
        <v>109</v>
      </c>
      <c r="CK14" s="66">
        <f t="shared" ref="CK14" si="107">SUM(CJ14,-CI14)</f>
        <v>29</v>
      </c>
      <c r="CL14" s="68">
        <f t="shared" ref="CL14" si="108">CK14/CI14</f>
        <v>0.36249999999999999</v>
      </c>
      <c r="CM14" s="62"/>
      <c r="CN14" s="69">
        <v>3913</v>
      </c>
      <c r="CO14" s="69">
        <f>CJ14</f>
        <v>109</v>
      </c>
      <c r="CP14" s="70">
        <f t="shared" ref="CP14" si="109">SUM(CO14,-CN14)</f>
        <v>-3804</v>
      </c>
      <c r="CQ14" s="71">
        <f t="shared" ref="CQ14" si="110">CP14/CN14</f>
        <v>-0.97214413493483265</v>
      </c>
      <c r="CR14" s="14">
        <v>4</v>
      </c>
      <c r="CS14" s="6"/>
      <c r="CU14" s="506">
        <v>4</v>
      </c>
      <c r="CV14" s="64" t="s">
        <v>24</v>
      </c>
      <c r="CW14" s="65"/>
      <c r="CX14" s="65">
        <f>DG14</f>
        <v>3913</v>
      </c>
      <c r="CY14" s="66">
        <f t="shared" ref="CY14" si="111">SUM(CX14,-CW14)</f>
        <v>3913</v>
      </c>
      <c r="CZ14" s="67" t="e">
        <f t="shared" ref="CZ14" si="112">CY14/CW14</f>
        <v>#DIV/0!</v>
      </c>
      <c r="DA14" s="61"/>
      <c r="DB14" s="65">
        <v>23</v>
      </c>
      <c r="DC14" s="65">
        <v>14</v>
      </c>
      <c r="DD14" s="66">
        <f t="shared" ref="DD14" si="113">SUM(DC14,-DB14)</f>
        <v>-9</v>
      </c>
      <c r="DE14" s="68">
        <f t="shared" ref="DE14" si="114">DD14/DB14</f>
        <v>-0.39130434782608697</v>
      </c>
      <c r="DF14" s="62"/>
      <c r="DG14" s="69">
        <v>3913</v>
      </c>
      <c r="DH14" s="69">
        <f>DC14</f>
        <v>14</v>
      </c>
      <c r="DI14" s="70">
        <f t="shared" ref="DI14" si="115">SUM(DH14,-DG14)</f>
        <v>-3899</v>
      </c>
      <c r="DJ14" s="71">
        <f t="shared" ref="DJ14" si="116">DI14/DG14</f>
        <v>-0.99642218246869407</v>
      </c>
      <c r="DK14" s="506">
        <v>4</v>
      </c>
      <c r="DL14" s="6"/>
      <c r="DN14" s="14">
        <v>4</v>
      </c>
      <c r="DO14" s="64" t="s">
        <v>24</v>
      </c>
      <c r="DP14" s="65"/>
      <c r="DQ14" s="65">
        <f>DZ14</f>
        <v>3913</v>
      </c>
      <c r="DR14" s="66">
        <f t="shared" ref="DR14" si="117">SUM(DQ14,-DP14)</f>
        <v>3913</v>
      </c>
      <c r="DS14" s="67" t="e">
        <f t="shared" ref="DS14" si="118">DR14/DP14</f>
        <v>#DIV/0!</v>
      </c>
      <c r="DT14" s="61"/>
      <c r="DU14" s="65">
        <v>48</v>
      </c>
      <c r="DV14" s="65">
        <v>44</v>
      </c>
      <c r="DW14" s="66">
        <f t="shared" ref="DW14" si="119">SUM(DV14,-DU14)</f>
        <v>-4</v>
      </c>
      <c r="DX14" s="68">
        <f t="shared" ref="DX14" si="120">DW14/DU14</f>
        <v>-8.3333333333333329E-2</v>
      </c>
      <c r="DY14" s="62"/>
      <c r="DZ14" s="69">
        <v>3913</v>
      </c>
      <c r="EA14" s="69">
        <f>DV14</f>
        <v>44</v>
      </c>
      <c r="EB14" s="70">
        <f t="shared" ref="EB14" si="121">SUM(EA14,-DZ14)</f>
        <v>-3869</v>
      </c>
      <c r="EC14" s="71">
        <f t="shared" ref="EC14" si="122">EB14/DZ14</f>
        <v>-0.98875543061589577</v>
      </c>
      <c r="ED14" s="14">
        <v>4</v>
      </c>
      <c r="EE14" s="6"/>
      <c r="EG14" s="506">
        <v>4</v>
      </c>
      <c r="EH14" s="64" t="s">
        <v>24</v>
      </c>
      <c r="EI14" s="65"/>
      <c r="EJ14" s="65">
        <f>ES14</f>
        <v>3913</v>
      </c>
      <c r="EK14" s="66">
        <f t="shared" ref="EK14" si="123">SUM(EJ14,-EI14)</f>
        <v>3913</v>
      </c>
      <c r="EL14" s="67" t="e">
        <f t="shared" ref="EL14" si="124">EK14/EI14</f>
        <v>#DIV/0!</v>
      </c>
      <c r="EM14" s="61"/>
      <c r="EN14" s="65">
        <v>51</v>
      </c>
      <c r="EO14" s="65">
        <v>25</v>
      </c>
      <c r="EP14" s="66">
        <f t="shared" ref="EP14" si="125">SUM(EO14,-EN14)</f>
        <v>-26</v>
      </c>
      <c r="EQ14" s="68">
        <f t="shared" ref="EQ14" si="126">EP14/EN14</f>
        <v>-0.50980392156862742</v>
      </c>
      <c r="ER14" s="62"/>
      <c r="ES14" s="69">
        <v>3913</v>
      </c>
      <c r="ET14" s="69">
        <f>EO14</f>
        <v>25</v>
      </c>
      <c r="EU14" s="70">
        <f t="shared" ref="EU14" si="127">SUM(ET14,-ES14)</f>
        <v>-3888</v>
      </c>
      <c r="EV14" s="71">
        <f t="shared" ref="EV14" si="128">EU14/ES14</f>
        <v>-0.99361104012266799</v>
      </c>
      <c r="EW14" s="506">
        <v>4</v>
      </c>
      <c r="EX14" s="6"/>
      <c r="EZ14" s="14">
        <v>4</v>
      </c>
      <c r="FA14" s="64" t="s">
        <v>24</v>
      </c>
      <c r="FB14" s="65"/>
      <c r="FC14" s="65">
        <f>FL14</f>
        <v>3913</v>
      </c>
      <c r="FD14" s="66">
        <f t="shared" ref="FD14" si="129">SUM(FC14,-FB14)</f>
        <v>3913</v>
      </c>
      <c r="FE14" s="67" t="e">
        <f t="shared" ref="FE14" si="130">FD14/FB14</f>
        <v>#DIV/0!</v>
      </c>
      <c r="FF14" s="61"/>
      <c r="FG14" s="65">
        <v>9</v>
      </c>
      <c r="FH14" s="65">
        <v>10</v>
      </c>
      <c r="FI14" s="66">
        <f t="shared" ref="FI14" si="131">SUM(FH14,-FG14)</f>
        <v>1</v>
      </c>
      <c r="FJ14" s="78">
        <f t="shared" ref="FJ14" si="132">FI14/FG14</f>
        <v>0.1111111111111111</v>
      </c>
      <c r="FK14" s="62"/>
      <c r="FL14" s="69">
        <v>3913</v>
      </c>
      <c r="FM14" s="69">
        <f>FH14</f>
        <v>10</v>
      </c>
      <c r="FN14" s="70">
        <f t="shared" ref="FN14" si="133">SUM(FM14,-FL14)</f>
        <v>-3903</v>
      </c>
      <c r="FO14" s="71">
        <f t="shared" ref="FO14" si="134">FN14/FL14</f>
        <v>-0.9974444160490672</v>
      </c>
      <c r="FP14" s="14">
        <v>4</v>
      </c>
      <c r="FQ14" s="6"/>
      <c r="FS14" s="506">
        <v>4</v>
      </c>
      <c r="FT14" s="64" t="s">
        <v>24</v>
      </c>
      <c r="FU14" s="65"/>
      <c r="FV14" s="65">
        <f>GE14</f>
        <v>3913</v>
      </c>
      <c r="FW14" s="66">
        <f t="shared" ref="FW14" si="135">SUM(FV14,-FU14)</f>
        <v>3913</v>
      </c>
      <c r="FX14" s="67" t="e">
        <f t="shared" ref="FX14" si="136">FW14/FU14</f>
        <v>#DIV/0!</v>
      </c>
      <c r="FY14" s="61"/>
      <c r="FZ14" s="65">
        <v>78</v>
      </c>
      <c r="GA14" s="65">
        <v>42</v>
      </c>
      <c r="GB14" s="66">
        <f t="shared" ref="GB14" si="137">SUM(GA14,-FZ14)</f>
        <v>-36</v>
      </c>
      <c r="GC14" s="68">
        <f t="shared" ref="GC14" si="138">GB14/FZ14</f>
        <v>-0.46153846153846156</v>
      </c>
      <c r="GD14" s="62"/>
      <c r="GE14" s="69">
        <v>3913</v>
      </c>
      <c r="GF14" s="69">
        <f>GA14</f>
        <v>42</v>
      </c>
      <c r="GG14" s="70">
        <f t="shared" ref="GG14" si="139">SUM(GF14,-GE14)</f>
        <v>-3871</v>
      </c>
      <c r="GH14" s="71">
        <f t="shared" ref="GH14" si="140">GG14/GE14</f>
        <v>-0.98926654740608233</v>
      </c>
      <c r="GI14" s="506">
        <v>4</v>
      </c>
      <c r="GJ14" s="6"/>
      <c r="GL14" s="14">
        <v>4</v>
      </c>
      <c r="GM14" s="64" t="s">
        <v>24</v>
      </c>
      <c r="GN14" s="65"/>
      <c r="GO14" s="65">
        <f>GX14</f>
        <v>3913</v>
      </c>
      <c r="GP14" s="66">
        <f t="shared" ref="GP14" si="141">SUM(GO14,-GN14)</f>
        <v>3913</v>
      </c>
      <c r="GQ14" s="67" t="e">
        <f t="shared" ref="GQ14" si="142">GP14/GN14</f>
        <v>#DIV/0!</v>
      </c>
      <c r="GR14" s="61"/>
      <c r="GS14" s="65">
        <v>6</v>
      </c>
      <c r="GT14" s="65">
        <v>12</v>
      </c>
      <c r="GU14" s="66">
        <f t="shared" ref="GU14" si="143">SUM(GT14,-GS14)</f>
        <v>6</v>
      </c>
      <c r="GV14" s="78">
        <f t="shared" ref="GV14" si="144">GU14/GS14</f>
        <v>1</v>
      </c>
      <c r="GW14" s="62"/>
      <c r="GX14" s="69">
        <v>3913</v>
      </c>
      <c r="GY14" s="69">
        <f>GT14</f>
        <v>12</v>
      </c>
      <c r="GZ14" s="70">
        <f t="shared" ref="GZ14" si="145">SUM(GY14,-GX14)</f>
        <v>-3901</v>
      </c>
      <c r="HA14" s="71">
        <f t="shared" ref="HA14" si="146">GZ14/GX14</f>
        <v>-0.99693329925888063</v>
      </c>
      <c r="HB14" s="14">
        <v>4</v>
      </c>
      <c r="HC14" s="6"/>
      <c r="HE14" s="506">
        <v>4</v>
      </c>
      <c r="HF14" s="64" t="s">
        <v>24</v>
      </c>
      <c r="HG14" s="65"/>
      <c r="HH14" s="65">
        <f>HQ14</f>
        <v>3913</v>
      </c>
      <c r="HI14" s="66">
        <f t="shared" ref="HI14" si="147">SUM(HH14,-HG14)</f>
        <v>3913</v>
      </c>
      <c r="HJ14" s="67" t="e">
        <f t="shared" ref="HJ14" si="148">HI14/HG14</f>
        <v>#DIV/0!</v>
      </c>
      <c r="HK14" s="61"/>
      <c r="HL14" s="65">
        <v>84</v>
      </c>
      <c r="HM14" s="65">
        <v>56</v>
      </c>
      <c r="HN14" s="66">
        <f t="shared" ref="HN14" si="149">SUM(HM14,-HL14)</f>
        <v>-28</v>
      </c>
      <c r="HO14" s="68">
        <f t="shared" ref="HO14" si="150">HN14/HL14</f>
        <v>-0.33333333333333331</v>
      </c>
      <c r="HP14" s="62"/>
      <c r="HQ14" s="69">
        <v>3913</v>
      </c>
      <c r="HR14" s="69">
        <f>HM14</f>
        <v>56</v>
      </c>
      <c r="HS14" s="70">
        <f t="shared" ref="HS14" si="151">SUM(HR14,-HQ14)</f>
        <v>-3857</v>
      </c>
      <c r="HT14" s="71">
        <f t="shared" ref="HT14" si="152">HS14/HQ14</f>
        <v>-0.9856887298747764</v>
      </c>
      <c r="HU14" s="506">
        <v>4</v>
      </c>
      <c r="HV14" s="6"/>
      <c r="HX14" s="14">
        <v>4</v>
      </c>
      <c r="HY14" s="64" t="s">
        <v>24</v>
      </c>
      <c r="HZ14" s="65"/>
      <c r="IA14" s="65">
        <f>IJ14</f>
        <v>3913</v>
      </c>
      <c r="IB14" s="66">
        <f t="shared" ref="IB14" si="153">SUM(IA14,-HZ14)</f>
        <v>3913</v>
      </c>
      <c r="IC14" s="67" t="e">
        <f t="shared" ref="IC14" si="154">IB14/HZ14</f>
        <v>#DIV/0!</v>
      </c>
      <c r="ID14" s="61"/>
      <c r="IE14" s="65">
        <v>60</v>
      </c>
      <c r="IF14" s="65">
        <v>35</v>
      </c>
      <c r="IG14" s="66">
        <f t="shared" ref="IG14" si="155">SUM(IF14,-IE14)</f>
        <v>-25</v>
      </c>
      <c r="IH14" s="68">
        <f t="shared" ref="IH14" si="156">IG14/IE14</f>
        <v>-0.41666666666666669</v>
      </c>
      <c r="II14" s="62"/>
      <c r="IJ14" s="69">
        <v>3913</v>
      </c>
      <c r="IK14" s="69">
        <f>IF14</f>
        <v>35</v>
      </c>
      <c r="IL14" s="70">
        <f t="shared" ref="IL14" si="157">SUM(IK14,-IJ14)</f>
        <v>-3878</v>
      </c>
      <c r="IM14" s="71">
        <f t="shared" ref="IM14" si="158">IL14/IJ14</f>
        <v>-0.99105545617173529</v>
      </c>
      <c r="IN14" s="14">
        <v>4</v>
      </c>
      <c r="IO14" s="6"/>
      <c r="IQ14" s="511">
        <v>4</v>
      </c>
      <c r="IR14" s="64" t="s">
        <v>24</v>
      </c>
      <c r="IS14" s="65"/>
      <c r="IT14" s="65">
        <f>JC14</f>
        <v>3913</v>
      </c>
      <c r="IU14" s="66">
        <f t="shared" ref="IU14" si="159">SUM(IT14,-IS14)</f>
        <v>3913</v>
      </c>
      <c r="IV14" s="67" t="e">
        <f t="shared" ref="IV14" si="160">IU14/IS14</f>
        <v>#DIV/0!</v>
      </c>
      <c r="IW14" s="61"/>
      <c r="IX14" s="65">
        <f>SUM(AB14,AU14,BO14,CI14,DB14,DU14,EN14,FG14,FZ14,GS14,HL14,IE14)</f>
        <v>719</v>
      </c>
      <c r="IY14" s="65">
        <f>SUM(AC14,AV14,BP14,CJ14,DC14,DV14,EO14,FH14,GA14,GT14,HM14,IF14)</f>
        <v>699</v>
      </c>
      <c r="IZ14" s="66">
        <f t="shared" ref="IZ14" si="161">SUM(IY14,-IX14)</f>
        <v>-20</v>
      </c>
      <c r="JA14" s="68">
        <f t="shared" ref="JA14" si="162">IZ14/IX14</f>
        <v>-2.7816411682892908E-2</v>
      </c>
      <c r="JB14" s="62"/>
      <c r="JC14" s="69">
        <v>3913</v>
      </c>
      <c r="JD14" s="69">
        <f>IY14</f>
        <v>699</v>
      </c>
      <c r="JE14" s="70">
        <f t="shared" ref="JE14" si="163">SUM(JD14,-JC14)</f>
        <v>-3214</v>
      </c>
      <c r="JF14" s="71">
        <f t="shared" ref="JF14" si="164">JE14/JC14</f>
        <v>-0.82136468182979816</v>
      </c>
      <c r="JG14" s="511">
        <v>4</v>
      </c>
      <c r="JH14" s="6"/>
    </row>
    <row r="15" spans="1:268" hidden="1" x14ac:dyDescent="0.25">
      <c r="A15" s="525"/>
      <c r="L15" s="104"/>
      <c r="P15" s="105"/>
      <c r="Q15" s="458"/>
      <c r="R15" s="6"/>
      <c r="U15" s="526"/>
      <c r="AF15" s="104"/>
      <c r="AJ15" s="105"/>
      <c r="AK15" s="526"/>
      <c r="AL15" s="6"/>
      <c r="AN15" s="170"/>
      <c r="AX15" s="527"/>
      <c r="AY15" s="104"/>
      <c r="BC15" s="105"/>
      <c r="BD15" s="170"/>
      <c r="BE15" s="6"/>
      <c r="BH15" s="525"/>
      <c r="BS15" s="104"/>
      <c r="BW15" s="105"/>
      <c r="BX15" s="525"/>
      <c r="BY15" s="6"/>
      <c r="CB15" s="170"/>
      <c r="CM15" s="104"/>
      <c r="CQ15" s="105"/>
      <c r="CR15" s="170"/>
      <c r="CS15" s="6"/>
      <c r="CU15" s="525"/>
      <c r="DF15" s="104"/>
      <c r="DJ15" s="105"/>
      <c r="DK15" s="525"/>
      <c r="DL15" s="6"/>
      <c r="DN15" s="170"/>
      <c r="DY15" s="104"/>
      <c r="EC15" s="105"/>
      <c r="ED15" s="170"/>
      <c r="EE15" s="6"/>
      <c r="EG15" s="525"/>
      <c r="ER15" s="104"/>
      <c r="EV15" s="105"/>
      <c r="EW15" s="525"/>
      <c r="EX15" s="6"/>
      <c r="EZ15" s="170"/>
      <c r="FK15" s="104"/>
      <c r="FO15" s="105"/>
      <c r="FP15" s="170"/>
      <c r="FQ15" s="6"/>
      <c r="FS15" s="525"/>
      <c r="GD15" s="104"/>
      <c r="GH15" s="105"/>
      <c r="GI15" s="525"/>
      <c r="GJ15" s="6"/>
      <c r="GL15" s="170"/>
      <c r="GW15" s="104"/>
      <c r="HA15" s="105"/>
      <c r="HB15" s="170"/>
      <c r="HC15" s="6"/>
      <c r="HE15" s="525"/>
      <c r="HO15" s="528"/>
      <c r="HP15" s="104"/>
      <c r="HT15" s="105"/>
      <c r="HU15" s="525"/>
      <c r="HV15" s="6"/>
      <c r="HX15" s="170"/>
      <c r="IH15" s="527"/>
      <c r="II15" s="104"/>
      <c r="IM15" s="105"/>
      <c r="IN15" s="170"/>
      <c r="IO15" s="6"/>
      <c r="IQ15" s="529"/>
      <c r="JA15" s="527"/>
      <c r="JB15" s="104"/>
      <c r="JF15" s="105"/>
      <c r="JG15" s="529"/>
      <c r="JH15" s="6"/>
    </row>
    <row r="16" spans="1:268" x14ac:dyDescent="0.25">
      <c r="A16" s="501">
        <v>5</v>
      </c>
      <c r="B16" s="112" t="s">
        <v>25</v>
      </c>
      <c r="C16" s="113">
        <f>SUM(C7,C14)</f>
        <v>0</v>
      </c>
      <c r="D16" s="113">
        <f>SUM(D7,D14)</f>
        <v>60668</v>
      </c>
      <c r="E16" s="114">
        <f t="shared" ref="E16" si="165">SUM(D16,-C16)</f>
        <v>60668</v>
      </c>
      <c r="F16" s="115" t="e">
        <f t="shared" ref="F16" si="166">E16/C16</f>
        <v>#DIV/0!</v>
      </c>
      <c r="G16" s="61"/>
      <c r="H16" s="113">
        <f>SUM(H7,H14)</f>
        <v>59607</v>
      </c>
      <c r="I16" s="113">
        <f>SUM(I7,I14)</f>
        <v>59615</v>
      </c>
      <c r="J16" s="114">
        <f>SUM(I16,-H16)</f>
        <v>8</v>
      </c>
      <c r="K16" s="116">
        <f>J16/H16</f>
        <v>1.34212424715218E-4</v>
      </c>
      <c r="L16" s="62"/>
      <c r="M16" s="113">
        <f>SUM(M7,M14)</f>
        <v>60668</v>
      </c>
      <c r="N16" s="113">
        <f>SUM(N7,N14)</f>
        <v>59615</v>
      </c>
      <c r="O16" s="114">
        <f>SUM(N16,-M16)</f>
        <v>-1053</v>
      </c>
      <c r="P16" s="71">
        <f>O16/M16</f>
        <v>-1.7356761389859563E-2</v>
      </c>
      <c r="Q16" s="501">
        <v>5</v>
      </c>
      <c r="R16" s="6"/>
      <c r="U16" s="506">
        <v>5</v>
      </c>
      <c r="V16" s="112" t="s">
        <v>25</v>
      </c>
      <c r="W16" s="113">
        <f>SUM(W7,W14)</f>
        <v>0</v>
      </c>
      <c r="X16" s="113">
        <f>SUM(X7,X14)</f>
        <v>60668</v>
      </c>
      <c r="Y16" s="114">
        <f t="shared" ref="Y16" si="167">SUM(X16,-W16)</f>
        <v>60668</v>
      </c>
      <c r="Z16" s="115" t="e">
        <f t="shared" ref="Z16" si="168">Y16/W16</f>
        <v>#DIV/0!</v>
      </c>
      <c r="AA16" s="61"/>
      <c r="AB16" s="113">
        <f>SUM(AB7,AB14)</f>
        <v>2242</v>
      </c>
      <c r="AC16" s="113">
        <f>SUM(AC7,AC14)</f>
        <v>2226</v>
      </c>
      <c r="AD16" s="114">
        <f>SUM(AC16,-AB16)</f>
        <v>-16</v>
      </c>
      <c r="AE16" s="110">
        <f>AD16/AB16</f>
        <v>-7.1364852809991082E-3</v>
      </c>
      <c r="AF16" s="62"/>
      <c r="AG16" s="113">
        <f>SUM(AG7,AG14)</f>
        <v>60668</v>
      </c>
      <c r="AH16" s="113">
        <f>SUM(AH7,AH14)</f>
        <v>2226</v>
      </c>
      <c r="AI16" s="114">
        <f t="shared" ref="AI16" si="169">SUM(AH16,-AG16)</f>
        <v>-58442</v>
      </c>
      <c r="AJ16" s="71">
        <f t="shared" ref="AJ16" si="170">AI16/AG16</f>
        <v>-0.96330849871431401</v>
      </c>
      <c r="AK16" s="506">
        <v>5</v>
      </c>
      <c r="AL16" s="6"/>
      <c r="AN16" s="14">
        <v>5</v>
      </c>
      <c r="AO16" s="112" t="s">
        <v>25</v>
      </c>
      <c r="AP16" s="113">
        <f>SUM(AP7,AP14)</f>
        <v>0</v>
      </c>
      <c r="AQ16" s="113">
        <f>SUM(AQ7,AQ14)</f>
        <v>60668</v>
      </c>
      <c r="AR16" s="114">
        <f t="shared" ref="AR16" si="171">SUM(AQ16,-AP16)</f>
        <v>60668</v>
      </c>
      <c r="AS16" s="115" t="e">
        <f t="shared" ref="AS16" si="172">AR16/AP16</f>
        <v>#DIV/0!</v>
      </c>
      <c r="AT16" s="61"/>
      <c r="AU16" s="113">
        <f>SUM(AU7,AU14)</f>
        <v>676</v>
      </c>
      <c r="AV16" s="113">
        <f>SUM(AV7,AV14)</f>
        <v>620</v>
      </c>
      <c r="AW16" s="114">
        <f>SUM(AV16,-AU16)</f>
        <v>-56</v>
      </c>
      <c r="AX16" s="110">
        <f>AW16/AU16</f>
        <v>-8.2840236686390539E-2</v>
      </c>
      <c r="AY16" s="62"/>
      <c r="AZ16" s="113">
        <f>SUM(AZ7,AZ14)</f>
        <v>60668</v>
      </c>
      <c r="BA16" s="113">
        <f>SUM(BA7,BA14)</f>
        <v>620</v>
      </c>
      <c r="BB16" s="114">
        <f t="shared" ref="BB16" si="173">SUM(BA16,-AZ16)</f>
        <v>-60048</v>
      </c>
      <c r="BC16" s="71">
        <f t="shared" ref="BC16" si="174">BB16/AZ16</f>
        <v>-0.98978044438583768</v>
      </c>
      <c r="BD16" s="14">
        <v>5</v>
      </c>
      <c r="BE16" s="6"/>
      <c r="BH16" s="506">
        <v>5</v>
      </c>
      <c r="BI16" s="112" t="s">
        <v>25</v>
      </c>
      <c r="BJ16" s="113">
        <f>SUM(BJ7,BJ14)</f>
        <v>0</v>
      </c>
      <c r="BK16" s="113">
        <f>SUM(BK7,BK14)</f>
        <v>60668</v>
      </c>
      <c r="BL16" s="114">
        <f t="shared" ref="BL16" si="175">SUM(BK16,-BJ16)</f>
        <v>60668</v>
      </c>
      <c r="BM16" s="115" t="e">
        <f t="shared" ref="BM16" si="176">BL16/BJ16</f>
        <v>#DIV/0!</v>
      </c>
      <c r="BN16" s="61"/>
      <c r="BO16" s="113">
        <f>SUM(BO7,BO14)</f>
        <v>1652</v>
      </c>
      <c r="BP16" s="113">
        <f>SUM(BP7,BP14)</f>
        <v>1996</v>
      </c>
      <c r="BQ16" s="114">
        <f>SUM(BP16,-BO16)</f>
        <v>344</v>
      </c>
      <c r="BR16" s="116">
        <f>BQ16/BO16</f>
        <v>0.20823244552058112</v>
      </c>
      <c r="BS16" s="62"/>
      <c r="BT16" s="113">
        <f>SUM(BT7,BT14)</f>
        <v>60668</v>
      </c>
      <c r="BU16" s="113">
        <f>SUM(BU7,BU14)</f>
        <v>1996</v>
      </c>
      <c r="BV16" s="114">
        <f t="shared" ref="BV16" si="177">SUM(BU16,-BT16)</f>
        <v>-58672</v>
      </c>
      <c r="BW16" s="71">
        <f t="shared" ref="BW16" si="178">BV16/BT16</f>
        <v>-0.96709962418408391</v>
      </c>
      <c r="BX16" s="506">
        <v>5</v>
      </c>
      <c r="BY16" s="6"/>
      <c r="CB16" s="14">
        <v>5</v>
      </c>
      <c r="CC16" s="112" t="s">
        <v>25</v>
      </c>
      <c r="CD16" s="113">
        <f>SUM(CD7,CD14)</f>
        <v>0</v>
      </c>
      <c r="CE16" s="113">
        <f>SUM(CE7,CE14)</f>
        <v>60668</v>
      </c>
      <c r="CF16" s="114">
        <f t="shared" ref="CF16" si="179">SUM(CE16,-CD16)</f>
        <v>60668</v>
      </c>
      <c r="CG16" s="115" t="e">
        <f t="shared" ref="CG16" si="180">CF16/CD16</f>
        <v>#DIV/0!</v>
      </c>
      <c r="CH16" s="61"/>
      <c r="CI16" s="113">
        <f>SUM(CI7,CI14)</f>
        <v>1185</v>
      </c>
      <c r="CJ16" s="113">
        <f>SUM(CJ7,CJ14)</f>
        <v>1175</v>
      </c>
      <c r="CK16" s="114">
        <f>SUM(CJ16,-CI16)</f>
        <v>-10</v>
      </c>
      <c r="CL16" s="110">
        <f>CK16/CI16</f>
        <v>-8.4388185654008432E-3</v>
      </c>
      <c r="CM16" s="62"/>
      <c r="CN16" s="113">
        <f>SUM(CN7,CN14)</f>
        <v>60668</v>
      </c>
      <c r="CO16" s="113">
        <f>SUM(CO7,CO14)</f>
        <v>1175</v>
      </c>
      <c r="CP16" s="114">
        <f t="shared" ref="CP16" si="181">SUM(CO16,-CN16)</f>
        <v>-59493</v>
      </c>
      <c r="CQ16" s="71">
        <f t="shared" ref="CQ16" si="182">CP16/CN16</f>
        <v>-0.98063229379574079</v>
      </c>
      <c r="CR16" s="14">
        <v>5</v>
      </c>
      <c r="CS16" s="6"/>
      <c r="CU16" s="506">
        <v>5</v>
      </c>
      <c r="CV16" s="112" t="s">
        <v>25</v>
      </c>
      <c r="CW16" s="113">
        <f>SUM(CW7,CW14)</f>
        <v>0</v>
      </c>
      <c r="CX16" s="113">
        <f>SUM(CX7,CX14)</f>
        <v>60668</v>
      </c>
      <c r="CY16" s="114">
        <f t="shared" ref="CY16" si="183">SUM(CX16,-CW16)</f>
        <v>60668</v>
      </c>
      <c r="CZ16" s="115" t="e">
        <f t="shared" ref="CZ16" si="184">CY16/CW16</f>
        <v>#DIV/0!</v>
      </c>
      <c r="DA16" s="61"/>
      <c r="DB16" s="113">
        <f>SUM(DB7,DB14)</f>
        <v>307</v>
      </c>
      <c r="DC16" s="113">
        <f>SUM(DC7,DC14)</f>
        <v>314</v>
      </c>
      <c r="DD16" s="114">
        <f>SUM(DC16,-DB16)</f>
        <v>7</v>
      </c>
      <c r="DE16" s="116">
        <f>DD16/DB16</f>
        <v>2.2801302931596091E-2</v>
      </c>
      <c r="DF16" s="62"/>
      <c r="DG16" s="113">
        <f>SUM(DG7,DG14)</f>
        <v>60668</v>
      </c>
      <c r="DH16" s="113">
        <f>SUM(DH7,DH14)</f>
        <v>314</v>
      </c>
      <c r="DI16" s="114">
        <f t="shared" ref="DI16" si="185">SUM(DH16,-DG16)</f>
        <v>-60354</v>
      </c>
      <c r="DJ16" s="71">
        <f t="shared" ref="DJ16" si="186">DI16/DG16</f>
        <v>-0.99482428957605329</v>
      </c>
      <c r="DK16" s="506">
        <v>5</v>
      </c>
      <c r="DL16" s="6"/>
      <c r="DN16" s="14">
        <v>5</v>
      </c>
      <c r="DO16" s="112" t="s">
        <v>25</v>
      </c>
      <c r="DP16" s="113">
        <f>SUM(DP7,DP14)</f>
        <v>0</v>
      </c>
      <c r="DQ16" s="113">
        <f>SUM(DQ7,DQ14)</f>
        <v>60668</v>
      </c>
      <c r="DR16" s="114">
        <f t="shared" ref="DR16" si="187">SUM(DQ16,-DP16)</f>
        <v>60668</v>
      </c>
      <c r="DS16" s="115" t="e">
        <f t="shared" ref="DS16" si="188">DR16/DP16</f>
        <v>#DIV/0!</v>
      </c>
      <c r="DT16" s="61"/>
      <c r="DU16" s="113">
        <f>SUM(DU7,DU14)</f>
        <v>403</v>
      </c>
      <c r="DV16" s="113">
        <f>SUM(DV7,DV14)</f>
        <v>395</v>
      </c>
      <c r="DW16" s="114">
        <f>SUM(DV16,-DU16)</f>
        <v>-8</v>
      </c>
      <c r="DX16" s="110">
        <f>DW16/DU16</f>
        <v>-1.9851116625310174E-2</v>
      </c>
      <c r="DY16" s="62"/>
      <c r="DZ16" s="113">
        <f>SUM(DZ7,DZ14)</f>
        <v>60668</v>
      </c>
      <c r="EA16" s="113">
        <f>SUM(EA7,EA14)</f>
        <v>395</v>
      </c>
      <c r="EB16" s="114">
        <f t="shared" ref="EB16" si="189">SUM(EA16,-DZ16)</f>
        <v>-60273</v>
      </c>
      <c r="EC16" s="71">
        <f t="shared" ref="EC16" si="190">EB16/DZ16</f>
        <v>-0.99348915408452565</v>
      </c>
      <c r="ED16" s="14">
        <v>5</v>
      </c>
      <c r="EE16" s="6"/>
      <c r="EG16" s="506">
        <v>5</v>
      </c>
      <c r="EH16" s="112" t="s">
        <v>25</v>
      </c>
      <c r="EI16" s="113">
        <f>SUM(EI7,EI14)</f>
        <v>0</v>
      </c>
      <c r="EJ16" s="113">
        <f>SUM(EJ7,EJ14)</f>
        <v>60668</v>
      </c>
      <c r="EK16" s="114">
        <f t="shared" ref="EK16" si="191">SUM(EJ16,-EI16)</f>
        <v>60668</v>
      </c>
      <c r="EL16" s="115" t="e">
        <f t="shared" ref="EL16" si="192">EK16/EI16</f>
        <v>#DIV/0!</v>
      </c>
      <c r="EM16" s="61"/>
      <c r="EN16" s="113">
        <f>SUM(EN7,EN14)</f>
        <v>362</v>
      </c>
      <c r="EO16" s="113">
        <f>SUM(EO7,EO14)</f>
        <v>366</v>
      </c>
      <c r="EP16" s="114">
        <f>SUM(EO16,-EN16)</f>
        <v>4</v>
      </c>
      <c r="EQ16" s="116">
        <f>EP16/EN16</f>
        <v>1.1049723756906077E-2</v>
      </c>
      <c r="ER16" s="62"/>
      <c r="ES16" s="113">
        <f>SUM(ES7,ES14)</f>
        <v>60668</v>
      </c>
      <c r="ET16" s="113">
        <f>SUM(ET7,ET14)</f>
        <v>366</v>
      </c>
      <c r="EU16" s="114">
        <f t="shared" ref="EU16" si="193">SUM(ET16,-ES16)</f>
        <v>-60302</v>
      </c>
      <c r="EV16" s="71">
        <f t="shared" ref="EV16" si="194">EU16/ES16</f>
        <v>-0.99396716555680098</v>
      </c>
      <c r="EW16" s="506">
        <v>5</v>
      </c>
      <c r="EX16" s="6"/>
      <c r="EZ16" s="14">
        <v>5</v>
      </c>
      <c r="FA16" s="112" t="s">
        <v>25</v>
      </c>
      <c r="FB16" s="113">
        <f>SUM(FB7,FB14)</f>
        <v>0</v>
      </c>
      <c r="FC16" s="113">
        <f>SUM(FC7,FC14)</f>
        <v>60668</v>
      </c>
      <c r="FD16" s="114">
        <f t="shared" ref="FD16" si="195">SUM(FC16,-FB16)</f>
        <v>60668</v>
      </c>
      <c r="FE16" s="115" t="e">
        <f t="shared" ref="FE16" si="196">FD16/FB16</f>
        <v>#DIV/0!</v>
      </c>
      <c r="FF16" s="61"/>
      <c r="FG16" s="113">
        <f>SUM(FG7,FG14)</f>
        <v>238</v>
      </c>
      <c r="FH16" s="113">
        <f>SUM(FH7,FH14)</f>
        <v>216</v>
      </c>
      <c r="FI16" s="114">
        <f>SUM(FH16,-FG16)</f>
        <v>-22</v>
      </c>
      <c r="FJ16" s="110">
        <f>FI16/FG16</f>
        <v>-9.2436974789915971E-2</v>
      </c>
      <c r="FK16" s="62"/>
      <c r="FL16" s="113">
        <f>SUM(FL7,FL14)</f>
        <v>60668</v>
      </c>
      <c r="FM16" s="113">
        <f>SUM(FM7,FM14)</f>
        <v>216</v>
      </c>
      <c r="FN16" s="114">
        <f t="shared" ref="FN16" si="197">SUM(FM16,-FL16)</f>
        <v>-60452</v>
      </c>
      <c r="FO16" s="71">
        <f t="shared" ref="FO16" si="198">FN16/FL16</f>
        <v>-0.99643963868925955</v>
      </c>
      <c r="FP16" s="14">
        <v>5</v>
      </c>
      <c r="FQ16" s="6"/>
      <c r="FS16" s="506">
        <v>5</v>
      </c>
      <c r="FT16" s="112" t="s">
        <v>25</v>
      </c>
      <c r="FU16" s="113">
        <f>SUM(FU7,FU14)</f>
        <v>0</v>
      </c>
      <c r="FV16" s="113">
        <f>SUM(FV7,FV14)</f>
        <v>60668</v>
      </c>
      <c r="FW16" s="114">
        <f t="shared" ref="FW16" si="199">SUM(FV16,-FU16)</f>
        <v>60668</v>
      </c>
      <c r="FX16" s="115" t="e">
        <f t="shared" ref="FX16" si="200">FW16/FU16</f>
        <v>#DIV/0!</v>
      </c>
      <c r="FY16" s="61"/>
      <c r="FZ16" s="113">
        <f>SUM(FZ7,FZ14)</f>
        <v>556</v>
      </c>
      <c r="GA16" s="113">
        <f>SUM(GA7,GA14)</f>
        <v>504</v>
      </c>
      <c r="GB16" s="114">
        <f>SUM(GA16,-FZ16)</f>
        <v>-52</v>
      </c>
      <c r="GC16" s="110">
        <f>GB16/FZ16</f>
        <v>-9.3525179856115109E-2</v>
      </c>
      <c r="GD16" s="62"/>
      <c r="GE16" s="113">
        <f>SUM(GE7,GE14)</f>
        <v>60668</v>
      </c>
      <c r="GF16" s="113">
        <f>SUM(GF7,GF14)</f>
        <v>504</v>
      </c>
      <c r="GG16" s="114">
        <f t="shared" ref="GG16" si="201">SUM(GF16,-GE16)</f>
        <v>-60164</v>
      </c>
      <c r="GH16" s="71">
        <f t="shared" ref="GH16" si="202">GG16/GE16</f>
        <v>-0.991692490274939</v>
      </c>
      <c r="GI16" s="506">
        <v>5</v>
      </c>
      <c r="GJ16" s="6"/>
      <c r="GL16" s="14">
        <v>5</v>
      </c>
      <c r="GM16" s="112" t="s">
        <v>25</v>
      </c>
      <c r="GN16" s="113">
        <f>SUM(GN7,GN14)</f>
        <v>0</v>
      </c>
      <c r="GO16" s="113">
        <f>SUM(GO7,GO14)</f>
        <v>60668</v>
      </c>
      <c r="GP16" s="114">
        <f t="shared" ref="GP16" si="203">SUM(GO16,-GN16)</f>
        <v>60668</v>
      </c>
      <c r="GQ16" s="115" t="e">
        <f t="shared" ref="GQ16" si="204">GP16/GN16</f>
        <v>#DIV/0!</v>
      </c>
      <c r="GR16" s="61"/>
      <c r="GS16" s="113">
        <f>SUM(GS7,GS14)</f>
        <v>130</v>
      </c>
      <c r="GT16" s="113">
        <f>SUM(GT7,GT14)</f>
        <v>122</v>
      </c>
      <c r="GU16" s="114">
        <f>SUM(GT16,-GS16)</f>
        <v>-8</v>
      </c>
      <c r="GV16" s="110">
        <f>GU16/GS16</f>
        <v>-6.1538461538461542E-2</v>
      </c>
      <c r="GW16" s="62"/>
      <c r="GX16" s="113">
        <f>SUM(GX7,GX14)</f>
        <v>60668</v>
      </c>
      <c r="GY16" s="113">
        <f>SUM(GY7,GY14)</f>
        <v>122</v>
      </c>
      <c r="GZ16" s="114">
        <f t="shared" ref="GZ16" si="205">SUM(GY16,-GX16)</f>
        <v>-60546</v>
      </c>
      <c r="HA16" s="71">
        <f t="shared" ref="HA16" si="206">GZ16/GX16</f>
        <v>-0.99798905518560033</v>
      </c>
      <c r="HB16" s="14">
        <v>5</v>
      </c>
      <c r="HC16" s="6"/>
      <c r="HE16" s="506">
        <v>5</v>
      </c>
      <c r="HF16" s="112" t="s">
        <v>25</v>
      </c>
      <c r="HG16" s="113">
        <f>SUM(HG7,HG14)</f>
        <v>0</v>
      </c>
      <c r="HH16" s="113">
        <f>SUM(HH7,HH14)</f>
        <v>60668</v>
      </c>
      <c r="HI16" s="114">
        <f t="shared" ref="HI16" si="207">SUM(HH16,-HG16)</f>
        <v>60668</v>
      </c>
      <c r="HJ16" s="115" t="e">
        <f t="shared" ref="HJ16" si="208">HI16/HG16</f>
        <v>#DIV/0!</v>
      </c>
      <c r="HK16" s="61"/>
      <c r="HL16" s="113">
        <f>SUM(HL7,HL14)</f>
        <v>393</v>
      </c>
      <c r="HM16" s="113">
        <f>SUM(HM7,HM14)</f>
        <v>417</v>
      </c>
      <c r="HN16" s="114">
        <f>SUM(HM16,-HL16)</f>
        <v>24</v>
      </c>
      <c r="HO16" s="116">
        <f>HN16/HL16</f>
        <v>6.1068702290076333E-2</v>
      </c>
      <c r="HP16" s="62"/>
      <c r="HQ16" s="113">
        <f>SUM(HQ7,HQ14)</f>
        <v>60668</v>
      </c>
      <c r="HR16" s="113">
        <f>SUM(HR7,HR14)</f>
        <v>417</v>
      </c>
      <c r="HS16" s="114">
        <f t="shared" ref="HS16" si="209">SUM(HR16,-HQ16)</f>
        <v>-60251</v>
      </c>
      <c r="HT16" s="71">
        <f t="shared" ref="HT16" si="210">HS16/HQ16</f>
        <v>-0.99312652469176499</v>
      </c>
      <c r="HU16" s="506">
        <v>5</v>
      </c>
      <c r="HV16" s="6"/>
      <c r="HX16" s="14">
        <v>5</v>
      </c>
      <c r="HY16" s="112" t="s">
        <v>25</v>
      </c>
      <c r="HZ16" s="113">
        <f>SUM(HZ7,HZ14)</f>
        <v>0</v>
      </c>
      <c r="IA16" s="113">
        <f>SUM(IA7,IA14)</f>
        <v>60668</v>
      </c>
      <c r="IB16" s="114">
        <f t="shared" ref="IB16" si="211">SUM(IA16,-HZ16)</f>
        <v>60668</v>
      </c>
      <c r="IC16" s="115" t="e">
        <f t="shared" ref="IC16" si="212">IB16/HZ16</f>
        <v>#DIV/0!</v>
      </c>
      <c r="ID16" s="61"/>
      <c r="IE16" s="113">
        <f>SUM(IE7,IE14)</f>
        <v>724</v>
      </c>
      <c r="IF16" s="113">
        <f>SUM(IF7,IF14)</f>
        <v>648</v>
      </c>
      <c r="IG16" s="114">
        <f>SUM(IF16,-IE16)</f>
        <v>-76</v>
      </c>
      <c r="IH16" s="110">
        <f>IG16/IE16</f>
        <v>-0.10497237569060773</v>
      </c>
      <c r="II16" s="62"/>
      <c r="IJ16" s="113">
        <f>SUM(IJ7,IJ14)</f>
        <v>60668</v>
      </c>
      <c r="IK16" s="113">
        <f>SUM(IK7,IK14)</f>
        <v>648</v>
      </c>
      <c r="IL16" s="114">
        <f t="shared" ref="IL16" si="213">SUM(IK16,-IJ16)</f>
        <v>-60020</v>
      </c>
      <c r="IM16" s="71">
        <f t="shared" ref="IM16" si="214">IL16/IJ16</f>
        <v>-0.98931891606777878</v>
      </c>
      <c r="IN16" s="14">
        <v>5</v>
      </c>
      <c r="IO16" s="6"/>
      <c r="IQ16" s="511">
        <v>5</v>
      </c>
      <c r="IR16" s="112" t="s">
        <v>25</v>
      </c>
      <c r="IS16" s="113">
        <f>SUM(IS7,IS14)</f>
        <v>0</v>
      </c>
      <c r="IT16" s="113">
        <f>SUM(IT7,IT14)</f>
        <v>60668</v>
      </c>
      <c r="IU16" s="114">
        <f t="shared" ref="IU16" si="215">SUM(IT16,-IS16)</f>
        <v>60668</v>
      </c>
      <c r="IV16" s="115" t="e">
        <f t="shared" ref="IV16" si="216">IU16/IS16</f>
        <v>#DIV/0!</v>
      </c>
      <c r="IW16" s="61"/>
      <c r="IX16" s="113">
        <f>SUM(IX7,IX14)</f>
        <v>8868</v>
      </c>
      <c r="IY16" s="113">
        <f>SUM(IY7,IY14)</f>
        <v>8999</v>
      </c>
      <c r="IZ16" s="114">
        <f>SUM(IY16,-IX16)</f>
        <v>131</v>
      </c>
      <c r="JA16" s="116">
        <f>IZ16/IX16</f>
        <v>1.4772214704555706E-2</v>
      </c>
      <c r="JB16" s="62"/>
      <c r="JC16" s="113">
        <f>SUM(JC7,JC14)</f>
        <v>60668</v>
      </c>
      <c r="JD16" s="113">
        <f>SUM(JD7,JD14)</f>
        <v>8999</v>
      </c>
      <c r="JE16" s="114">
        <f t="shared" ref="JE16" si="217">SUM(JD16,-JC16)</f>
        <v>-51669</v>
      </c>
      <c r="JF16" s="71">
        <f t="shared" ref="JF16" si="218">JE16/JC16</f>
        <v>-0.85166809520669873</v>
      </c>
      <c r="JG16" s="511">
        <v>5</v>
      </c>
      <c r="JH16" s="6"/>
    </row>
    <row r="17" spans="1:268" hidden="1" x14ac:dyDescent="0.25">
      <c r="A17" s="501"/>
      <c r="B17" s="58"/>
      <c r="C17" s="7"/>
      <c r="D17" s="7"/>
      <c r="E17" s="58"/>
      <c r="F17" s="92"/>
      <c r="G17" s="119"/>
      <c r="H17" s="7"/>
      <c r="I17" s="7"/>
      <c r="J17" s="58"/>
      <c r="K17" s="92"/>
      <c r="L17" s="62"/>
      <c r="M17" s="7"/>
      <c r="N17" s="7"/>
      <c r="O17" s="58"/>
      <c r="P17" s="87"/>
      <c r="Q17" s="191"/>
      <c r="R17" s="6"/>
      <c r="U17" s="506"/>
      <c r="V17" s="58"/>
      <c r="W17" s="7"/>
      <c r="X17" s="7"/>
      <c r="Y17" s="58"/>
      <c r="Z17" s="92"/>
      <c r="AA17" s="119"/>
      <c r="AB17" s="7"/>
      <c r="AC17" s="7"/>
      <c r="AD17" s="58"/>
      <c r="AE17" s="92"/>
      <c r="AF17" s="62"/>
      <c r="AG17" s="7"/>
      <c r="AH17" s="7"/>
      <c r="AI17" s="58"/>
      <c r="AJ17" s="87"/>
      <c r="AK17" s="506"/>
      <c r="AL17" s="6"/>
      <c r="AN17" s="14"/>
      <c r="AO17" s="58"/>
      <c r="AP17" s="7"/>
      <c r="AQ17" s="7"/>
      <c r="AR17" s="58"/>
      <c r="AS17" s="92"/>
      <c r="AT17" s="119"/>
      <c r="AU17" s="7"/>
      <c r="AV17" s="7"/>
      <c r="AW17" s="58"/>
      <c r="AX17" s="92"/>
      <c r="AY17" s="62"/>
      <c r="AZ17" s="7"/>
      <c r="BA17" s="7"/>
      <c r="BB17" s="58"/>
      <c r="BC17" s="87"/>
      <c r="BD17" s="14"/>
      <c r="BE17" s="6"/>
      <c r="BH17" s="501"/>
      <c r="BI17" s="58"/>
      <c r="BJ17" s="7"/>
      <c r="BK17" s="7"/>
      <c r="BL17" s="58"/>
      <c r="BM17" s="92"/>
      <c r="BN17" s="119"/>
      <c r="BO17" s="7"/>
      <c r="BP17" s="7"/>
      <c r="BQ17" s="58"/>
      <c r="BR17" s="92"/>
      <c r="BS17" s="62"/>
      <c r="BT17" s="7"/>
      <c r="BU17" s="7"/>
      <c r="BV17" s="58"/>
      <c r="BW17" s="87"/>
      <c r="BX17" s="501"/>
      <c r="BY17" s="6"/>
      <c r="CB17" s="14"/>
      <c r="CC17" s="58"/>
      <c r="CD17" s="7"/>
      <c r="CE17" s="7"/>
      <c r="CF17" s="58"/>
      <c r="CG17" s="92"/>
      <c r="CH17" s="119"/>
      <c r="CI17" s="7"/>
      <c r="CJ17" s="7"/>
      <c r="CK17" s="58"/>
      <c r="CL17" s="92"/>
      <c r="CM17" s="62"/>
      <c r="CN17" s="7"/>
      <c r="CO17" s="7"/>
      <c r="CP17" s="58"/>
      <c r="CQ17" s="87"/>
      <c r="CR17" s="14"/>
      <c r="CS17" s="6"/>
      <c r="CU17" s="501"/>
      <c r="CV17" s="58"/>
      <c r="CW17" s="7"/>
      <c r="CX17" s="7"/>
      <c r="CY17" s="58"/>
      <c r="CZ17" s="92"/>
      <c r="DA17" s="119"/>
      <c r="DB17" s="7"/>
      <c r="DC17" s="7"/>
      <c r="DD17" s="58"/>
      <c r="DE17" s="92"/>
      <c r="DF17" s="62"/>
      <c r="DG17" s="7"/>
      <c r="DH17" s="7"/>
      <c r="DI17" s="58"/>
      <c r="DJ17" s="87"/>
      <c r="DK17" s="501"/>
      <c r="DL17" s="6"/>
      <c r="DN17" s="14"/>
      <c r="DO17" s="58"/>
      <c r="DP17" s="7"/>
      <c r="DQ17" s="7"/>
      <c r="DR17" s="58"/>
      <c r="DS17" s="92"/>
      <c r="DT17" s="119"/>
      <c r="DU17" s="7"/>
      <c r="DV17" s="7"/>
      <c r="DW17" s="58"/>
      <c r="DX17" s="92"/>
      <c r="DY17" s="62"/>
      <c r="DZ17" s="7"/>
      <c r="EA17" s="7"/>
      <c r="EB17" s="58"/>
      <c r="EC17" s="87"/>
      <c r="ED17" s="14"/>
      <c r="EE17" s="6"/>
      <c r="EG17" s="501"/>
      <c r="EH17" s="58"/>
      <c r="EI17" s="7"/>
      <c r="EJ17" s="7"/>
      <c r="EK17" s="58"/>
      <c r="EL17" s="92"/>
      <c r="EM17" s="119"/>
      <c r="EN17" s="7"/>
      <c r="EO17" s="7"/>
      <c r="EP17" s="58"/>
      <c r="EQ17" s="92"/>
      <c r="ER17" s="62"/>
      <c r="ES17" s="7"/>
      <c r="ET17" s="7"/>
      <c r="EU17" s="58"/>
      <c r="EV17" s="87"/>
      <c r="EW17" s="501"/>
      <c r="EX17" s="6"/>
      <c r="EZ17" s="14"/>
      <c r="FA17" s="58"/>
      <c r="FB17" s="7"/>
      <c r="FC17" s="7"/>
      <c r="FD17" s="58"/>
      <c r="FE17" s="92"/>
      <c r="FF17" s="119"/>
      <c r="FG17" s="7"/>
      <c r="FH17" s="7"/>
      <c r="FI17" s="58"/>
      <c r="FJ17" s="92"/>
      <c r="FK17" s="62"/>
      <c r="FL17" s="7"/>
      <c r="FM17" s="7"/>
      <c r="FN17" s="58"/>
      <c r="FO17" s="87"/>
      <c r="FP17" s="14"/>
      <c r="FQ17" s="6"/>
      <c r="FS17" s="501"/>
      <c r="FT17" s="58"/>
      <c r="FU17" s="7"/>
      <c r="FV17" s="7"/>
      <c r="FW17" s="58"/>
      <c r="FX17" s="92"/>
      <c r="FY17" s="119"/>
      <c r="FZ17" s="7"/>
      <c r="GA17" s="7"/>
      <c r="GB17" s="58"/>
      <c r="GC17" s="92"/>
      <c r="GD17" s="62"/>
      <c r="GE17" s="7"/>
      <c r="GF17" s="7"/>
      <c r="GG17" s="58"/>
      <c r="GH17" s="87"/>
      <c r="GI17" s="501"/>
      <c r="GJ17" s="6"/>
      <c r="GL17" s="14"/>
      <c r="GM17" s="58"/>
      <c r="GN17" s="7"/>
      <c r="GO17" s="7"/>
      <c r="GP17" s="58"/>
      <c r="GQ17" s="92"/>
      <c r="GR17" s="119"/>
      <c r="GS17" s="7"/>
      <c r="GT17" s="7"/>
      <c r="GU17" s="58"/>
      <c r="GV17" s="92"/>
      <c r="GW17" s="62"/>
      <c r="GX17" s="7"/>
      <c r="GY17" s="7"/>
      <c r="GZ17" s="58"/>
      <c r="HA17" s="87"/>
      <c r="HB17" s="14"/>
      <c r="HC17" s="6"/>
      <c r="HE17" s="501"/>
      <c r="HF17" s="58"/>
      <c r="HG17" s="7"/>
      <c r="HH17" s="7"/>
      <c r="HI17" s="58"/>
      <c r="HJ17" s="92"/>
      <c r="HK17" s="119"/>
      <c r="HL17" s="7"/>
      <c r="HM17" s="7"/>
      <c r="HN17" s="58"/>
      <c r="HO17" s="92"/>
      <c r="HP17" s="62"/>
      <c r="HQ17" s="7"/>
      <c r="HR17" s="7"/>
      <c r="HS17" s="58"/>
      <c r="HT17" s="87"/>
      <c r="HU17" s="501"/>
      <c r="HV17" s="6"/>
      <c r="HX17" s="14"/>
      <c r="HY17" s="58"/>
      <c r="HZ17" s="7"/>
      <c r="IA17" s="7"/>
      <c r="IB17" s="58"/>
      <c r="IC17" s="92"/>
      <c r="ID17" s="119"/>
      <c r="IE17" s="7"/>
      <c r="IF17" s="7"/>
      <c r="IG17" s="58"/>
      <c r="IH17" s="92"/>
      <c r="II17" s="62"/>
      <c r="IJ17" s="7"/>
      <c r="IK17" s="7"/>
      <c r="IL17" s="58"/>
      <c r="IM17" s="87"/>
      <c r="IN17" s="14"/>
      <c r="IO17" s="6"/>
      <c r="IQ17" s="511"/>
      <c r="IR17" s="58"/>
      <c r="IS17" s="7"/>
      <c r="IT17" s="7"/>
      <c r="IU17" s="58"/>
      <c r="IV17" s="92"/>
      <c r="IW17" s="119"/>
      <c r="IX17" s="7"/>
      <c r="IY17" s="7"/>
      <c r="IZ17" s="58"/>
      <c r="JA17" s="92"/>
      <c r="JB17" s="62"/>
      <c r="JC17" s="7"/>
      <c r="JD17" s="7"/>
      <c r="JE17" s="58"/>
      <c r="JF17" s="87"/>
      <c r="JG17" s="511"/>
      <c r="JH17" s="6"/>
    </row>
    <row r="18" spans="1:268" ht="5.0999999999999996" customHeight="1" x14ac:dyDescent="0.25">
      <c r="A18" s="501"/>
      <c r="B18" s="95"/>
      <c r="C18" s="96"/>
      <c r="D18" s="120"/>
      <c r="E18" s="98"/>
      <c r="F18" s="99"/>
      <c r="G18" s="61"/>
      <c r="H18" s="120"/>
      <c r="I18" s="120"/>
      <c r="J18" s="98"/>
      <c r="K18" s="99"/>
      <c r="L18" s="62"/>
      <c r="M18" s="120"/>
      <c r="N18" s="120"/>
      <c r="O18" s="98"/>
      <c r="P18" s="87"/>
      <c r="Q18" s="501"/>
      <c r="R18" s="6"/>
      <c r="U18" s="506"/>
      <c r="V18" s="95"/>
      <c r="W18" s="96"/>
      <c r="X18" s="120"/>
      <c r="Y18" s="98"/>
      <c r="Z18" s="99"/>
      <c r="AA18" s="61"/>
      <c r="AB18" s="120"/>
      <c r="AC18" s="120"/>
      <c r="AD18" s="98"/>
      <c r="AE18" s="99"/>
      <c r="AF18" s="62"/>
      <c r="AG18" s="120"/>
      <c r="AH18" s="120"/>
      <c r="AI18" s="98"/>
      <c r="AJ18" s="87"/>
      <c r="AK18" s="506"/>
      <c r="AL18" s="6"/>
      <c r="AN18" s="14"/>
      <c r="AO18" s="95"/>
      <c r="AP18" s="96"/>
      <c r="AQ18" s="120"/>
      <c r="AR18" s="98"/>
      <c r="AS18" s="99"/>
      <c r="AT18" s="61"/>
      <c r="AU18" s="120"/>
      <c r="AV18" s="120"/>
      <c r="AW18" s="98"/>
      <c r="AX18" s="99"/>
      <c r="AY18" s="62"/>
      <c r="AZ18" s="120"/>
      <c r="BA18" s="120"/>
      <c r="BB18" s="98"/>
      <c r="BC18" s="87"/>
      <c r="BD18" s="14"/>
      <c r="BE18" s="6"/>
      <c r="BH18" s="506"/>
      <c r="BI18" s="95"/>
      <c r="BJ18" s="96"/>
      <c r="BK18" s="120"/>
      <c r="BL18" s="98"/>
      <c r="BM18" s="99"/>
      <c r="BN18" s="61"/>
      <c r="BO18" s="120"/>
      <c r="BP18" s="120"/>
      <c r="BQ18" s="98"/>
      <c r="BR18" s="99"/>
      <c r="BS18" s="62"/>
      <c r="BT18" s="120"/>
      <c r="BU18" s="120"/>
      <c r="BV18" s="98"/>
      <c r="BW18" s="87"/>
      <c r="BX18" s="506"/>
      <c r="BY18" s="6"/>
      <c r="CB18" s="14"/>
      <c r="CC18" s="95"/>
      <c r="CD18" s="96"/>
      <c r="CE18" s="120"/>
      <c r="CF18" s="98"/>
      <c r="CG18" s="99"/>
      <c r="CH18" s="61"/>
      <c r="CI18" s="120"/>
      <c r="CJ18" s="120"/>
      <c r="CK18" s="98"/>
      <c r="CL18" s="99"/>
      <c r="CM18" s="62"/>
      <c r="CN18" s="120"/>
      <c r="CO18" s="120"/>
      <c r="CP18" s="98"/>
      <c r="CQ18" s="87"/>
      <c r="CR18" s="14"/>
      <c r="CS18" s="6"/>
      <c r="CU18" s="506"/>
      <c r="CV18" s="95"/>
      <c r="CW18" s="96"/>
      <c r="CX18" s="120"/>
      <c r="CY18" s="98"/>
      <c r="CZ18" s="99"/>
      <c r="DA18" s="61"/>
      <c r="DB18" s="120"/>
      <c r="DC18" s="120"/>
      <c r="DD18" s="98"/>
      <c r="DE18" s="99"/>
      <c r="DF18" s="62"/>
      <c r="DG18" s="120"/>
      <c r="DH18" s="120"/>
      <c r="DI18" s="98"/>
      <c r="DJ18" s="87"/>
      <c r="DK18" s="506"/>
      <c r="DL18" s="6"/>
      <c r="DN18" s="14"/>
      <c r="DO18" s="95"/>
      <c r="DP18" s="96"/>
      <c r="DQ18" s="120"/>
      <c r="DR18" s="98"/>
      <c r="DS18" s="99"/>
      <c r="DT18" s="61"/>
      <c r="DU18" s="120"/>
      <c r="DV18" s="120"/>
      <c r="DW18" s="98"/>
      <c r="DX18" s="99"/>
      <c r="DY18" s="62"/>
      <c r="DZ18" s="120"/>
      <c r="EA18" s="120"/>
      <c r="EB18" s="98"/>
      <c r="EC18" s="87"/>
      <c r="ED18" s="14"/>
      <c r="EE18" s="6"/>
      <c r="EG18" s="506"/>
      <c r="EH18" s="95"/>
      <c r="EI18" s="96"/>
      <c r="EJ18" s="120"/>
      <c r="EK18" s="98"/>
      <c r="EL18" s="99"/>
      <c r="EM18" s="61"/>
      <c r="EN18" s="120"/>
      <c r="EO18" s="120"/>
      <c r="EP18" s="98"/>
      <c r="EQ18" s="99"/>
      <c r="ER18" s="62"/>
      <c r="ES18" s="120"/>
      <c r="ET18" s="120"/>
      <c r="EU18" s="98"/>
      <c r="EV18" s="87"/>
      <c r="EW18" s="506"/>
      <c r="EX18" s="6"/>
      <c r="EZ18" s="14"/>
      <c r="FA18" s="95"/>
      <c r="FB18" s="96"/>
      <c r="FC18" s="120"/>
      <c r="FD18" s="98"/>
      <c r="FE18" s="99"/>
      <c r="FF18" s="61"/>
      <c r="FG18" s="120"/>
      <c r="FH18" s="120"/>
      <c r="FI18" s="98"/>
      <c r="FJ18" s="99"/>
      <c r="FK18" s="62"/>
      <c r="FL18" s="120"/>
      <c r="FM18" s="120"/>
      <c r="FN18" s="98"/>
      <c r="FO18" s="87"/>
      <c r="FP18" s="14"/>
      <c r="FQ18" s="6"/>
      <c r="FS18" s="506"/>
      <c r="FT18" s="95"/>
      <c r="FU18" s="96"/>
      <c r="FV18" s="120"/>
      <c r="FW18" s="98"/>
      <c r="FX18" s="99"/>
      <c r="FY18" s="61"/>
      <c r="FZ18" s="120"/>
      <c r="GA18" s="120"/>
      <c r="GB18" s="98"/>
      <c r="GC18" s="99"/>
      <c r="GD18" s="62"/>
      <c r="GE18" s="120"/>
      <c r="GF18" s="120"/>
      <c r="GG18" s="98"/>
      <c r="GH18" s="87"/>
      <c r="GI18" s="506"/>
      <c r="GJ18" s="6"/>
      <c r="GL18" s="14"/>
      <c r="GM18" s="95"/>
      <c r="GN18" s="96"/>
      <c r="GO18" s="120"/>
      <c r="GP18" s="98"/>
      <c r="GQ18" s="99"/>
      <c r="GR18" s="61"/>
      <c r="GS18" s="120"/>
      <c r="GT18" s="120"/>
      <c r="GU18" s="98"/>
      <c r="GV18" s="99"/>
      <c r="GW18" s="62"/>
      <c r="GX18" s="120"/>
      <c r="GY18" s="120"/>
      <c r="GZ18" s="98"/>
      <c r="HA18" s="87"/>
      <c r="HB18" s="14"/>
      <c r="HC18" s="6"/>
      <c r="HE18" s="506"/>
      <c r="HF18" s="95"/>
      <c r="HG18" s="96"/>
      <c r="HH18" s="120"/>
      <c r="HI18" s="98"/>
      <c r="HJ18" s="99"/>
      <c r="HK18" s="61"/>
      <c r="HL18" s="120"/>
      <c r="HM18" s="120"/>
      <c r="HN18" s="98"/>
      <c r="HO18" s="99"/>
      <c r="HP18" s="62"/>
      <c r="HQ18" s="120"/>
      <c r="HR18" s="120"/>
      <c r="HS18" s="98"/>
      <c r="HT18" s="87"/>
      <c r="HU18" s="506"/>
      <c r="HV18" s="6"/>
      <c r="HX18" s="14"/>
      <c r="HY18" s="95"/>
      <c r="HZ18" s="96"/>
      <c r="IA18" s="120"/>
      <c r="IB18" s="98"/>
      <c r="IC18" s="99"/>
      <c r="ID18" s="61"/>
      <c r="IE18" s="120"/>
      <c r="IF18" s="120"/>
      <c r="IG18" s="98"/>
      <c r="IH18" s="99"/>
      <c r="II18" s="62"/>
      <c r="IJ18" s="120"/>
      <c r="IK18" s="120"/>
      <c r="IL18" s="98"/>
      <c r="IM18" s="87"/>
      <c r="IN18" s="14"/>
      <c r="IO18" s="6"/>
      <c r="IQ18" s="511"/>
      <c r="IR18" s="95"/>
      <c r="IS18" s="96"/>
      <c r="IT18" s="120"/>
      <c r="IU18" s="98"/>
      <c r="IV18" s="99"/>
      <c r="IW18" s="61"/>
      <c r="IX18" s="120"/>
      <c r="IY18" s="120"/>
      <c r="IZ18" s="98"/>
      <c r="JA18" s="99"/>
      <c r="JB18" s="62"/>
      <c r="JC18" s="120"/>
      <c r="JD18" s="120"/>
      <c r="JE18" s="98"/>
      <c r="JF18" s="87"/>
      <c r="JG18" s="511"/>
      <c r="JH18" s="6"/>
    </row>
    <row r="19" spans="1:268" hidden="1" x14ac:dyDescent="0.25">
      <c r="A19" s="501">
        <v>8</v>
      </c>
      <c r="B19" s="58" t="s">
        <v>26</v>
      </c>
      <c r="C19" s="7">
        <v>15184</v>
      </c>
      <c r="D19" s="7">
        <v>12470</v>
      </c>
      <c r="E19" s="59">
        <f>SUM(D19,-C19)</f>
        <v>-2714</v>
      </c>
      <c r="F19" s="63">
        <f>E19/C19</f>
        <v>-0.17874077976817704</v>
      </c>
      <c r="G19" s="61"/>
      <c r="H19" s="7"/>
      <c r="I19" s="8">
        <v>12582</v>
      </c>
      <c r="J19" s="59" t="e">
        <f>SUM(#REF!,-H19)</f>
        <v>#REF!</v>
      </c>
      <c r="K19" s="63" t="e">
        <f>J19/H19</f>
        <v>#REF!</v>
      </c>
      <c r="L19" s="62"/>
      <c r="M19" s="7">
        <v>12470</v>
      </c>
      <c r="N19" s="7"/>
      <c r="O19" s="59">
        <f>SUM(N19,-M19)</f>
        <v>-12470</v>
      </c>
      <c r="P19" s="121">
        <f>O19/M19</f>
        <v>-1</v>
      </c>
      <c r="Q19" s="191">
        <v>8</v>
      </c>
      <c r="R19" s="6"/>
      <c r="U19" s="506">
        <v>8</v>
      </c>
      <c r="V19" s="58" t="s">
        <v>26</v>
      </c>
      <c r="W19" s="7">
        <v>15184</v>
      </c>
      <c r="X19" s="7">
        <v>12470</v>
      </c>
      <c r="Y19" s="59">
        <f>SUM(X19,-W19)</f>
        <v>-2714</v>
      </c>
      <c r="Z19" s="63">
        <f>Y19/W19</f>
        <v>-0.17874077976817704</v>
      </c>
      <c r="AA19" s="61"/>
      <c r="AB19" s="7"/>
      <c r="AC19" s="7"/>
      <c r="AD19" s="59">
        <f>SUM(AC19,-AB19)</f>
        <v>0</v>
      </c>
      <c r="AE19" s="63" t="e">
        <f>AD19/AB19</f>
        <v>#DIV/0!</v>
      </c>
      <c r="AF19" s="62"/>
      <c r="AG19" s="7">
        <v>12470</v>
      </c>
      <c r="AH19" s="7"/>
      <c r="AI19" s="59">
        <f>SUM(AH19,-AG19)</f>
        <v>-12470</v>
      </c>
      <c r="AJ19" s="121">
        <f>AI19/AG19</f>
        <v>-1</v>
      </c>
      <c r="AK19" s="506">
        <v>8</v>
      </c>
      <c r="AL19" s="6"/>
      <c r="AN19" s="14">
        <v>8</v>
      </c>
      <c r="AO19" s="58" t="s">
        <v>26</v>
      </c>
      <c r="AP19" s="7">
        <v>15184</v>
      </c>
      <c r="AQ19" s="7">
        <v>12470</v>
      </c>
      <c r="AR19" s="59">
        <f>SUM(AQ19,-AP19)</f>
        <v>-2714</v>
      </c>
      <c r="AS19" s="63">
        <f>AR19/AP19</f>
        <v>-0.17874077976817704</v>
      </c>
      <c r="AT19" s="61"/>
      <c r="AU19" s="7"/>
      <c r="AV19" s="7"/>
      <c r="AW19" s="59">
        <f>SUM(AV19,-AU19)</f>
        <v>0</v>
      </c>
      <c r="AX19" s="63" t="e">
        <f>AW19/AU19</f>
        <v>#DIV/0!</v>
      </c>
      <c r="AY19" s="62"/>
      <c r="AZ19" s="7">
        <v>12470</v>
      </c>
      <c r="BA19" s="7"/>
      <c r="BB19" s="59">
        <f>SUM(BA19,-AZ19)</f>
        <v>-12470</v>
      </c>
      <c r="BC19" s="121">
        <f>BB19/AZ19</f>
        <v>-1</v>
      </c>
      <c r="BD19" s="14">
        <v>8</v>
      </c>
      <c r="BE19" s="6"/>
      <c r="BH19" s="501">
        <v>8</v>
      </c>
      <c r="BI19" s="58" t="s">
        <v>26</v>
      </c>
      <c r="BJ19" s="7">
        <v>15184</v>
      </c>
      <c r="BK19" s="7">
        <v>12470</v>
      </c>
      <c r="BL19" s="59">
        <f>SUM(BK19,-BJ19)</f>
        <v>-2714</v>
      </c>
      <c r="BM19" s="63">
        <f>BL19/BJ19</f>
        <v>-0.17874077976817704</v>
      </c>
      <c r="BN19" s="61"/>
      <c r="BO19" s="7"/>
      <c r="BP19" s="7"/>
      <c r="BQ19" s="59">
        <f>SUM(BP19,-BO19)</f>
        <v>0</v>
      </c>
      <c r="BR19" s="63" t="e">
        <f>BQ19/BO19</f>
        <v>#DIV/0!</v>
      </c>
      <c r="BS19" s="62"/>
      <c r="BT19" s="7">
        <v>12470</v>
      </c>
      <c r="BU19" s="7"/>
      <c r="BV19" s="59">
        <f>SUM(BU19,-BT19)</f>
        <v>-12470</v>
      </c>
      <c r="BW19" s="121">
        <f>BV19/BT19</f>
        <v>-1</v>
      </c>
      <c r="BX19" s="501">
        <v>8</v>
      </c>
      <c r="BY19" s="6"/>
      <c r="CB19" s="14">
        <v>8</v>
      </c>
      <c r="CC19" s="58" t="s">
        <v>26</v>
      </c>
      <c r="CD19" s="7">
        <v>15184</v>
      </c>
      <c r="CE19" s="7">
        <v>12470</v>
      </c>
      <c r="CF19" s="59">
        <f>SUM(CE19,-CD19)</f>
        <v>-2714</v>
      </c>
      <c r="CG19" s="63">
        <f>CF19/CD19</f>
        <v>-0.17874077976817704</v>
      </c>
      <c r="CH19" s="61"/>
      <c r="CI19" s="7"/>
      <c r="CJ19" s="7"/>
      <c r="CK19" s="59">
        <f>SUM(CJ19,-CI19)</f>
        <v>0</v>
      </c>
      <c r="CL19" s="63" t="e">
        <f>CK19/CI19</f>
        <v>#DIV/0!</v>
      </c>
      <c r="CM19" s="62"/>
      <c r="CN19" s="7">
        <v>12470</v>
      </c>
      <c r="CO19" s="7"/>
      <c r="CP19" s="59">
        <f>SUM(CO19,-CN19)</f>
        <v>-12470</v>
      </c>
      <c r="CQ19" s="121">
        <f>CP19/CN19</f>
        <v>-1</v>
      </c>
      <c r="CR19" s="14">
        <v>8</v>
      </c>
      <c r="CS19" s="6"/>
      <c r="CU19" s="501">
        <v>8</v>
      </c>
      <c r="CV19" s="58" t="s">
        <v>26</v>
      </c>
      <c r="CW19" s="7">
        <v>15184</v>
      </c>
      <c r="CX19" s="7">
        <v>12470</v>
      </c>
      <c r="CY19" s="59">
        <f>SUM(CX19,-CW19)</f>
        <v>-2714</v>
      </c>
      <c r="CZ19" s="63">
        <f>CY19/CW19</f>
        <v>-0.17874077976817704</v>
      </c>
      <c r="DA19" s="61"/>
      <c r="DB19" s="7"/>
      <c r="DC19" s="7"/>
      <c r="DD19" s="59">
        <f>SUM(DC19,-DB19)</f>
        <v>0</v>
      </c>
      <c r="DE19" s="63" t="e">
        <f>DD19/DB19</f>
        <v>#DIV/0!</v>
      </c>
      <c r="DF19" s="62"/>
      <c r="DG19" s="7">
        <v>12470</v>
      </c>
      <c r="DH19" s="7"/>
      <c r="DI19" s="59">
        <f>SUM(DH19,-DG19)</f>
        <v>-12470</v>
      </c>
      <c r="DJ19" s="121">
        <f>DI19/DG19</f>
        <v>-1</v>
      </c>
      <c r="DK19" s="501">
        <v>8</v>
      </c>
      <c r="DL19" s="6"/>
      <c r="DN19" s="14">
        <v>8</v>
      </c>
      <c r="DO19" s="58" t="s">
        <v>26</v>
      </c>
      <c r="DP19" s="7">
        <v>15184</v>
      </c>
      <c r="DQ19" s="7">
        <v>12470</v>
      </c>
      <c r="DR19" s="59">
        <f>SUM(DQ19,-DP19)</f>
        <v>-2714</v>
      </c>
      <c r="DS19" s="63">
        <f>DR19/DP19</f>
        <v>-0.17874077976817704</v>
      </c>
      <c r="DT19" s="61"/>
      <c r="DU19" s="7"/>
      <c r="DV19" s="7"/>
      <c r="DW19" s="59">
        <f>SUM(DV19,-DU19)</f>
        <v>0</v>
      </c>
      <c r="DX19" s="63" t="e">
        <f>DW19/DU19</f>
        <v>#DIV/0!</v>
      </c>
      <c r="DY19" s="62"/>
      <c r="DZ19" s="7">
        <v>12470</v>
      </c>
      <c r="EA19" s="7"/>
      <c r="EB19" s="59">
        <f>SUM(EA19,-DZ19)</f>
        <v>-12470</v>
      </c>
      <c r="EC19" s="121">
        <f>EB19/DZ19</f>
        <v>-1</v>
      </c>
      <c r="ED19" s="14">
        <v>8</v>
      </c>
      <c r="EE19" s="6"/>
      <c r="EG19" s="501">
        <v>8</v>
      </c>
      <c r="EH19" s="58" t="s">
        <v>26</v>
      </c>
      <c r="EI19" s="7">
        <v>15184</v>
      </c>
      <c r="EJ19" s="7">
        <v>12470</v>
      </c>
      <c r="EK19" s="59">
        <f>SUM(EJ19,-EI19)</f>
        <v>-2714</v>
      </c>
      <c r="EL19" s="63">
        <f>EK19/EI19</f>
        <v>-0.17874077976817704</v>
      </c>
      <c r="EM19" s="61"/>
      <c r="EN19" s="7"/>
      <c r="EO19" s="7"/>
      <c r="EP19" s="59">
        <f>SUM(EO19,-EN19)</f>
        <v>0</v>
      </c>
      <c r="EQ19" s="63" t="e">
        <f>EP19/EN19</f>
        <v>#DIV/0!</v>
      </c>
      <c r="ER19" s="62"/>
      <c r="ES19" s="7">
        <v>12470</v>
      </c>
      <c r="ET19" s="7"/>
      <c r="EU19" s="59">
        <f>SUM(ET19,-ES19)</f>
        <v>-12470</v>
      </c>
      <c r="EV19" s="121">
        <f>EU19/ES19</f>
        <v>-1</v>
      </c>
      <c r="EW19" s="501">
        <v>8</v>
      </c>
      <c r="EX19" s="6"/>
      <c r="EZ19" s="14">
        <v>8</v>
      </c>
      <c r="FA19" s="58" t="s">
        <v>26</v>
      </c>
      <c r="FB19" s="7">
        <v>15184</v>
      </c>
      <c r="FC19" s="7">
        <v>12470</v>
      </c>
      <c r="FD19" s="59">
        <f>SUM(FC19,-FB19)</f>
        <v>-2714</v>
      </c>
      <c r="FE19" s="63">
        <f>FD19/FB19</f>
        <v>-0.17874077976817704</v>
      </c>
      <c r="FF19" s="61"/>
      <c r="FG19" s="7"/>
      <c r="FH19" s="7"/>
      <c r="FI19" s="59">
        <f>SUM(FH19,-FG19)</f>
        <v>0</v>
      </c>
      <c r="FJ19" s="63" t="e">
        <f>FI19/FG19</f>
        <v>#DIV/0!</v>
      </c>
      <c r="FK19" s="62"/>
      <c r="FL19" s="7">
        <v>12470</v>
      </c>
      <c r="FM19" s="7"/>
      <c r="FN19" s="59">
        <f>SUM(FM19,-FL19)</f>
        <v>-12470</v>
      </c>
      <c r="FO19" s="121">
        <f>FN19/FL19</f>
        <v>-1</v>
      </c>
      <c r="FP19" s="14">
        <v>8</v>
      </c>
      <c r="FQ19" s="6"/>
      <c r="FS19" s="501">
        <v>8</v>
      </c>
      <c r="FT19" s="58" t="s">
        <v>26</v>
      </c>
      <c r="FU19" s="7">
        <v>15184</v>
      </c>
      <c r="FV19" s="7">
        <v>12470</v>
      </c>
      <c r="FW19" s="59">
        <f>SUM(FV19,-FU19)</f>
        <v>-2714</v>
      </c>
      <c r="FX19" s="63">
        <f>FW19/FU19</f>
        <v>-0.17874077976817704</v>
      </c>
      <c r="FY19" s="61"/>
      <c r="FZ19" s="7"/>
      <c r="GA19" s="7"/>
      <c r="GB19" s="59">
        <f>SUM(GA19,-FZ19)</f>
        <v>0</v>
      </c>
      <c r="GC19" s="63" t="e">
        <f>GB19/FZ19</f>
        <v>#DIV/0!</v>
      </c>
      <c r="GD19" s="62"/>
      <c r="GE19" s="7">
        <v>12470</v>
      </c>
      <c r="GF19" s="7"/>
      <c r="GG19" s="59">
        <f>SUM(GF19,-GE19)</f>
        <v>-12470</v>
      </c>
      <c r="GH19" s="121">
        <f>GG19/GE19</f>
        <v>-1</v>
      </c>
      <c r="GI19" s="501">
        <v>8</v>
      </c>
      <c r="GJ19" s="6"/>
      <c r="GL19" s="14">
        <v>8</v>
      </c>
      <c r="GM19" s="58" t="s">
        <v>26</v>
      </c>
      <c r="GN19" s="7">
        <v>15184</v>
      </c>
      <c r="GO19" s="7">
        <v>12470</v>
      </c>
      <c r="GP19" s="59">
        <f>SUM(GO19,-GN19)</f>
        <v>-2714</v>
      </c>
      <c r="GQ19" s="63">
        <f>GP19/GN19</f>
        <v>-0.17874077976817704</v>
      </c>
      <c r="GR19" s="61"/>
      <c r="GS19" s="7"/>
      <c r="GT19" s="7"/>
      <c r="GU19" s="59">
        <f>SUM(GT19,-GS19)</f>
        <v>0</v>
      </c>
      <c r="GV19" s="63" t="e">
        <f>GU19/GS19</f>
        <v>#DIV/0!</v>
      </c>
      <c r="GW19" s="62"/>
      <c r="GX19" s="7">
        <v>12470</v>
      </c>
      <c r="GY19" s="7"/>
      <c r="GZ19" s="59">
        <f>SUM(GY19,-GX19)</f>
        <v>-12470</v>
      </c>
      <c r="HA19" s="121">
        <f>GZ19/GX19</f>
        <v>-1</v>
      </c>
      <c r="HB19" s="14">
        <v>8</v>
      </c>
      <c r="HC19" s="6"/>
      <c r="HE19" s="501">
        <v>8</v>
      </c>
      <c r="HF19" s="58" t="s">
        <v>26</v>
      </c>
      <c r="HG19" s="7">
        <v>15184</v>
      </c>
      <c r="HH19" s="7">
        <v>12470</v>
      </c>
      <c r="HI19" s="59">
        <f>SUM(HH19,-HG19)</f>
        <v>-2714</v>
      </c>
      <c r="HJ19" s="63">
        <f>HI19/HG19</f>
        <v>-0.17874077976817704</v>
      </c>
      <c r="HK19" s="61"/>
      <c r="HL19" s="7"/>
      <c r="HM19" s="7"/>
      <c r="HN19" s="59">
        <f>SUM(HM19,-HL19)</f>
        <v>0</v>
      </c>
      <c r="HO19" s="63" t="e">
        <f>HN19/HL19</f>
        <v>#DIV/0!</v>
      </c>
      <c r="HP19" s="62"/>
      <c r="HQ19" s="7">
        <v>12470</v>
      </c>
      <c r="HR19" s="7"/>
      <c r="HS19" s="59">
        <f>SUM(HR19,-HQ19)</f>
        <v>-12470</v>
      </c>
      <c r="HT19" s="121">
        <f>HS19/HQ19</f>
        <v>-1</v>
      </c>
      <c r="HU19" s="501">
        <v>8</v>
      </c>
      <c r="HV19" s="6"/>
      <c r="HX19" s="14">
        <v>8</v>
      </c>
      <c r="HY19" s="58" t="s">
        <v>26</v>
      </c>
      <c r="HZ19" s="7">
        <v>15184</v>
      </c>
      <c r="IA19" s="7">
        <v>12470</v>
      </c>
      <c r="IB19" s="59">
        <f>SUM(IA19,-HZ19)</f>
        <v>-2714</v>
      </c>
      <c r="IC19" s="63">
        <f>IB19/HZ19</f>
        <v>-0.17874077976817704</v>
      </c>
      <c r="ID19" s="61"/>
      <c r="IE19" s="7"/>
      <c r="IF19" s="7"/>
      <c r="IG19" s="59">
        <f>SUM(IF19,-IE19)</f>
        <v>0</v>
      </c>
      <c r="IH19" s="63" t="e">
        <f>IG19/IE19</f>
        <v>#DIV/0!</v>
      </c>
      <c r="II19" s="62"/>
      <c r="IJ19" s="7">
        <v>12470</v>
      </c>
      <c r="IK19" s="7"/>
      <c r="IL19" s="59">
        <f>SUM(IK19,-IJ19)</f>
        <v>-12470</v>
      </c>
      <c r="IM19" s="121">
        <f>IL19/IJ19</f>
        <v>-1</v>
      </c>
      <c r="IN19" s="14">
        <v>8</v>
      </c>
      <c r="IO19" s="6"/>
      <c r="IQ19" s="511">
        <v>8</v>
      </c>
      <c r="IR19" s="58" t="s">
        <v>26</v>
      </c>
      <c r="IS19" s="7">
        <v>15184</v>
      </c>
      <c r="IT19" s="7">
        <v>12470</v>
      </c>
      <c r="IU19" s="59">
        <f>SUM(IT19,-IS19)</f>
        <v>-2714</v>
      </c>
      <c r="IV19" s="63">
        <f>IU19/IS19</f>
        <v>-0.17874077976817704</v>
      </c>
      <c r="IW19" s="61"/>
      <c r="IX19" s="7"/>
      <c r="IY19" s="7"/>
      <c r="IZ19" s="59">
        <f>SUM(IY19,-IX19)</f>
        <v>0</v>
      </c>
      <c r="JA19" s="63" t="e">
        <f>IZ19/IX19</f>
        <v>#DIV/0!</v>
      </c>
      <c r="JB19" s="62"/>
      <c r="JC19" s="7">
        <v>12470</v>
      </c>
      <c r="JD19" s="7"/>
      <c r="JE19" s="59">
        <f>SUM(JD19,-JC19)</f>
        <v>-12470</v>
      </c>
      <c r="JF19" s="121">
        <f>JE19/JC19</f>
        <v>-1</v>
      </c>
      <c r="JG19" s="511">
        <v>8</v>
      </c>
      <c r="JH19" s="6"/>
    </row>
    <row r="20" spans="1:268" hidden="1" x14ac:dyDescent="0.25">
      <c r="A20" s="501">
        <v>9</v>
      </c>
      <c r="B20" s="58" t="s">
        <v>27</v>
      </c>
      <c r="C20" s="7">
        <v>4214</v>
      </c>
      <c r="D20" s="7">
        <v>3345</v>
      </c>
      <c r="E20" s="59">
        <f t="shared" ref="E20:E21" si="219">SUM(D20,-C20)</f>
        <v>-869</v>
      </c>
      <c r="F20" s="63">
        <f t="shared" ref="F20:F21" si="220">E20/C20</f>
        <v>-0.2062173706691979</v>
      </c>
      <c r="G20" s="61"/>
      <c r="H20" s="7"/>
      <c r="I20" s="8">
        <v>3384</v>
      </c>
      <c r="J20" s="59" t="e">
        <f>SUM(#REF!,-H20)</f>
        <v>#REF!</v>
      </c>
      <c r="K20" s="63" t="e">
        <f>J20/H20</f>
        <v>#REF!</v>
      </c>
      <c r="L20" s="62"/>
      <c r="M20" s="7">
        <v>3345</v>
      </c>
      <c r="N20" s="7"/>
      <c r="O20" s="59">
        <f>SUM(N20,-M20)</f>
        <v>-3345</v>
      </c>
      <c r="P20" s="121">
        <f>O20/M20</f>
        <v>-1</v>
      </c>
      <c r="Q20" s="191">
        <v>9</v>
      </c>
      <c r="R20" s="6"/>
      <c r="U20" s="506">
        <v>9</v>
      </c>
      <c r="V20" s="58" t="s">
        <v>27</v>
      </c>
      <c r="W20" s="7">
        <v>4214</v>
      </c>
      <c r="X20" s="7">
        <v>3345</v>
      </c>
      <c r="Y20" s="59">
        <f t="shared" ref="Y20:Y21" si="221">SUM(X20,-W20)</f>
        <v>-869</v>
      </c>
      <c r="Z20" s="63">
        <f t="shared" ref="Z20:Z21" si="222">Y20/W20</f>
        <v>-0.2062173706691979</v>
      </c>
      <c r="AA20" s="61"/>
      <c r="AB20" s="7"/>
      <c r="AC20" s="7"/>
      <c r="AD20" s="59">
        <f t="shared" ref="AD20:AD21" si="223">SUM(AC20,-AB20)</f>
        <v>0</v>
      </c>
      <c r="AE20" s="63" t="e">
        <f t="shared" ref="AE20:AE21" si="224">AD20/AB20</f>
        <v>#DIV/0!</v>
      </c>
      <c r="AF20" s="62"/>
      <c r="AG20" s="7">
        <v>3345</v>
      </c>
      <c r="AH20" s="7"/>
      <c r="AI20" s="59">
        <f t="shared" ref="AI20:AI21" si="225">SUM(AH20,-AG20)</f>
        <v>-3345</v>
      </c>
      <c r="AJ20" s="121">
        <f t="shared" ref="AJ20:AJ21" si="226">AI20/AG20</f>
        <v>-1</v>
      </c>
      <c r="AK20" s="506">
        <v>9</v>
      </c>
      <c r="AL20" s="6"/>
      <c r="AN20" s="14">
        <v>9</v>
      </c>
      <c r="AO20" s="58" t="s">
        <v>27</v>
      </c>
      <c r="AP20" s="7">
        <v>4214</v>
      </c>
      <c r="AQ20" s="7">
        <v>3345</v>
      </c>
      <c r="AR20" s="59">
        <f t="shared" ref="AR20:AR21" si="227">SUM(AQ20,-AP20)</f>
        <v>-869</v>
      </c>
      <c r="AS20" s="63">
        <f t="shared" ref="AS20:AS21" si="228">AR20/AP20</f>
        <v>-0.2062173706691979</v>
      </c>
      <c r="AT20" s="61"/>
      <c r="AU20" s="7"/>
      <c r="AV20" s="7"/>
      <c r="AW20" s="59">
        <f t="shared" ref="AW20:AW21" si="229">SUM(AV20,-AU20)</f>
        <v>0</v>
      </c>
      <c r="AX20" s="63" t="e">
        <f t="shared" ref="AX20:AX21" si="230">AW20/AU20</f>
        <v>#DIV/0!</v>
      </c>
      <c r="AY20" s="62"/>
      <c r="AZ20" s="7">
        <v>3345</v>
      </c>
      <c r="BA20" s="7"/>
      <c r="BB20" s="59">
        <f t="shared" ref="BB20:BB21" si="231">SUM(BA20,-AZ20)</f>
        <v>-3345</v>
      </c>
      <c r="BC20" s="121">
        <f t="shared" ref="BC20:BC21" si="232">BB20/AZ20</f>
        <v>-1</v>
      </c>
      <c r="BD20" s="14">
        <v>9</v>
      </c>
      <c r="BE20" s="6"/>
      <c r="BH20" s="501">
        <v>9</v>
      </c>
      <c r="BI20" s="58" t="s">
        <v>27</v>
      </c>
      <c r="BJ20" s="7">
        <v>4214</v>
      </c>
      <c r="BK20" s="7">
        <v>3345</v>
      </c>
      <c r="BL20" s="59">
        <f t="shared" ref="BL20:BL21" si="233">SUM(BK20,-BJ20)</f>
        <v>-869</v>
      </c>
      <c r="BM20" s="63">
        <f t="shared" ref="BM20:BM21" si="234">BL20/BJ20</f>
        <v>-0.2062173706691979</v>
      </c>
      <c r="BN20" s="61"/>
      <c r="BO20" s="7"/>
      <c r="BP20" s="7"/>
      <c r="BQ20" s="59">
        <f t="shared" ref="BQ20:BQ21" si="235">SUM(BP20,-BO20)</f>
        <v>0</v>
      </c>
      <c r="BR20" s="63" t="e">
        <f t="shared" ref="BR20:BR21" si="236">BQ20/BO20</f>
        <v>#DIV/0!</v>
      </c>
      <c r="BS20" s="62"/>
      <c r="BT20" s="7">
        <v>3345</v>
      </c>
      <c r="BU20" s="7"/>
      <c r="BV20" s="59">
        <f t="shared" ref="BV20:BV21" si="237">SUM(BU20,-BT20)</f>
        <v>-3345</v>
      </c>
      <c r="BW20" s="121">
        <f t="shared" ref="BW20:BW21" si="238">BV20/BT20</f>
        <v>-1</v>
      </c>
      <c r="BX20" s="501">
        <v>9</v>
      </c>
      <c r="BY20" s="6"/>
      <c r="CB20" s="14">
        <v>9</v>
      </c>
      <c r="CC20" s="58" t="s">
        <v>27</v>
      </c>
      <c r="CD20" s="7">
        <v>4214</v>
      </c>
      <c r="CE20" s="7">
        <v>3345</v>
      </c>
      <c r="CF20" s="59">
        <f t="shared" ref="CF20:CF21" si="239">SUM(CE20,-CD20)</f>
        <v>-869</v>
      </c>
      <c r="CG20" s="63">
        <f t="shared" ref="CG20:CG21" si="240">CF20/CD20</f>
        <v>-0.2062173706691979</v>
      </c>
      <c r="CH20" s="61"/>
      <c r="CI20" s="7"/>
      <c r="CJ20" s="7"/>
      <c r="CK20" s="59">
        <f t="shared" ref="CK20:CK21" si="241">SUM(CJ20,-CI20)</f>
        <v>0</v>
      </c>
      <c r="CL20" s="63" t="e">
        <f t="shared" ref="CL20:CL21" si="242">CK20/CI20</f>
        <v>#DIV/0!</v>
      </c>
      <c r="CM20" s="62"/>
      <c r="CN20" s="7">
        <v>3345</v>
      </c>
      <c r="CO20" s="7"/>
      <c r="CP20" s="59">
        <f t="shared" ref="CP20:CP21" si="243">SUM(CO20,-CN20)</f>
        <v>-3345</v>
      </c>
      <c r="CQ20" s="121">
        <f t="shared" ref="CQ20:CQ21" si="244">CP20/CN20</f>
        <v>-1</v>
      </c>
      <c r="CR20" s="14">
        <v>9</v>
      </c>
      <c r="CS20" s="6"/>
      <c r="CU20" s="501">
        <v>9</v>
      </c>
      <c r="CV20" s="58" t="s">
        <v>27</v>
      </c>
      <c r="CW20" s="7">
        <v>4214</v>
      </c>
      <c r="CX20" s="7">
        <v>3345</v>
      </c>
      <c r="CY20" s="59">
        <f t="shared" ref="CY20:CY21" si="245">SUM(CX20,-CW20)</f>
        <v>-869</v>
      </c>
      <c r="CZ20" s="63">
        <f t="shared" ref="CZ20:CZ21" si="246">CY20/CW20</f>
        <v>-0.2062173706691979</v>
      </c>
      <c r="DA20" s="61"/>
      <c r="DB20" s="7"/>
      <c r="DC20" s="7"/>
      <c r="DD20" s="59">
        <f t="shared" ref="DD20:DD21" si="247">SUM(DC20,-DB20)</f>
        <v>0</v>
      </c>
      <c r="DE20" s="63" t="e">
        <f t="shared" ref="DE20:DE21" si="248">DD20/DB20</f>
        <v>#DIV/0!</v>
      </c>
      <c r="DF20" s="62"/>
      <c r="DG20" s="7">
        <v>3345</v>
      </c>
      <c r="DH20" s="7"/>
      <c r="DI20" s="59">
        <f t="shared" ref="DI20:DI21" si="249">SUM(DH20,-DG20)</f>
        <v>-3345</v>
      </c>
      <c r="DJ20" s="121">
        <f t="shared" ref="DJ20:DJ21" si="250">DI20/DG20</f>
        <v>-1</v>
      </c>
      <c r="DK20" s="501">
        <v>9</v>
      </c>
      <c r="DL20" s="6"/>
      <c r="DN20" s="14">
        <v>9</v>
      </c>
      <c r="DO20" s="58" t="s">
        <v>27</v>
      </c>
      <c r="DP20" s="7">
        <v>4214</v>
      </c>
      <c r="DQ20" s="7">
        <v>3345</v>
      </c>
      <c r="DR20" s="59">
        <f t="shared" ref="DR20:DR21" si="251">SUM(DQ20,-DP20)</f>
        <v>-869</v>
      </c>
      <c r="DS20" s="63">
        <f t="shared" ref="DS20:DS21" si="252">DR20/DP20</f>
        <v>-0.2062173706691979</v>
      </c>
      <c r="DT20" s="61"/>
      <c r="DU20" s="7"/>
      <c r="DV20" s="7"/>
      <c r="DW20" s="59">
        <f t="shared" ref="DW20:DW21" si="253">SUM(DV20,-DU20)</f>
        <v>0</v>
      </c>
      <c r="DX20" s="63" t="e">
        <f t="shared" ref="DX20:DX21" si="254">DW20/DU20</f>
        <v>#DIV/0!</v>
      </c>
      <c r="DY20" s="62"/>
      <c r="DZ20" s="7">
        <v>3345</v>
      </c>
      <c r="EA20" s="7"/>
      <c r="EB20" s="59">
        <f t="shared" ref="EB20:EB21" si="255">SUM(EA20,-DZ20)</f>
        <v>-3345</v>
      </c>
      <c r="EC20" s="121">
        <f t="shared" ref="EC20:EC21" si="256">EB20/DZ20</f>
        <v>-1</v>
      </c>
      <c r="ED20" s="14">
        <v>9</v>
      </c>
      <c r="EE20" s="6"/>
      <c r="EG20" s="501">
        <v>9</v>
      </c>
      <c r="EH20" s="58" t="s">
        <v>27</v>
      </c>
      <c r="EI20" s="7">
        <v>4214</v>
      </c>
      <c r="EJ20" s="7">
        <v>3345</v>
      </c>
      <c r="EK20" s="59">
        <f t="shared" ref="EK20:EK21" si="257">SUM(EJ20,-EI20)</f>
        <v>-869</v>
      </c>
      <c r="EL20" s="63">
        <f t="shared" ref="EL20:EL21" si="258">EK20/EI20</f>
        <v>-0.2062173706691979</v>
      </c>
      <c r="EM20" s="61"/>
      <c r="EN20" s="7"/>
      <c r="EO20" s="7"/>
      <c r="EP20" s="59">
        <f t="shared" ref="EP20:EP21" si="259">SUM(EO20,-EN20)</f>
        <v>0</v>
      </c>
      <c r="EQ20" s="63" t="e">
        <f t="shared" ref="EQ20:EQ21" si="260">EP20/EN20</f>
        <v>#DIV/0!</v>
      </c>
      <c r="ER20" s="62"/>
      <c r="ES20" s="7">
        <v>3345</v>
      </c>
      <c r="ET20" s="7"/>
      <c r="EU20" s="59">
        <f t="shared" ref="EU20:EU21" si="261">SUM(ET20,-ES20)</f>
        <v>-3345</v>
      </c>
      <c r="EV20" s="121">
        <f t="shared" ref="EV20:EV21" si="262">EU20/ES20</f>
        <v>-1</v>
      </c>
      <c r="EW20" s="501">
        <v>9</v>
      </c>
      <c r="EX20" s="6"/>
      <c r="EZ20" s="14">
        <v>9</v>
      </c>
      <c r="FA20" s="58" t="s">
        <v>27</v>
      </c>
      <c r="FB20" s="7">
        <v>4214</v>
      </c>
      <c r="FC20" s="7">
        <v>3345</v>
      </c>
      <c r="FD20" s="59">
        <f t="shared" ref="FD20:FD21" si="263">SUM(FC20,-FB20)</f>
        <v>-869</v>
      </c>
      <c r="FE20" s="63">
        <f t="shared" ref="FE20:FE21" si="264">FD20/FB20</f>
        <v>-0.2062173706691979</v>
      </c>
      <c r="FF20" s="61"/>
      <c r="FG20" s="7"/>
      <c r="FH20" s="7"/>
      <c r="FI20" s="59">
        <f t="shared" ref="FI20:FI21" si="265">SUM(FH20,-FG20)</f>
        <v>0</v>
      </c>
      <c r="FJ20" s="63" t="e">
        <f t="shared" ref="FJ20:FJ21" si="266">FI20/FG20</f>
        <v>#DIV/0!</v>
      </c>
      <c r="FK20" s="62"/>
      <c r="FL20" s="7">
        <v>3345</v>
      </c>
      <c r="FM20" s="7"/>
      <c r="FN20" s="59">
        <f t="shared" ref="FN20:FN21" si="267">SUM(FM20,-FL20)</f>
        <v>-3345</v>
      </c>
      <c r="FO20" s="121">
        <f t="shared" ref="FO20:FO21" si="268">FN20/FL20</f>
        <v>-1</v>
      </c>
      <c r="FP20" s="14">
        <v>9</v>
      </c>
      <c r="FQ20" s="6"/>
      <c r="FS20" s="501">
        <v>9</v>
      </c>
      <c r="FT20" s="58" t="s">
        <v>27</v>
      </c>
      <c r="FU20" s="7">
        <v>4214</v>
      </c>
      <c r="FV20" s="7">
        <v>3345</v>
      </c>
      <c r="FW20" s="59">
        <f t="shared" ref="FW20:FW21" si="269">SUM(FV20,-FU20)</f>
        <v>-869</v>
      </c>
      <c r="FX20" s="63">
        <f t="shared" ref="FX20:FX21" si="270">FW20/FU20</f>
        <v>-0.2062173706691979</v>
      </c>
      <c r="FY20" s="61"/>
      <c r="FZ20" s="7"/>
      <c r="GA20" s="7"/>
      <c r="GB20" s="59">
        <f t="shared" ref="GB20:GB21" si="271">SUM(GA20,-FZ20)</f>
        <v>0</v>
      </c>
      <c r="GC20" s="63" t="e">
        <f t="shared" ref="GC20:GC21" si="272">GB20/FZ20</f>
        <v>#DIV/0!</v>
      </c>
      <c r="GD20" s="62"/>
      <c r="GE20" s="7">
        <v>3345</v>
      </c>
      <c r="GF20" s="7"/>
      <c r="GG20" s="59">
        <f t="shared" ref="GG20:GG21" si="273">SUM(GF20,-GE20)</f>
        <v>-3345</v>
      </c>
      <c r="GH20" s="121">
        <f t="shared" ref="GH20:GH21" si="274">GG20/GE20</f>
        <v>-1</v>
      </c>
      <c r="GI20" s="501">
        <v>9</v>
      </c>
      <c r="GJ20" s="6"/>
      <c r="GL20" s="14">
        <v>9</v>
      </c>
      <c r="GM20" s="58" t="s">
        <v>27</v>
      </c>
      <c r="GN20" s="7">
        <v>4214</v>
      </c>
      <c r="GO20" s="7">
        <v>3345</v>
      </c>
      <c r="GP20" s="59">
        <f t="shared" ref="GP20:GP21" si="275">SUM(GO20,-GN20)</f>
        <v>-869</v>
      </c>
      <c r="GQ20" s="63">
        <f t="shared" ref="GQ20:GQ21" si="276">GP20/GN20</f>
        <v>-0.2062173706691979</v>
      </c>
      <c r="GR20" s="61"/>
      <c r="GS20" s="7"/>
      <c r="GT20" s="7"/>
      <c r="GU20" s="59">
        <f t="shared" ref="GU20:GU21" si="277">SUM(GT20,-GS20)</f>
        <v>0</v>
      </c>
      <c r="GV20" s="63" t="e">
        <f t="shared" ref="GV20:GV21" si="278">GU20/GS20</f>
        <v>#DIV/0!</v>
      </c>
      <c r="GW20" s="62"/>
      <c r="GX20" s="7">
        <v>3345</v>
      </c>
      <c r="GY20" s="7"/>
      <c r="GZ20" s="59">
        <f t="shared" ref="GZ20:GZ21" si="279">SUM(GY20,-GX20)</f>
        <v>-3345</v>
      </c>
      <c r="HA20" s="121">
        <f t="shared" ref="HA20:HA21" si="280">GZ20/GX20</f>
        <v>-1</v>
      </c>
      <c r="HB20" s="14">
        <v>9</v>
      </c>
      <c r="HC20" s="6"/>
      <c r="HE20" s="501">
        <v>9</v>
      </c>
      <c r="HF20" s="58" t="s">
        <v>27</v>
      </c>
      <c r="HG20" s="7">
        <v>4214</v>
      </c>
      <c r="HH20" s="7">
        <v>3345</v>
      </c>
      <c r="HI20" s="59">
        <f t="shared" ref="HI20:HI21" si="281">SUM(HH20,-HG20)</f>
        <v>-869</v>
      </c>
      <c r="HJ20" s="63">
        <f t="shared" ref="HJ20:HJ21" si="282">HI20/HG20</f>
        <v>-0.2062173706691979</v>
      </c>
      <c r="HK20" s="61"/>
      <c r="HL20" s="7"/>
      <c r="HM20" s="7"/>
      <c r="HN20" s="59">
        <f t="shared" ref="HN20:HN21" si="283">SUM(HM20,-HL20)</f>
        <v>0</v>
      </c>
      <c r="HO20" s="63" t="e">
        <f t="shared" ref="HO20:HO21" si="284">HN20/HL20</f>
        <v>#DIV/0!</v>
      </c>
      <c r="HP20" s="62"/>
      <c r="HQ20" s="7">
        <v>3345</v>
      </c>
      <c r="HR20" s="7"/>
      <c r="HS20" s="59">
        <f t="shared" ref="HS20:HS21" si="285">SUM(HR20,-HQ20)</f>
        <v>-3345</v>
      </c>
      <c r="HT20" s="121">
        <f t="shared" ref="HT20:HT21" si="286">HS20/HQ20</f>
        <v>-1</v>
      </c>
      <c r="HU20" s="501">
        <v>9</v>
      </c>
      <c r="HV20" s="6"/>
      <c r="HX20" s="14">
        <v>9</v>
      </c>
      <c r="HY20" s="58" t="s">
        <v>27</v>
      </c>
      <c r="HZ20" s="7">
        <v>4214</v>
      </c>
      <c r="IA20" s="7">
        <v>3345</v>
      </c>
      <c r="IB20" s="59">
        <f t="shared" ref="IB20:IB21" si="287">SUM(IA20,-HZ20)</f>
        <v>-869</v>
      </c>
      <c r="IC20" s="63">
        <f t="shared" ref="IC20:IC21" si="288">IB20/HZ20</f>
        <v>-0.2062173706691979</v>
      </c>
      <c r="ID20" s="61"/>
      <c r="IE20" s="7"/>
      <c r="IF20" s="7"/>
      <c r="IG20" s="59">
        <f t="shared" ref="IG20:IG21" si="289">SUM(IF20,-IE20)</f>
        <v>0</v>
      </c>
      <c r="IH20" s="63" t="e">
        <f t="shared" ref="IH20:IH21" si="290">IG20/IE20</f>
        <v>#DIV/0!</v>
      </c>
      <c r="II20" s="62"/>
      <c r="IJ20" s="7">
        <v>3345</v>
      </c>
      <c r="IK20" s="7"/>
      <c r="IL20" s="59">
        <f t="shared" ref="IL20:IL21" si="291">SUM(IK20,-IJ20)</f>
        <v>-3345</v>
      </c>
      <c r="IM20" s="121">
        <f t="shared" ref="IM20:IM21" si="292">IL20/IJ20</f>
        <v>-1</v>
      </c>
      <c r="IN20" s="14">
        <v>9</v>
      </c>
      <c r="IO20" s="6"/>
      <c r="IQ20" s="511">
        <v>9</v>
      </c>
      <c r="IR20" s="58" t="s">
        <v>27</v>
      </c>
      <c r="IS20" s="7">
        <v>4214</v>
      </c>
      <c r="IT20" s="7">
        <v>3345</v>
      </c>
      <c r="IU20" s="59">
        <f t="shared" ref="IU20:IU21" si="293">SUM(IT20,-IS20)</f>
        <v>-869</v>
      </c>
      <c r="IV20" s="63">
        <f t="shared" ref="IV20:IV21" si="294">IU20/IS20</f>
        <v>-0.2062173706691979</v>
      </c>
      <c r="IW20" s="61"/>
      <c r="IX20" s="7"/>
      <c r="IY20" s="7"/>
      <c r="IZ20" s="59">
        <f t="shared" ref="IZ20:IZ21" si="295">SUM(IY20,-IX20)</f>
        <v>0</v>
      </c>
      <c r="JA20" s="63" t="e">
        <f t="shared" ref="JA20:JA21" si="296">IZ20/IX20</f>
        <v>#DIV/0!</v>
      </c>
      <c r="JB20" s="62"/>
      <c r="JC20" s="7">
        <v>3345</v>
      </c>
      <c r="JD20" s="7"/>
      <c r="JE20" s="59">
        <f t="shared" ref="JE20:JE21" si="297">SUM(JD20,-JC20)</f>
        <v>-3345</v>
      </c>
      <c r="JF20" s="121">
        <f t="shared" ref="JF20:JF21" si="298">JE20/JC20</f>
        <v>-1</v>
      </c>
      <c r="JG20" s="511">
        <v>9</v>
      </c>
      <c r="JH20" s="6"/>
    </row>
    <row r="21" spans="1:268" x14ac:dyDescent="0.25">
      <c r="A21" s="501">
        <v>6</v>
      </c>
      <c r="B21" s="122" t="s">
        <v>28</v>
      </c>
      <c r="C21" s="65"/>
      <c r="D21" s="65">
        <f>M21</f>
        <v>14133</v>
      </c>
      <c r="E21" s="66">
        <f t="shared" si="219"/>
        <v>14133</v>
      </c>
      <c r="F21" s="67" t="e">
        <f t="shared" si="220"/>
        <v>#DIV/0!</v>
      </c>
      <c r="G21" s="61"/>
      <c r="H21" s="65">
        <v>13925</v>
      </c>
      <c r="I21" s="65">
        <v>12867</v>
      </c>
      <c r="J21" s="66">
        <f>SUM(I21,-H21)</f>
        <v>-1058</v>
      </c>
      <c r="K21" s="68">
        <f>J21/H21</f>
        <v>-7.5978456014362664E-2</v>
      </c>
      <c r="L21" s="62"/>
      <c r="M21" s="69">
        <v>14133</v>
      </c>
      <c r="N21" s="69">
        <f>I21</f>
        <v>12867</v>
      </c>
      <c r="O21" s="70">
        <f>SUM(N21,-M21)</f>
        <v>-1266</v>
      </c>
      <c r="P21" s="71">
        <f>O21/M21</f>
        <v>-8.9577584376990024E-2</v>
      </c>
      <c r="Q21" s="501">
        <v>6</v>
      </c>
      <c r="R21" s="72">
        <f>SUM(I21,-$H$30)/$H$30</f>
        <v>-0.22548606512971769</v>
      </c>
      <c r="U21" s="506">
        <v>6</v>
      </c>
      <c r="V21" s="122" t="s">
        <v>28</v>
      </c>
      <c r="W21" s="65"/>
      <c r="X21" s="65">
        <f>AG21</f>
        <v>14133</v>
      </c>
      <c r="Y21" s="66">
        <f t="shared" si="221"/>
        <v>14133</v>
      </c>
      <c r="Z21" s="67" t="e">
        <f t="shared" si="222"/>
        <v>#DIV/0!</v>
      </c>
      <c r="AA21" s="61"/>
      <c r="AB21" s="65">
        <v>805</v>
      </c>
      <c r="AC21" s="65">
        <v>726</v>
      </c>
      <c r="AD21" s="66">
        <f t="shared" si="223"/>
        <v>-79</v>
      </c>
      <c r="AE21" s="68">
        <f t="shared" si="224"/>
        <v>-9.8136645962732916E-2</v>
      </c>
      <c r="AF21" s="62"/>
      <c r="AG21" s="69">
        <v>14133</v>
      </c>
      <c r="AH21" s="69">
        <f>AC21</f>
        <v>726</v>
      </c>
      <c r="AI21" s="70">
        <f t="shared" si="225"/>
        <v>-13407</v>
      </c>
      <c r="AJ21" s="71">
        <f t="shared" si="226"/>
        <v>-0.94863086393547014</v>
      </c>
      <c r="AK21" s="506">
        <v>6</v>
      </c>
      <c r="AL21" s="72">
        <f>SUM(AC21,-$AB$30)/$AB$30</f>
        <v>-0.17123287671232876</v>
      </c>
      <c r="AN21" s="14">
        <v>6</v>
      </c>
      <c r="AO21" s="122" t="s">
        <v>28</v>
      </c>
      <c r="AP21" s="65"/>
      <c r="AQ21" s="65">
        <f>AZ21</f>
        <v>14133</v>
      </c>
      <c r="AR21" s="66">
        <f t="shared" si="227"/>
        <v>14133</v>
      </c>
      <c r="AS21" s="67" t="e">
        <f t="shared" si="228"/>
        <v>#DIV/0!</v>
      </c>
      <c r="AT21" s="61"/>
      <c r="AU21" s="65">
        <v>108</v>
      </c>
      <c r="AV21" s="65">
        <v>108</v>
      </c>
      <c r="AW21" s="66">
        <f t="shared" si="229"/>
        <v>0</v>
      </c>
      <c r="AX21" s="68">
        <f t="shared" si="230"/>
        <v>0</v>
      </c>
      <c r="AY21" s="62"/>
      <c r="AZ21" s="69">
        <v>14133</v>
      </c>
      <c r="BA21" s="69">
        <f>AV21</f>
        <v>108</v>
      </c>
      <c r="BB21" s="70">
        <f t="shared" si="231"/>
        <v>-14025</v>
      </c>
      <c r="BC21" s="71">
        <f t="shared" si="232"/>
        <v>-0.99235831033750799</v>
      </c>
      <c r="BD21" s="14">
        <v>6</v>
      </c>
      <c r="BE21" s="72">
        <f>SUM(AV21,-$AU$30)/$AU$30</f>
        <v>-9.2436974789915971E-2</v>
      </c>
      <c r="BH21" s="506">
        <v>6</v>
      </c>
      <c r="BI21" s="122" t="s">
        <v>28</v>
      </c>
      <c r="BJ21" s="65"/>
      <c r="BK21" s="65">
        <f>BT21</f>
        <v>14133</v>
      </c>
      <c r="BL21" s="66">
        <f t="shared" si="233"/>
        <v>14133</v>
      </c>
      <c r="BM21" s="67" t="e">
        <f t="shared" si="234"/>
        <v>#DIV/0!</v>
      </c>
      <c r="BN21" s="61"/>
      <c r="BO21" s="65">
        <v>1039</v>
      </c>
      <c r="BP21" s="65">
        <v>815</v>
      </c>
      <c r="BQ21" s="66">
        <f t="shared" si="235"/>
        <v>-224</v>
      </c>
      <c r="BR21" s="68">
        <f t="shared" si="236"/>
        <v>-0.21559191530317612</v>
      </c>
      <c r="BS21" s="62"/>
      <c r="BT21" s="69">
        <v>14133</v>
      </c>
      <c r="BU21" s="69">
        <f>BP21</f>
        <v>815</v>
      </c>
      <c r="BV21" s="70">
        <f t="shared" si="237"/>
        <v>-13318</v>
      </c>
      <c r="BW21" s="71">
        <f t="shared" si="238"/>
        <v>-0.94233354560249061</v>
      </c>
      <c r="BX21" s="506">
        <v>6</v>
      </c>
      <c r="BY21" s="72">
        <f>SUM(BP21,-$BO$30)/$BO$30</f>
        <v>-0.4111271676300578</v>
      </c>
      <c r="CB21" s="14">
        <v>6</v>
      </c>
      <c r="CC21" s="122" t="s">
        <v>28</v>
      </c>
      <c r="CD21" s="65"/>
      <c r="CE21" s="65">
        <f>CN21</f>
        <v>14133</v>
      </c>
      <c r="CF21" s="66">
        <f t="shared" si="239"/>
        <v>14133</v>
      </c>
      <c r="CG21" s="67" t="e">
        <f t="shared" si="240"/>
        <v>#DIV/0!</v>
      </c>
      <c r="CH21" s="61"/>
      <c r="CI21" s="65">
        <v>198</v>
      </c>
      <c r="CJ21" s="65">
        <v>439</v>
      </c>
      <c r="CK21" s="66">
        <f t="shared" si="241"/>
        <v>241</v>
      </c>
      <c r="CL21" s="68">
        <f t="shared" si="242"/>
        <v>1.2171717171717171</v>
      </c>
      <c r="CM21" s="62"/>
      <c r="CN21" s="69">
        <v>14133</v>
      </c>
      <c r="CO21" s="69">
        <f>CJ21</f>
        <v>439</v>
      </c>
      <c r="CP21" s="70">
        <f t="shared" si="243"/>
        <v>-13694</v>
      </c>
      <c r="CQ21" s="71">
        <f t="shared" si="244"/>
        <v>-0.96893794664968513</v>
      </c>
      <c r="CR21" s="14">
        <v>6</v>
      </c>
      <c r="CS21" s="530">
        <f>SUM(CJ21,-$CI$30)/$CI$30</f>
        <v>0.90869565217391302</v>
      </c>
      <c r="CU21" s="506">
        <v>6</v>
      </c>
      <c r="CV21" s="122" t="s">
        <v>28</v>
      </c>
      <c r="CW21" s="65"/>
      <c r="CX21" s="65">
        <f>DG21</f>
        <v>14133</v>
      </c>
      <c r="CY21" s="66">
        <f t="shared" si="245"/>
        <v>14133</v>
      </c>
      <c r="CZ21" s="67" t="e">
        <f t="shared" si="246"/>
        <v>#DIV/0!</v>
      </c>
      <c r="DA21" s="61"/>
      <c r="DB21" s="65">
        <v>1709</v>
      </c>
      <c r="DC21" s="65">
        <v>1592</v>
      </c>
      <c r="DD21" s="66">
        <f t="shared" si="247"/>
        <v>-117</v>
      </c>
      <c r="DE21" s="68">
        <f t="shared" si="248"/>
        <v>-6.8461088355763602E-2</v>
      </c>
      <c r="DF21" s="62"/>
      <c r="DG21" s="69">
        <v>14133</v>
      </c>
      <c r="DH21" s="69">
        <f>DC21</f>
        <v>1592</v>
      </c>
      <c r="DI21" s="70">
        <f t="shared" si="249"/>
        <v>-12541</v>
      </c>
      <c r="DJ21" s="71">
        <f t="shared" si="250"/>
        <v>-0.88735583386400618</v>
      </c>
      <c r="DK21" s="506">
        <v>6</v>
      </c>
      <c r="DL21" s="72">
        <f>SUM(DC21,-$DC$30)/$DC$30</f>
        <v>-0.11653718091009989</v>
      </c>
      <c r="DN21" s="14">
        <v>6</v>
      </c>
      <c r="DO21" s="122" t="s">
        <v>28</v>
      </c>
      <c r="DP21" s="65"/>
      <c r="DQ21" s="65">
        <f>DZ21</f>
        <v>14133</v>
      </c>
      <c r="DR21" s="66">
        <f t="shared" si="251"/>
        <v>14133</v>
      </c>
      <c r="DS21" s="67" t="e">
        <f t="shared" si="252"/>
        <v>#DIV/0!</v>
      </c>
      <c r="DT21" s="61"/>
      <c r="DU21" s="65">
        <v>265</v>
      </c>
      <c r="DV21" s="65">
        <v>256</v>
      </c>
      <c r="DW21" s="66">
        <f t="shared" si="253"/>
        <v>-9</v>
      </c>
      <c r="DX21" s="68">
        <f t="shared" si="254"/>
        <v>-3.3962264150943396E-2</v>
      </c>
      <c r="DY21" s="62"/>
      <c r="DZ21" s="69">
        <v>14133</v>
      </c>
      <c r="EA21" s="69">
        <f>DV21</f>
        <v>256</v>
      </c>
      <c r="EB21" s="70">
        <f t="shared" si="255"/>
        <v>-13877</v>
      </c>
      <c r="EC21" s="71">
        <f t="shared" si="256"/>
        <v>-0.98188636524446327</v>
      </c>
      <c r="ED21" s="14">
        <v>6</v>
      </c>
      <c r="EE21" s="72">
        <f>SUM(DV21,-$DU$30)/$DU$30</f>
        <v>-0.12328767123287671</v>
      </c>
      <c r="EG21" s="506">
        <v>6</v>
      </c>
      <c r="EH21" s="122" t="s">
        <v>28</v>
      </c>
      <c r="EI21" s="65"/>
      <c r="EJ21" s="65">
        <f>ES21</f>
        <v>14133</v>
      </c>
      <c r="EK21" s="66">
        <f t="shared" si="257"/>
        <v>14133</v>
      </c>
      <c r="EL21" s="67" t="e">
        <f t="shared" si="258"/>
        <v>#DIV/0!</v>
      </c>
      <c r="EM21" s="61"/>
      <c r="EN21" s="65">
        <v>191</v>
      </c>
      <c r="EO21" s="65">
        <v>202</v>
      </c>
      <c r="EP21" s="66">
        <f t="shared" si="259"/>
        <v>11</v>
      </c>
      <c r="EQ21" s="78">
        <f t="shared" si="260"/>
        <v>5.7591623036649213E-2</v>
      </c>
      <c r="ER21" s="62"/>
      <c r="ES21" s="69">
        <v>14133</v>
      </c>
      <c r="ET21" s="69">
        <f>EO21</f>
        <v>202</v>
      </c>
      <c r="EU21" s="70">
        <f t="shared" si="261"/>
        <v>-13931</v>
      </c>
      <c r="EV21" s="71">
        <f t="shared" si="262"/>
        <v>-0.98570721007570938</v>
      </c>
      <c r="EW21" s="506">
        <v>6</v>
      </c>
      <c r="EX21" s="72">
        <f>SUM(EO21,-$EN$30)/$EN$30</f>
        <v>-0.15833333333333333</v>
      </c>
      <c r="EZ21" s="14">
        <v>6</v>
      </c>
      <c r="FA21" s="122" t="s">
        <v>28</v>
      </c>
      <c r="FB21" s="65"/>
      <c r="FC21" s="65">
        <f>FL21</f>
        <v>14133</v>
      </c>
      <c r="FD21" s="66">
        <f t="shared" si="263"/>
        <v>14133</v>
      </c>
      <c r="FE21" s="67" t="e">
        <f t="shared" si="264"/>
        <v>#DIV/0!</v>
      </c>
      <c r="FF21" s="61"/>
      <c r="FG21" s="65">
        <v>65</v>
      </c>
      <c r="FH21" s="65">
        <v>72</v>
      </c>
      <c r="FI21" s="66">
        <f t="shared" si="265"/>
        <v>7</v>
      </c>
      <c r="FJ21" s="78">
        <f t="shared" si="266"/>
        <v>0.1076923076923077</v>
      </c>
      <c r="FK21" s="62"/>
      <c r="FL21" s="69">
        <v>14133</v>
      </c>
      <c r="FM21" s="69">
        <f>FH21</f>
        <v>72</v>
      </c>
      <c r="FN21" s="70">
        <f t="shared" si="267"/>
        <v>-14061</v>
      </c>
      <c r="FO21" s="71">
        <f t="shared" si="268"/>
        <v>-0.99490554022500532</v>
      </c>
      <c r="FP21" s="14">
        <v>6</v>
      </c>
      <c r="FQ21" s="72">
        <f>SUM(FH21,-$FG$30)/$FG$30</f>
        <v>-6.4935064935064929E-2</v>
      </c>
      <c r="FS21" s="506">
        <v>6</v>
      </c>
      <c r="FT21" s="122" t="s">
        <v>28</v>
      </c>
      <c r="FU21" s="65"/>
      <c r="FV21" s="65">
        <f>GE21</f>
        <v>14133</v>
      </c>
      <c r="FW21" s="66">
        <f t="shared" si="269"/>
        <v>14133</v>
      </c>
      <c r="FX21" s="67" t="e">
        <f t="shared" si="270"/>
        <v>#DIV/0!</v>
      </c>
      <c r="FY21" s="61"/>
      <c r="FZ21" s="65">
        <v>91</v>
      </c>
      <c r="GA21" s="65">
        <v>81</v>
      </c>
      <c r="GB21" s="66">
        <f t="shared" si="271"/>
        <v>-10</v>
      </c>
      <c r="GC21" s="68">
        <f t="shared" si="272"/>
        <v>-0.10989010989010989</v>
      </c>
      <c r="GD21" s="62"/>
      <c r="GE21" s="69">
        <v>14133</v>
      </c>
      <c r="GF21" s="69">
        <f>GA21</f>
        <v>81</v>
      </c>
      <c r="GG21" s="70">
        <f t="shared" si="273"/>
        <v>-14052</v>
      </c>
      <c r="GH21" s="71">
        <f t="shared" si="274"/>
        <v>-0.99426873275313099</v>
      </c>
      <c r="GI21" s="506">
        <v>6</v>
      </c>
      <c r="GJ21" s="72">
        <f>SUM(GA21,-$FZ$30)/$FZ$30</f>
        <v>-0.23584905660377359</v>
      </c>
      <c r="GL21" s="14">
        <v>6</v>
      </c>
      <c r="GM21" s="122" t="s">
        <v>28</v>
      </c>
      <c r="GN21" s="65"/>
      <c r="GO21" s="65">
        <f>GX21</f>
        <v>14133</v>
      </c>
      <c r="GP21" s="66">
        <f t="shared" si="275"/>
        <v>14133</v>
      </c>
      <c r="GQ21" s="67" t="e">
        <f t="shared" si="276"/>
        <v>#DIV/0!</v>
      </c>
      <c r="GR21" s="61"/>
      <c r="GS21" s="65">
        <v>5</v>
      </c>
      <c r="GT21" s="65">
        <v>7</v>
      </c>
      <c r="GU21" s="66">
        <f t="shared" si="277"/>
        <v>2</v>
      </c>
      <c r="GV21" s="78">
        <f t="shared" si="278"/>
        <v>0.4</v>
      </c>
      <c r="GW21" s="62"/>
      <c r="GX21" s="69">
        <v>14133</v>
      </c>
      <c r="GY21" s="69">
        <f>GT21</f>
        <v>7</v>
      </c>
      <c r="GZ21" s="70">
        <f t="shared" si="279"/>
        <v>-14126</v>
      </c>
      <c r="HA21" s="71">
        <f t="shared" si="280"/>
        <v>-0.9995047052996533</v>
      </c>
      <c r="HB21" s="14">
        <v>6</v>
      </c>
      <c r="HC21" s="72">
        <f>SUM(GT21,-$GS$30)/$GS$30</f>
        <v>0.4</v>
      </c>
      <c r="HE21" s="506">
        <v>6</v>
      </c>
      <c r="HF21" s="122" t="s">
        <v>28</v>
      </c>
      <c r="HG21" s="65"/>
      <c r="HH21" s="65">
        <f>HQ21</f>
        <v>14133</v>
      </c>
      <c r="HI21" s="66">
        <f t="shared" si="281"/>
        <v>14133</v>
      </c>
      <c r="HJ21" s="67" t="e">
        <f t="shared" si="282"/>
        <v>#DIV/0!</v>
      </c>
      <c r="HK21" s="61"/>
      <c r="HL21" s="65">
        <v>20</v>
      </c>
      <c r="HM21" s="65">
        <v>22</v>
      </c>
      <c r="HN21" s="66">
        <f t="shared" si="283"/>
        <v>2</v>
      </c>
      <c r="HO21" s="78">
        <f t="shared" si="284"/>
        <v>0.1</v>
      </c>
      <c r="HP21" s="62"/>
      <c r="HQ21" s="69">
        <v>14133</v>
      </c>
      <c r="HR21" s="69">
        <f>HM21</f>
        <v>22</v>
      </c>
      <c r="HS21" s="70">
        <f t="shared" si="285"/>
        <v>-14111</v>
      </c>
      <c r="HT21" s="71">
        <f t="shared" si="286"/>
        <v>-0.99844335951319607</v>
      </c>
      <c r="HU21" s="506">
        <v>6</v>
      </c>
      <c r="HV21" s="72">
        <f>SUM(HM21,-$HL$30)/$HL$30</f>
        <v>4.7619047619047616E-2</v>
      </c>
      <c r="HX21" s="14">
        <v>6</v>
      </c>
      <c r="HY21" s="122" t="s">
        <v>28</v>
      </c>
      <c r="HZ21" s="65"/>
      <c r="IA21" s="65">
        <f>IJ21</f>
        <v>14133</v>
      </c>
      <c r="IB21" s="66">
        <f t="shared" si="287"/>
        <v>14133</v>
      </c>
      <c r="IC21" s="67" t="e">
        <f t="shared" si="288"/>
        <v>#DIV/0!</v>
      </c>
      <c r="ID21" s="61"/>
      <c r="IE21" s="65">
        <v>179</v>
      </c>
      <c r="IF21" s="65">
        <v>183</v>
      </c>
      <c r="IG21" s="66">
        <f t="shared" si="289"/>
        <v>4</v>
      </c>
      <c r="IH21" s="78">
        <f t="shared" si="290"/>
        <v>2.23463687150838E-2</v>
      </c>
      <c r="II21" s="62"/>
      <c r="IJ21" s="69">
        <v>14133</v>
      </c>
      <c r="IK21" s="69">
        <f>IF21</f>
        <v>183</v>
      </c>
      <c r="IL21" s="70">
        <f t="shared" si="291"/>
        <v>-13950</v>
      </c>
      <c r="IM21" s="71">
        <f t="shared" si="292"/>
        <v>-0.98705158140522187</v>
      </c>
      <c r="IN21" s="14">
        <v>6</v>
      </c>
      <c r="IO21" s="72">
        <f>SUM(IF21,-$IE$30)/$IE$30</f>
        <v>-0.21120689655172414</v>
      </c>
      <c r="IQ21" s="511">
        <v>6</v>
      </c>
      <c r="IR21" s="122" t="s">
        <v>28</v>
      </c>
      <c r="IS21" s="65"/>
      <c r="IT21" s="65">
        <f>JC21</f>
        <v>14133</v>
      </c>
      <c r="IU21" s="66">
        <f t="shared" si="293"/>
        <v>14133</v>
      </c>
      <c r="IV21" s="67" t="e">
        <f t="shared" si="294"/>
        <v>#DIV/0!</v>
      </c>
      <c r="IW21" s="61"/>
      <c r="IX21" s="65">
        <f t="shared" ref="IX21:IY23" si="299">SUM(AB21,AU21,BO21,CI21,DB21,DU21,EN21,FG21,FZ21,GS21,HL21,IE21)</f>
        <v>4675</v>
      </c>
      <c r="IY21" s="65">
        <f t="shared" si="299"/>
        <v>4503</v>
      </c>
      <c r="IZ21" s="66">
        <f t="shared" si="295"/>
        <v>-172</v>
      </c>
      <c r="JA21" s="68">
        <f t="shared" si="296"/>
        <v>-3.6791443850267377E-2</v>
      </c>
      <c r="JB21" s="62"/>
      <c r="JC21" s="69">
        <v>14133</v>
      </c>
      <c r="JD21" s="69">
        <f>IY21</f>
        <v>4503</v>
      </c>
      <c r="JE21" s="70">
        <f t="shared" si="297"/>
        <v>-9630</v>
      </c>
      <c r="JF21" s="71">
        <f t="shared" si="298"/>
        <v>-0.68138399490554025</v>
      </c>
      <c r="JG21" s="511">
        <v>6</v>
      </c>
      <c r="JH21" s="72">
        <f>SUM(IY21,-$IX$30)/$IX$30</f>
        <v>-0.18216491100617507</v>
      </c>
    </row>
    <row r="22" spans="1:268" x14ac:dyDescent="0.25">
      <c r="A22" s="501">
        <v>7</v>
      </c>
      <c r="B22" s="81" t="s">
        <v>18</v>
      </c>
      <c r="C22" s="7"/>
      <c r="D22" s="83"/>
      <c r="E22" s="58"/>
      <c r="F22" s="84">
        <f>D22/D21</f>
        <v>0</v>
      </c>
      <c r="G22" s="61"/>
      <c r="H22" s="85">
        <v>11360</v>
      </c>
      <c r="I22" s="85">
        <v>10405</v>
      </c>
      <c r="J22" s="86">
        <f>H22/H21</f>
        <v>0.81579892280071808</v>
      </c>
      <c r="K22" s="86">
        <f>I22/I21</f>
        <v>0.80865780679257016</v>
      </c>
      <c r="L22" s="62"/>
      <c r="M22" s="83"/>
      <c r="N22" s="83"/>
      <c r="O22" s="58"/>
      <c r="P22" s="87"/>
      <c r="Q22" s="501">
        <v>7</v>
      </c>
      <c r="R22" s="495">
        <f>SUM(I22,-$H$30)/$H$30</f>
        <v>-0.37368326009751401</v>
      </c>
      <c r="U22" s="506">
        <v>7</v>
      </c>
      <c r="V22" s="81" t="s">
        <v>18</v>
      </c>
      <c r="W22" s="7"/>
      <c r="X22" s="83"/>
      <c r="Y22" s="58"/>
      <c r="Z22" s="84">
        <f>X22/X21</f>
        <v>0</v>
      </c>
      <c r="AA22" s="61"/>
      <c r="AB22" s="85">
        <v>734</v>
      </c>
      <c r="AC22" s="85">
        <v>637</v>
      </c>
      <c r="AD22" s="86">
        <f>AB22/AB21</f>
        <v>0.91180124223602488</v>
      </c>
      <c r="AE22" s="86">
        <f>AC22/AC21</f>
        <v>0.87741046831955927</v>
      </c>
      <c r="AF22" s="62"/>
      <c r="AG22" s="83"/>
      <c r="AH22" s="83"/>
      <c r="AI22" s="58"/>
      <c r="AJ22" s="87"/>
      <c r="AK22" s="506">
        <v>7</v>
      </c>
      <c r="AL22" s="495">
        <f>SUM(AC22,-$AB$30)/$AB$30</f>
        <v>-0.2728310502283105</v>
      </c>
      <c r="AN22" s="14">
        <v>7</v>
      </c>
      <c r="AO22" s="81" t="s">
        <v>18</v>
      </c>
      <c r="AP22" s="7"/>
      <c r="AQ22" s="83"/>
      <c r="AR22" s="58"/>
      <c r="AS22" s="84">
        <f>AQ22/AQ21</f>
        <v>0</v>
      </c>
      <c r="AT22" s="61"/>
      <c r="AU22" s="85">
        <v>89</v>
      </c>
      <c r="AV22" s="85">
        <v>87</v>
      </c>
      <c r="AW22" s="86">
        <f>AU22/AU21</f>
        <v>0.82407407407407407</v>
      </c>
      <c r="AX22" s="86">
        <f>AV22/AV21</f>
        <v>0.80555555555555558</v>
      </c>
      <c r="AY22" s="62"/>
      <c r="AZ22" s="83"/>
      <c r="BA22" s="83"/>
      <c r="BB22" s="58"/>
      <c r="BC22" s="87"/>
      <c r="BD22" s="14">
        <v>7</v>
      </c>
      <c r="BE22" s="495">
        <f>SUM(AV22,-$AU$30)/$AU$30</f>
        <v>-0.26890756302521007</v>
      </c>
      <c r="BH22" s="506">
        <v>7</v>
      </c>
      <c r="BI22" s="81" t="s">
        <v>18</v>
      </c>
      <c r="BJ22" s="7"/>
      <c r="BK22" s="83"/>
      <c r="BL22" s="58"/>
      <c r="BM22" s="84">
        <f>BK22/BK21</f>
        <v>0</v>
      </c>
      <c r="BN22" s="61"/>
      <c r="BO22" s="85">
        <v>971</v>
      </c>
      <c r="BP22" s="85">
        <v>764</v>
      </c>
      <c r="BQ22" s="86">
        <f>BO22/BO21</f>
        <v>0.93455245428296441</v>
      </c>
      <c r="BR22" s="86">
        <f>BP22/BP21</f>
        <v>0.93742331288343561</v>
      </c>
      <c r="BS22" s="62"/>
      <c r="BT22" s="83"/>
      <c r="BU22" s="83"/>
      <c r="BV22" s="58"/>
      <c r="BW22" s="87"/>
      <c r="BX22" s="506">
        <v>7</v>
      </c>
      <c r="BY22" s="495">
        <f>SUM(BP22,-$BO$30)/$BO$30</f>
        <v>-0.44797687861271679</v>
      </c>
      <c r="CB22" s="14">
        <v>7</v>
      </c>
      <c r="CC22" s="81" t="s">
        <v>18</v>
      </c>
      <c r="CD22" s="7"/>
      <c r="CE22" s="83"/>
      <c r="CF22" s="58"/>
      <c r="CG22" s="84">
        <f>CE22/CE21</f>
        <v>0</v>
      </c>
      <c r="CH22" s="61"/>
      <c r="CI22" s="85">
        <v>140</v>
      </c>
      <c r="CJ22" s="85">
        <v>149</v>
      </c>
      <c r="CK22" s="86">
        <f>CI22/CI21</f>
        <v>0.70707070707070707</v>
      </c>
      <c r="CL22" s="86">
        <f>CJ22/CJ21</f>
        <v>0.33940774487471526</v>
      </c>
      <c r="CM22" s="62"/>
      <c r="CN22" s="83"/>
      <c r="CO22" s="83"/>
      <c r="CP22" s="58"/>
      <c r="CQ22" s="87"/>
      <c r="CR22" s="14">
        <v>7</v>
      </c>
      <c r="CS22" s="495">
        <f>SUM(CJ22,-$CI$30)/$CI$30</f>
        <v>-0.35217391304347828</v>
      </c>
      <c r="CU22" s="506">
        <v>7</v>
      </c>
      <c r="CV22" s="81" t="s">
        <v>18</v>
      </c>
      <c r="CW22" s="7"/>
      <c r="CX22" s="83"/>
      <c r="CY22" s="58"/>
      <c r="CZ22" s="84">
        <f>CX22/CX21</f>
        <v>0</v>
      </c>
      <c r="DA22" s="61"/>
      <c r="DB22" s="85">
        <v>1272</v>
      </c>
      <c r="DC22" s="85">
        <v>1262</v>
      </c>
      <c r="DD22" s="86">
        <f>DB22/DB21</f>
        <v>0.74429490930368636</v>
      </c>
      <c r="DE22" s="86">
        <f>DC22/DC21</f>
        <v>0.792713567839196</v>
      </c>
      <c r="DF22" s="62"/>
      <c r="DG22" s="83"/>
      <c r="DH22" s="83"/>
      <c r="DI22" s="58"/>
      <c r="DJ22" s="87"/>
      <c r="DK22" s="506">
        <v>7</v>
      </c>
      <c r="DL22" s="495">
        <f>SUM(DC22,-$DC$30)/$DC$30</f>
        <v>-0.29966703662597116</v>
      </c>
      <c r="DN22" s="14">
        <v>7</v>
      </c>
      <c r="DO22" s="81" t="s">
        <v>18</v>
      </c>
      <c r="DP22" s="7"/>
      <c r="DQ22" s="83"/>
      <c r="DR22" s="58"/>
      <c r="DS22" s="84">
        <f>DQ22/DQ21</f>
        <v>0</v>
      </c>
      <c r="DT22" s="61"/>
      <c r="DU22" s="85">
        <v>194</v>
      </c>
      <c r="DV22" s="85">
        <v>221</v>
      </c>
      <c r="DW22" s="86">
        <f>DU22/DU21</f>
        <v>0.73207547169811316</v>
      </c>
      <c r="DX22" s="86">
        <f>DV22/DV21</f>
        <v>0.86328125</v>
      </c>
      <c r="DY22" s="62"/>
      <c r="DZ22" s="83"/>
      <c r="EA22" s="83"/>
      <c r="EB22" s="58"/>
      <c r="EC22" s="87"/>
      <c r="ED22" s="14">
        <v>7</v>
      </c>
      <c r="EE22" s="495">
        <f>SUM(DV22,-$DU$30)/$DU$30</f>
        <v>-0.24315068493150685</v>
      </c>
      <c r="EG22" s="506">
        <v>7</v>
      </c>
      <c r="EH22" s="81" t="s">
        <v>18</v>
      </c>
      <c r="EI22" s="7"/>
      <c r="EJ22" s="83"/>
      <c r="EK22" s="58"/>
      <c r="EL22" s="84">
        <f>EJ22/EJ21</f>
        <v>0</v>
      </c>
      <c r="EM22" s="61"/>
      <c r="EN22" s="85">
        <v>133</v>
      </c>
      <c r="EO22" s="85">
        <v>154</v>
      </c>
      <c r="EP22" s="86">
        <f>EN22/EN21</f>
        <v>0.69633507853403143</v>
      </c>
      <c r="EQ22" s="86">
        <f>EO22/EO21</f>
        <v>0.76237623762376239</v>
      </c>
      <c r="ER22" s="62"/>
      <c r="ES22" s="83"/>
      <c r="ET22" s="83"/>
      <c r="EU22" s="58"/>
      <c r="EV22" s="87"/>
      <c r="EW22" s="506">
        <v>7</v>
      </c>
      <c r="EX22" s="495">
        <f>SUM(EO22,-$EN$30)/$EN$30</f>
        <v>-0.35833333333333334</v>
      </c>
      <c r="EZ22" s="14">
        <v>7</v>
      </c>
      <c r="FA22" s="81" t="s">
        <v>18</v>
      </c>
      <c r="FB22" s="7"/>
      <c r="FC22" s="83"/>
      <c r="FD22" s="58"/>
      <c r="FE22" s="84">
        <f>FC22/FC21</f>
        <v>0</v>
      </c>
      <c r="FF22" s="61"/>
      <c r="FG22" s="85">
        <v>52</v>
      </c>
      <c r="FH22" s="85">
        <v>62</v>
      </c>
      <c r="FI22" s="86">
        <f>FG22/FG21</f>
        <v>0.8</v>
      </c>
      <c r="FJ22" s="86">
        <f>FH22/FH21</f>
        <v>0.86111111111111116</v>
      </c>
      <c r="FK22" s="62"/>
      <c r="FL22" s="83"/>
      <c r="FM22" s="83"/>
      <c r="FN22" s="58"/>
      <c r="FO22" s="87"/>
      <c r="FP22" s="14">
        <v>7</v>
      </c>
      <c r="FQ22" s="495">
        <f>SUM(FH22,-$FG$30)/$FG$30</f>
        <v>-0.19480519480519481</v>
      </c>
      <c r="FS22" s="506">
        <v>7</v>
      </c>
      <c r="FT22" s="81" t="s">
        <v>18</v>
      </c>
      <c r="FU22" s="7"/>
      <c r="FV22" s="83"/>
      <c r="FW22" s="58"/>
      <c r="FX22" s="84">
        <f>FV22/FV21</f>
        <v>0</v>
      </c>
      <c r="FY22" s="61"/>
      <c r="FZ22" s="85">
        <v>66</v>
      </c>
      <c r="GA22" s="85">
        <v>69</v>
      </c>
      <c r="GB22" s="86">
        <f>FZ22/FZ21</f>
        <v>0.72527472527472525</v>
      </c>
      <c r="GC22" s="86">
        <f>GA22/GA21</f>
        <v>0.85185185185185186</v>
      </c>
      <c r="GD22" s="62"/>
      <c r="GE22" s="83"/>
      <c r="GF22" s="83"/>
      <c r="GG22" s="58"/>
      <c r="GH22" s="87"/>
      <c r="GI22" s="506">
        <v>7</v>
      </c>
      <c r="GJ22" s="495">
        <f>SUM(GA22,-$FZ$30)/$FZ$30</f>
        <v>-0.34905660377358488</v>
      </c>
      <c r="GL22" s="14">
        <v>7</v>
      </c>
      <c r="GM22" s="81" t="s">
        <v>18</v>
      </c>
      <c r="GN22" s="7"/>
      <c r="GO22" s="83"/>
      <c r="GP22" s="58"/>
      <c r="GQ22" s="84">
        <f>GO22/GO21</f>
        <v>0</v>
      </c>
      <c r="GR22" s="61"/>
      <c r="GS22" s="85">
        <v>3</v>
      </c>
      <c r="GT22" s="85">
        <v>4</v>
      </c>
      <c r="GU22" s="86">
        <f>GS22/GS21</f>
        <v>0.6</v>
      </c>
      <c r="GV22" s="86">
        <f>GT22/GT21</f>
        <v>0.5714285714285714</v>
      </c>
      <c r="GW22" s="62"/>
      <c r="GX22" s="83"/>
      <c r="GY22" s="83"/>
      <c r="GZ22" s="58"/>
      <c r="HA22" s="87"/>
      <c r="HB22" s="14">
        <v>7</v>
      </c>
      <c r="HC22" s="495">
        <f>SUM(GT22,-$GS$30)/$GS$30</f>
        <v>-0.2</v>
      </c>
      <c r="HE22" s="506">
        <v>7</v>
      </c>
      <c r="HF22" s="81" t="s">
        <v>18</v>
      </c>
      <c r="HG22" s="7"/>
      <c r="HH22" s="83"/>
      <c r="HI22" s="58"/>
      <c r="HJ22" s="84">
        <f>HH22/HH21</f>
        <v>0</v>
      </c>
      <c r="HK22" s="61"/>
      <c r="HL22" s="85">
        <v>19</v>
      </c>
      <c r="HM22" s="85">
        <v>15</v>
      </c>
      <c r="HN22" s="86">
        <f>HL22/HL21</f>
        <v>0.95</v>
      </c>
      <c r="HO22" s="86">
        <f>HM22/HM21</f>
        <v>0.68181818181818177</v>
      </c>
      <c r="HP22" s="62"/>
      <c r="HQ22" s="83"/>
      <c r="HR22" s="83"/>
      <c r="HS22" s="58"/>
      <c r="HT22" s="87"/>
      <c r="HU22" s="506">
        <v>7</v>
      </c>
      <c r="HV22" s="495">
        <f>SUM(HM22,-$HL$30)/$HL$30</f>
        <v>-0.2857142857142857</v>
      </c>
      <c r="HX22" s="14">
        <v>7</v>
      </c>
      <c r="HY22" s="81" t="s">
        <v>18</v>
      </c>
      <c r="HZ22" s="7"/>
      <c r="IA22" s="83"/>
      <c r="IB22" s="58"/>
      <c r="IC22" s="84">
        <f>IA22/IA21</f>
        <v>0</v>
      </c>
      <c r="ID22" s="61"/>
      <c r="IE22" s="85">
        <v>165</v>
      </c>
      <c r="IF22" s="85">
        <v>166</v>
      </c>
      <c r="IG22" s="86">
        <f>IE22/IE21</f>
        <v>0.92178770949720668</v>
      </c>
      <c r="IH22" s="86">
        <f>IF22/IF21</f>
        <v>0.90710382513661203</v>
      </c>
      <c r="II22" s="62"/>
      <c r="IJ22" s="83"/>
      <c r="IK22" s="83"/>
      <c r="IL22" s="58"/>
      <c r="IM22" s="87"/>
      <c r="IN22" s="14">
        <v>7</v>
      </c>
      <c r="IO22" s="495">
        <f>SUM(IF22,-$IE$30)/$IE$30</f>
        <v>-0.28448275862068967</v>
      </c>
      <c r="IQ22" s="511">
        <v>7</v>
      </c>
      <c r="IR22" s="81" t="s">
        <v>18</v>
      </c>
      <c r="IS22" s="7"/>
      <c r="IT22" s="83"/>
      <c r="IU22" s="58"/>
      <c r="IV22" s="84">
        <f>IT22/IT21</f>
        <v>0</v>
      </c>
      <c r="IW22" s="61"/>
      <c r="IX22" s="128">
        <f t="shared" si="299"/>
        <v>3838</v>
      </c>
      <c r="IY22" s="128">
        <f t="shared" si="299"/>
        <v>3590</v>
      </c>
      <c r="IZ22" s="86">
        <f>IX22/IX21</f>
        <v>0.82096256684491975</v>
      </c>
      <c r="JA22" s="86">
        <f>IY22/IY21</f>
        <v>0.79724628025760602</v>
      </c>
      <c r="JB22" s="62"/>
      <c r="JC22" s="83"/>
      <c r="JD22" s="83"/>
      <c r="JE22" s="58"/>
      <c r="JF22" s="87"/>
      <c r="JG22" s="511">
        <v>7</v>
      </c>
      <c r="JH22" s="495">
        <f>SUM(IY22,-$IX$30)/$IX$30</f>
        <v>-0.34798401743552487</v>
      </c>
    </row>
    <row r="23" spans="1:268" x14ac:dyDescent="0.25">
      <c r="A23" s="501">
        <v>8</v>
      </c>
      <c r="B23" s="81" t="s">
        <v>19</v>
      </c>
      <c r="C23" s="7"/>
      <c r="D23" s="83"/>
      <c r="E23" s="58"/>
      <c r="F23" s="84">
        <f>D23/D21</f>
        <v>0</v>
      </c>
      <c r="G23" s="61"/>
      <c r="H23" s="85">
        <v>2565</v>
      </c>
      <c r="I23" s="85">
        <v>2462</v>
      </c>
      <c r="J23" s="86">
        <f>H23/H21</f>
        <v>0.18420107719928186</v>
      </c>
      <c r="K23" s="86">
        <f>I23/I21</f>
        <v>0.19134219320742987</v>
      </c>
      <c r="L23" s="62"/>
      <c r="M23" s="83"/>
      <c r="N23" s="83"/>
      <c r="O23" s="58"/>
      <c r="P23" s="87"/>
      <c r="Q23" s="501">
        <v>8</v>
      </c>
      <c r="R23" s="6"/>
      <c r="U23" s="506">
        <v>8</v>
      </c>
      <c r="V23" s="81" t="s">
        <v>19</v>
      </c>
      <c r="W23" s="7"/>
      <c r="X23" s="83"/>
      <c r="Y23" s="58"/>
      <c r="Z23" s="84">
        <f>X23/X21</f>
        <v>0</v>
      </c>
      <c r="AA23" s="61"/>
      <c r="AB23" s="85">
        <v>71</v>
      </c>
      <c r="AC23" s="85">
        <v>71</v>
      </c>
      <c r="AD23" s="86">
        <f>AB23/AB21</f>
        <v>8.819875776397515E-2</v>
      </c>
      <c r="AE23" s="86">
        <f>AC23/AC21</f>
        <v>9.7796143250688708E-2</v>
      </c>
      <c r="AF23" s="62"/>
      <c r="AG23" s="83"/>
      <c r="AH23" s="83"/>
      <c r="AI23" s="58"/>
      <c r="AJ23" s="87"/>
      <c r="AK23" s="506">
        <v>8</v>
      </c>
      <c r="AL23" s="6"/>
      <c r="AN23" s="14">
        <v>8</v>
      </c>
      <c r="AO23" s="81" t="s">
        <v>19</v>
      </c>
      <c r="AP23" s="7"/>
      <c r="AQ23" s="83"/>
      <c r="AR23" s="58"/>
      <c r="AS23" s="84">
        <f>AQ23/AQ21</f>
        <v>0</v>
      </c>
      <c r="AT23" s="61"/>
      <c r="AU23" s="85">
        <v>19</v>
      </c>
      <c r="AV23" s="85">
        <v>21</v>
      </c>
      <c r="AW23" s="86">
        <f>AU23/AU21</f>
        <v>0.17592592592592593</v>
      </c>
      <c r="AX23" s="86">
        <f>AV23/AV21</f>
        <v>0.19444444444444445</v>
      </c>
      <c r="AY23" s="62"/>
      <c r="AZ23" s="83"/>
      <c r="BA23" s="83"/>
      <c r="BB23" s="58"/>
      <c r="BC23" s="87"/>
      <c r="BD23" s="14">
        <v>8</v>
      </c>
      <c r="BE23" s="6"/>
      <c r="BH23" s="506">
        <v>8</v>
      </c>
      <c r="BI23" s="81" t="s">
        <v>19</v>
      </c>
      <c r="BJ23" s="7"/>
      <c r="BK23" s="83"/>
      <c r="BL23" s="58"/>
      <c r="BM23" s="84">
        <f>BK23/BK21</f>
        <v>0</v>
      </c>
      <c r="BN23" s="61"/>
      <c r="BO23" s="85">
        <v>68</v>
      </c>
      <c r="BP23" s="85">
        <v>51</v>
      </c>
      <c r="BQ23" s="86">
        <f>BO23/BO21</f>
        <v>6.5447545717035607E-2</v>
      </c>
      <c r="BR23" s="86">
        <f>BP23/BP21</f>
        <v>6.2576687116564417E-2</v>
      </c>
      <c r="BS23" s="62"/>
      <c r="BT23" s="83"/>
      <c r="BU23" s="83"/>
      <c r="BV23" s="58"/>
      <c r="BW23" s="87"/>
      <c r="BX23" s="506">
        <v>8</v>
      </c>
      <c r="BY23" s="6"/>
      <c r="CB23" s="14">
        <v>8</v>
      </c>
      <c r="CC23" s="81" t="s">
        <v>19</v>
      </c>
      <c r="CD23" s="7"/>
      <c r="CE23" s="83"/>
      <c r="CF23" s="58"/>
      <c r="CG23" s="84">
        <f>CE23/CE21</f>
        <v>0</v>
      </c>
      <c r="CH23" s="61"/>
      <c r="CI23" s="85">
        <v>58</v>
      </c>
      <c r="CJ23" s="85">
        <v>290</v>
      </c>
      <c r="CK23" s="86">
        <f>CI23/CI21</f>
        <v>0.29292929292929293</v>
      </c>
      <c r="CL23" s="86">
        <f>CJ23/CJ21</f>
        <v>0.66059225512528474</v>
      </c>
      <c r="CM23" s="62"/>
      <c r="CN23" s="83"/>
      <c r="CO23" s="83"/>
      <c r="CP23" s="58"/>
      <c r="CQ23" s="87"/>
      <c r="CR23" s="14">
        <v>8</v>
      </c>
      <c r="CS23" s="6"/>
      <c r="CU23" s="506">
        <v>8</v>
      </c>
      <c r="CV23" s="81" t="s">
        <v>19</v>
      </c>
      <c r="CW23" s="7"/>
      <c r="CX23" s="83"/>
      <c r="CY23" s="58"/>
      <c r="CZ23" s="84">
        <f>CX23/CX21</f>
        <v>0</v>
      </c>
      <c r="DA23" s="61"/>
      <c r="DB23" s="85">
        <v>437</v>
      </c>
      <c r="DC23" s="85">
        <v>330</v>
      </c>
      <c r="DD23" s="86">
        <f>DB23/DB21</f>
        <v>0.25570509069631364</v>
      </c>
      <c r="DE23" s="86">
        <f>DC23/DC21</f>
        <v>0.20728643216080403</v>
      </c>
      <c r="DF23" s="62"/>
      <c r="DG23" s="83"/>
      <c r="DH23" s="83"/>
      <c r="DI23" s="58"/>
      <c r="DJ23" s="87"/>
      <c r="DK23" s="506">
        <v>8</v>
      </c>
      <c r="DL23" s="6"/>
      <c r="DN23" s="14">
        <v>8</v>
      </c>
      <c r="DO23" s="81" t="s">
        <v>19</v>
      </c>
      <c r="DP23" s="7"/>
      <c r="DQ23" s="83"/>
      <c r="DR23" s="58"/>
      <c r="DS23" s="84">
        <f>DQ23/DQ21</f>
        <v>0</v>
      </c>
      <c r="DT23" s="61"/>
      <c r="DU23" s="85">
        <v>71</v>
      </c>
      <c r="DV23" s="85">
        <v>35</v>
      </c>
      <c r="DW23" s="86">
        <f>DU23/DU21</f>
        <v>0.26792452830188679</v>
      </c>
      <c r="DX23" s="86">
        <f>DV23/DV21</f>
        <v>0.13671875</v>
      </c>
      <c r="DY23" s="62"/>
      <c r="DZ23" s="83"/>
      <c r="EA23" s="83"/>
      <c r="EB23" s="58"/>
      <c r="EC23" s="87"/>
      <c r="ED23" s="14">
        <v>8</v>
      </c>
      <c r="EE23" s="6"/>
      <c r="EG23" s="506">
        <v>8</v>
      </c>
      <c r="EH23" s="81" t="s">
        <v>19</v>
      </c>
      <c r="EI23" s="7"/>
      <c r="EJ23" s="83"/>
      <c r="EK23" s="58"/>
      <c r="EL23" s="84">
        <f>EJ23/EJ21</f>
        <v>0</v>
      </c>
      <c r="EM23" s="61"/>
      <c r="EN23" s="85">
        <v>58</v>
      </c>
      <c r="EO23" s="85">
        <v>48</v>
      </c>
      <c r="EP23" s="86">
        <f>EN23/EN21</f>
        <v>0.30366492146596857</v>
      </c>
      <c r="EQ23" s="86">
        <f>EO23/EO21</f>
        <v>0.23762376237623761</v>
      </c>
      <c r="ER23" s="62"/>
      <c r="ES23" s="83"/>
      <c r="ET23" s="83"/>
      <c r="EU23" s="58"/>
      <c r="EV23" s="87"/>
      <c r="EW23" s="506">
        <v>8</v>
      </c>
      <c r="EX23" s="6"/>
      <c r="EZ23" s="14">
        <v>8</v>
      </c>
      <c r="FA23" s="81" t="s">
        <v>19</v>
      </c>
      <c r="FB23" s="7"/>
      <c r="FC23" s="83"/>
      <c r="FD23" s="58"/>
      <c r="FE23" s="84">
        <f>FC23/FC21</f>
        <v>0</v>
      </c>
      <c r="FF23" s="61"/>
      <c r="FG23" s="85">
        <v>13</v>
      </c>
      <c r="FH23" s="85">
        <v>10</v>
      </c>
      <c r="FI23" s="86">
        <f>FG23/FG21</f>
        <v>0.2</v>
      </c>
      <c r="FJ23" s="86">
        <f>FH23/FH21</f>
        <v>0.1388888888888889</v>
      </c>
      <c r="FK23" s="62"/>
      <c r="FL23" s="83"/>
      <c r="FM23" s="83"/>
      <c r="FN23" s="58"/>
      <c r="FO23" s="87"/>
      <c r="FP23" s="14">
        <v>8</v>
      </c>
      <c r="FQ23" s="6"/>
      <c r="FS23" s="506">
        <v>8</v>
      </c>
      <c r="FT23" s="81" t="s">
        <v>19</v>
      </c>
      <c r="FU23" s="7"/>
      <c r="FV23" s="83"/>
      <c r="FW23" s="58"/>
      <c r="FX23" s="84">
        <f>FV23/FV21</f>
        <v>0</v>
      </c>
      <c r="FY23" s="61"/>
      <c r="FZ23" s="85">
        <v>25</v>
      </c>
      <c r="GA23" s="85">
        <v>12</v>
      </c>
      <c r="GB23" s="86">
        <f>FZ23/FZ21</f>
        <v>0.27472527472527475</v>
      </c>
      <c r="GC23" s="86">
        <f>GA23/GA21</f>
        <v>0.14814814814814814</v>
      </c>
      <c r="GD23" s="62"/>
      <c r="GE23" s="83"/>
      <c r="GF23" s="83"/>
      <c r="GG23" s="58"/>
      <c r="GH23" s="87"/>
      <c r="GI23" s="506">
        <v>8</v>
      </c>
      <c r="GJ23" s="6"/>
      <c r="GL23" s="14">
        <v>8</v>
      </c>
      <c r="GM23" s="81" t="s">
        <v>19</v>
      </c>
      <c r="GN23" s="7"/>
      <c r="GO23" s="83"/>
      <c r="GP23" s="58"/>
      <c r="GQ23" s="84">
        <f>GO23/GO21</f>
        <v>0</v>
      </c>
      <c r="GR23" s="61"/>
      <c r="GS23" s="85">
        <v>2</v>
      </c>
      <c r="GT23" s="85">
        <v>3</v>
      </c>
      <c r="GU23" s="86">
        <f>GS23/GS21</f>
        <v>0.4</v>
      </c>
      <c r="GV23" s="86">
        <f>GT23/GT21</f>
        <v>0.42857142857142855</v>
      </c>
      <c r="GW23" s="62"/>
      <c r="GX23" s="83"/>
      <c r="GY23" s="83"/>
      <c r="GZ23" s="58"/>
      <c r="HA23" s="87"/>
      <c r="HB23" s="14">
        <v>8</v>
      </c>
      <c r="HC23" s="6"/>
      <c r="HE23" s="506">
        <v>8</v>
      </c>
      <c r="HF23" s="81" t="s">
        <v>19</v>
      </c>
      <c r="HG23" s="7"/>
      <c r="HH23" s="83"/>
      <c r="HI23" s="58"/>
      <c r="HJ23" s="84">
        <f>HH23/HH21</f>
        <v>0</v>
      </c>
      <c r="HK23" s="61"/>
      <c r="HL23" s="85">
        <v>1</v>
      </c>
      <c r="HM23" s="85">
        <v>7</v>
      </c>
      <c r="HN23" s="86">
        <f>HL23/HL21</f>
        <v>0.05</v>
      </c>
      <c r="HO23" s="86">
        <f>HM23/HM21</f>
        <v>0.31818181818181818</v>
      </c>
      <c r="HP23" s="62"/>
      <c r="HQ23" s="83"/>
      <c r="HR23" s="83"/>
      <c r="HS23" s="58"/>
      <c r="HT23" s="87"/>
      <c r="HU23" s="506">
        <v>8</v>
      </c>
      <c r="HV23" s="6"/>
      <c r="HX23" s="14">
        <v>8</v>
      </c>
      <c r="HY23" s="81" t="s">
        <v>19</v>
      </c>
      <c r="HZ23" s="7"/>
      <c r="IA23" s="83"/>
      <c r="IB23" s="58"/>
      <c r="IC23" s="84">
        <f>IA23/IA21</f>
        <v>0</v>
      </c>
      <c r="ID23" s="61"/>
      <c r="IE23" s="85">
        <v>14</v>
      </c>
      <c r="IF23" s="85">
        <v>17</v>
      </c>
      <c r="IG23" s="86">
        <f>IE23/IE21</f>
        <v>7.8212290502793297E-2</v>
      </c>
      <c r="IH23" s="86">
        <f>IF23/IF21</f>
        <v>9.2896174863387984E-2</v>
      </c>
      <c r="II23" s="62"/>
      <c r="IJ23" s="83"/>
      <c r="IK23" s="83"/>
      <c r="IL23" s="58"/>
      <c r="IM23" s="87"/>
      <c r="IN23" s="14">
        <v>8</v>
      </c>
      <c r="IO23" s="6"/>
      <c r="IQ23" s="511">
        <v>8</v>
      </c>
      <c r="IR23" s="81" t="s">
        <v>19</v>
      </c>
      <c r="IS23" s="7"/>
      <c r="IT23" s="83"/>
      <c r="IU23" s="58"/>
      <c r="IV23" s="84">
        <f>IT23/IT21</f>
        <v>0</v>
      </c>
      <c r="IW23" s="61"/>
      <c r="IX23" s="128">
        <f t="shared" si="299"/>
        <v>837</v>
      </c>
      <c r="IY23" s="128">
        <f t="shared" si="299"/>
        <v>895</v>
      </c>
      <c r="IZ23" s="86">
        <f>IX23/IX21</f>
        <v>0.17903743315508022</v>
      </c>
      <c r="JA23" s="86">
        <f>IY23/IY21</f>
        <v>0.19875638463246725</v>
      </c>
      <c r="JB23" s="62"/>
      <c r="JC23" s="83"/>
      <c r="JD23" s="83"/>
      <c r="JE23" s="58"/>
      <c r="JF23" s="87"/>
      <c r="JG23" s="511">
        <v>8</v>
      </c>
      <c r="JH23" s="6"/>
    </row>
    <row r="24" spans="1:268" hidden="1" x14ac:dyDescent="0.25">
      <c r="A24" s="501">
        <v>9</v>
      </c>
      <c r="B24" s="81" t="s">
        <v>20</v>
      </c>
      <c r="C24" s="7"/>
      <c r="D24" s="83"/>
      <c r="E24" s="58"/>
      <c r="F24" s="92"/>
      <c r="G24" s="61"/>
      <c r="H24" s="85"/>
      <c r="I24" s="85"/>
      <c r="J24" s="93"/>
      <c r="K24" s="94"/>
      <c r="L24" s="62"/>
      <c r="M24" s="83"/>
      <c r="N24" s="83"/>
      <c r="O24" s="58"/>
      <c r="P24" s="87"/>
      <c r="Q24" s="191">
        <v>9</v>
      </c>
      <c r="R24" s="6"/>
      <c r="U24" s="506">
        <v>9</v>
      </c>
      <c r="V24" s="81" t="s">
        <v>20</v>
      </c>
      <c r="W24" s="7"/>
      <c r="X24" s="83"/>
      <c r="Y24" s="58"/>
      <c r="Z24" s="92"/>
      <c r="AA24" s="61"/>
      <c r="AB24" s="85"/>
      <c r="AC24" s="85"/>
      <c r="AD24" s="93"/>
      <c r="AE24" s="94"/>
      <c r="AF24" s="62"/>
      <c r="AG24" s="83"/>
      <c r="AH24" s="83"/>
      <c r="AI24" s="58"/>
      <c r="AJ24" s="87"/>
      <c r="AK24" s="506">
        <v>9</v>
      </c>
      <c r="AL24" s="6"/>
      <c r="AN24" s="14">
        <v>9</v>
      </c>
      <c r="AO24" s="81" t="s">
        <v>20</v>
      </c>
      <c r="AP24" s="7"/>
      <c r="AQ24" s="83"/>
      <c r="AR24" s="58"/>
      <c r="AS24" s="92"/>
      <c r="AT24" s="61"/>
      <c r="AU24" s="85"/>
      <c r="AV24" s="85"/>
      <c r="AW24" s="93"/>
      <c r="AX24" s="94"/>
      <c r="AY24" s="62"/>
      <c r="AZ24" s="83"/>
      <c r="BA24" s="83"/>
      <c r="BB24" s="58"/>
      <c r="BC24" s="87"/>
      <c r="BD24" s="14">
        <v>9</v>
      </c>
      <c r="BE24" s="6"/>
      <c r="BH24" s="501">
        <v>9</v>
      </c>
      <c r="BI24" s="81" t="s">
        <v>20</v>
      </c>
      <c r="BJ24" s="7"/>
      <c r="BK24" s="83"/>
      <c r="BL24" s="58"/>
      <c r="BM24" s="92"/>
      <c r="BN24" s="61"/>
      <c r="BO24" s="85"/>
      <c r="BP24" s="85"/>
      <c r="BQ24" s="93"/>
      <c r="BR24" s="94"/>
      <c r="BS24" s="62"/>
      <c r="BT24" s="83"/>
      <c r="BU24" s="83"/>
      <c r="BV24" s="58"/>
      <c r="BW24" s="87"/>
      <c r="BX24" s="501">
        <v>9</v>
      </c>
      <c r="BY24" s="6"/>
      <c r="CB24" s="14">
        <v>9</v>
      </c>
      <c r="CC24" s="81" t="s">
        <v>20</v>
      </c>
      <c r="CD24" s="7"/>
      <c r="CE24" s="83"/>
      <c r="CF24" s="58"/>
      <c r="CG24" s="92"/>
      <c r="CH24" s="61"/>
      <c r="CI24" s="85"/>
      <c r="CJ24" s="85"/>
      <c r="CK24" s="93"/>
      <c r="CL24" s="94"/>
      <c r="CM24" s="62"/>
      <c r="CN24" s="83"/>
      <c r="CO24" s="83"/>
      <c r="CP24" s="58"/>
      <c r="CQ24" s="87"/>
      <c r="CR24" s="14">
        <v>9</v>
      </c>
      <c r="CS24" s="6"/>
      <c r="CU24" s="501">
        <v>9</v>
      </c>
      <c r="CV24" s="81" t="s">
        <v>20</v>
      </c>
      <c r="CW24" s="7"/>
      <c r="CX24" s="83"/>
      <c r="CY24" s="58"/>
      <c r="CZ24" s="92"/>
      <c r="DA24" s="61"/>
      <c r="DB24" s="85"/>
      <c r="DC24" s="85"/>
      <c r="DD24" s="93"/>
      <c r="DE24" s="94"/>
      <c r="DF24" s="62"/>
      <c r="DG24" s="83"/>
      <c r="DH24" s="83"/>
      <c r="DI24" s="58"/>
      <c r="DJ24" s="87"/>
      <c r="DK24" s="501">
        <v>9</v>
      </c>
      <c r="DL24" s="6"/>
      <c r="DN24" s="14">
        <v>9</v>
      </c>
      <c r="DO24" s="81" t="s">
        <v>20</v>
      </c>
      <c r="DP24" s="7"/>
      <c r="DQ24" s="83"/>
      <c r="DR24" s="58"/>
      <c r="DS24" s="92"/>
      <c r="DT24" s="61"/>
      <c r="DU24" s="85"/>
      <c r="DV24" s="85"/>
      <c r="DW24" s="93"/>
      <c r="DX24" s="94"/>
      <c r="DY24" s="62"/>
      <c r="DZ24" s="83"/>
      <c r="EA24" s="83"/>
      <c r="EB24" s="58"/>
      <c r="EC24" s="87"/>
      <c r="ED24" s="14">
        <v>9</v>
      </c>
      <c r="EE24" s="6"/>
      <c r="EG24" s="501">
        <v>9</v>
      </c>
      <c r="EH24" s="81" t="s">
        <v>20</v>
      </c>
      <c r="EI24" s="7"/>
      <c r="EJ24" s="83"/>
      <c r="EK24" s="58"/>
      <c r="EL24" s="92"/>
      <c r="EM24" s="61"/>
      <c r="EN24" s="85"/>
      <c r="EO24" s="85"/>
      <c r="EP24" s="93"/>
      <c r="EQ24" s="94"/>
      <c r="ER24" s="62"/>
      <c r="ES24" s="83"/>
      <c r="ET24" s="83"/>
      <c r="EU24" s="58"/>
      <c r="EV24" s="87"/>
      <c r="EW24" s="501">
        <v>9</v>
      </c>
      <c r="EX24" s="6"/>
      <c r="EZ24" s="14">
        <v>9</v>
      </c>
      <c r="FA24" s="81" t="s">
        <v>20</v>
      </c>
      <c r="FB24" s="7"/>
      <c r="FC24" s="83"/>
      <c r="FD24" s="58"/>
      <c r="FE24" s="92"/>
      <c r="FF24" s="61"/>
      <c r="FG24" s="85"/>
      <c r="FH24" s="85"/>
      <c r="FI24" s="93"/>
      <c r="FJ24" s="94"/>
      <c r="FK24" s="62"/>
      <c r="FL24" s="83"/>
      <c r="FM24" s="83"/>
      <c r="FN24" s="58"/>
      <c r="FO24" s="87"/>
      <c r="FP24" s="14">
        <v>9</v>
      </c>
      <c r="FQ24" s="6"/>
      <c r="FS24" s="501">
        <v>9</v>
      </c>
      <c r="FT24" s="81" t="s">
        <v>20</v>
      </c>
      <c r="FU24" s="7"/>
      <c r="FV24" s="83"/>
      <c r="FW24" s="58"/>
      <c r="FX24" s="92"/>
      <c r="FY24" s="61"/>
      <c r="FZ24" s="85"/>
      <c r="GA24" s="85"/>
      <c r="GB24" s="93"/>
      <c r="GC24" s="94"/>
      <c r="GD24" s="62"/>
      <c r="GE24" s="83"/>
      <c r="GF24" s="83"/>
      <c r="GG24" s="58"/>
      <c r="GH24" s="87"/>
      <c r="GI24" s="501">
        <v>9</v>
      </c>
      <c r="GJ24" s="6"/>
      <c r="GL24" s="14">
        <v>9</v>
      </c>
      <c r="GM24" s="81" t="s">
        <v>20</v>
      </c>
      <c r="GN24" s="7"/>
      <c r="GO24" s="83"/>
      <c r="GP24" s="58"/>
      <c r="GQ24" s="92"/>
      <c r="GR24" s="61"/>
      <c r="GS24" s="85"/>
      <c r="GT24" s="85"/>
      <c r="GU24" s="93"/>
      <c r="GV24" s="94"/>
      <c r="GW24" s="62"/>
      <c r="GX24" s="83"/>
      <c r="GY24" s="83"/>
      <c r="GZ24" s="58"/>
      <c r="HA24" s="87"/>
      <c r="HB24" s="14">
        <v>9</v>
      </c>
      <c r="HC24" s="6"/>
      <c r="HE24" s="501">
        <v>9</v>
      </c>
      <c r="HF24" s="81" t="s">
        <v>20</v>
      </c>
      <c r="HG24" s="7"/>
      <c r="HH24" s="83"/>
      <c r="HI24" s="58"/>
      <c r="HJ24" s="92"/>
      <c r="HK24" s="61"/>
      <c r="HL24" s="85"/>
      <c r="HM24" s="85"/>
      <c r="HN24" s="93"/>
      <c r="HO24" s="94"/>
      <c r="HP24" s="62"/>
      <c r="HQ24" s="83"/>
      <c r="HR24" s="83"/>
      <c r="HS24" s="58"/>
      <c r="HT24" s="87"/>
      <c r="HU24" s="501">
        <v>9</v>
      </c>
      <c r="HV24" s="6"/>
      <c r="HX24" s="14">
        <v>9</v>
      </c>
      <c r="HY24" s="81" t="s">
        <v>20</v>
      </c>
      <c r="HZ24" s="7"/>
      <c r="IA24" s="83"/>
      <c r="IB24" s="58"/>
      <c r="IC24" s="92"/>
      <c r="ID24" s="61"/>
      <c r="IE24" s="85"/>
      <c r="IF24" s="85"/>
      <c r="IG24" s="93"/>
      <c r="IH24" s="94"/>
      <c r="II24" s="62"/>
      <c r="IJ24" s="83"/>
      <c r="IK24" s="83"/>
      <c r="IL24" s="58"/>
      <c r="IM24" s="87"/>
      <c r="IN24" s="14">
        <v>9</v>
      </c>
      <c r="IO24" s="6"/>
      <c r="IQ24" s="511">
        <v>9</v>
      </c>
      <c r="IR24" s="81" t="s">
        <v>20</v>
      </c>
      <c r="IS24" s="7"/>
      <c r="IT24" s="83"/>
      <c r="IU24" s="58"/>
      <c r="IV24" s="92"/>
      <c r="IW24" s="61"/>
      <c r="IX24" s="85"/>
      <c r="IY24" s="85"/>
      <c r="IZ24" s="93"/>
      <c r="JA24" s="94"/>
      <c r="JB24" s="62"/>
      <c r="JC24" s="83"/>
      <c r="JD24" s="83"/>
      <c r="JE24" s="58"/>
      <c r="JF24" s="87"/>
      <c r="JG24" s="511">
        <v>9</v>
      </c>
      <c r="JH24" s="6"/>
    </row>
    <row r="25" spans="1:268" hidden="1" x14ac:dyDescent="0.25">
      <c r="A25" s="501"/>
      <c r="B25" s="81"/>
      <c r="C25" s="7"/>
      <c r="D25" s="83"/>
      <c r="E25" s="58"/>
      <c r="F25" s="92"/>
      <c r="G25" s="61"/>
      <c r="H25" s="85"/>
      <c r="I25" s="85"/>
      <c r="J25" s="93"/>
      <c r="K25" s="94"/>
      <c r="L25" s="62"/>
      <c r="M25" s="83"/>
      <c r="N25" s="83"/>
      <c r="O25" s="58"/>
      <c r="P25" s="87"/>
      <c r="Q25" s="191"/>
      <c r="R25" s="6"/>
      <c r="U25" s="506"/>
      <c r="V25" s="81"/>
      <c r="W25" s="7"/>
      <c r="X25" s="83"/>
      <c r="Y25" s="58"/>
      <c r="Z25" s="92"/>
      <c r="AA25" s="61"/>
      <c r="AB25" s="85"/>
      <c r="AC25" s="85"/>
      <c r="AD25" s="93"/>
      <c r="AE25" s="94"/>
      <c r="AF25" s="62"/>
      <c r="AG25" s="83"/>
      <c r="AH25" s="83"/>
      <c r="AI25" s="58"/>
      <c r="AJ25" s="87"/>
      <c r="AK25" s="506"/>
      <c r="AL25" s="6"/>
      <c r="AN25" s="14"/>
      <c r="AO25" s="81"/>
      <c r="AP25" s="7"/>
      <c r="AQ25" s="83"/>
      <c r="AR25" s="58"/>
      <c r="AS25" s="92"/>
      <c r="AT25" s="61"/>
      <c r="AU25" s="85"/>
      <c r="AV25" s="85"/>
      <c r="AW25" s="93"/>
      <c r="AX25" s="94"/>
      <c r="AY25" s="62"/>
      <c r="AZ25" s="83"/>
      <c r="BA25" s="83"/>
      <c r="BB25" s="58"/>
      <c r="BC25" s="87"/>
      <c r="BD25" s="14"/>
      <c r="BE25" s="6"/>
      <c r="BH25" s="501"/>
      <c r="BI25" s="81"/>
      <c r="BJ25" s="7"/>
      <c r="BK25" s="83"/>
      <c r="BL25" s="58"/>
      <c r="BM25" s="92"/>
      <c r="BN25" s="61"/>
      <c r="BO25" s="85"/>
      <c r="BP25" s="85"/>
      <c r="BQ25" s="93"/>
      <c r="BR25" s="94"/>
      <c r="BS25" s="62"/>
      <c r="BT25" s="83"/>
      <c r="BU25" s="83"/>
      <c r="BV25" s="58"/>
      <c r="BW25" s="87"/>
      <c r="BX25" s="501"/>
      <c r="BY25" s="6"/>
      <c r="CB25" s="14"/>
      <c r="CC25" s="81"/>
      <c r="CD25" s="7"/>
      <c r="CE25" s="83"/>
      <c r="CF25" s="58"/>
      <c r="CG25" s="92"/>
      <c r="CH25" s="61"/>
      <c r="CI25" s="85"/>
      <c r="CJ25" s="85"/>
      <c r="CK25" s="93"/>
      <c r="CL25" s="94"/>
      <c r="CM25" s="62"/>
      <c r="CN25" s="83"/>
      <c r="CO25" s="83"/>
      <c r="CP25" s="58"/>
      <c r="CQ25" s="87"/>
      <c r="CR25" s="14"/>
      <c r="CS25" s="6"/>
      <c r="CU25" s="501"/>
      <c r="CV25" s="81"/>
      <c r="CW25" s="7"/>
      <c r="CX25" s="83"/>
      <c r="CY25" s="58"/>
      <c r="CZ25" s="92"/>
      <c r="DA25" s="61"/>
      <c r="DB25" s="85"/>
      <c r="DC25" s="85"/>
      <c r="DD25" s="93"/>
      <c r="DE25" s="94"/>
      <c r="DF25" s="62"/>
      <c r="DG25" s="83"/>
      <c r="DH25" s="83"/>
      <c r="DI25" s="58"/>
      <c r="DJ25" s="87"/>
      <c r="DK25" s="501"/>
      <c r="DL25" s="6"/>
      <c r="DN25" s="14"/>
      <c r="DO25" s="81"/>
      <c r="DP25" s="7"/>
      <c r="DQ25" s="83"/>
      <c r="DR25" s="58"/>
      <c r="DS25" s="92"/>
      <c r="DT25" s="61"/>
      <c r="DU25" s="85"/>
      <c r="DV25" s="85"/>
      <c r="DW25" s="93"/>
      <c r="DX25" s="94"/>
      <c r="DY25" s="62"/>
      <c r="DZ25" s="83"/>
      <c r="EA25" s="83"/>
      <c r="EB25" s="58"/>
      <c r="EC25" s="87"/>
      <c r="ED25" s="14"/>
      <c r="EE25" s="6"/>
      <c r="EG25" s="501"/>
      <c r="EH25" s="81"/>
      <c r="EI25" s="7"/>
      <c r="EJ25" s="83"/>
      <c r="EK25" s="58"/>
      <c r="EL25" s="92"/>
      <c r="EM25" s="61"/>
      <c r="EN25" s="85"/>
      <c r="EO25" s="85"/>
      <c r="EP25" s="93"/>
      <c r="EQ25" s="94"/>
      <c r="ER25" s="62"/>
      <c r="ES25" s="83"/>
      <c r="ET25" s="83"/>
      <c r="EU25" s="58"/>
      <c r="EV25" s="87"/>
      <c r="EW25" s="501"/>
      <c r="EX25" s="6"/>
      <c r="EZ25" s="14"/>
      <c r="FA25" s="81"/>
      <c r="FB25" s="7"/>
      <c r="FC25" s="83"/>
      <c r="FD25" s="58"/>
      <c r="FE25" s="92"/>
      <c r="FF25" s="61"/>
      <c r="FG25" s="85"/>
      <c r="FH25" s="85"/>
      <c r="FI25" s="93"/>
      <c r="FJ25" s="94"/>
      <c r="FK25" s="62"/>
      <c r="FL25" s="83"/>
      <c r="FM25" s="83"/>
      <c r="FN25" s="58"/>
      <c r="FO25" s="87"/>
      <c r="FP25" s="14"/>
      <c r="FQ25" s="6"/>
      <c r="FS25" s="501"/>
      <c r="FT25" s="81"/>
      <c r="FU25" s="7"/>
      <c r="FV25" s="83"/>
      <c r="FW25" s="58"/>
      <c r="FX25" s="92"/>
      <c r="FY25" s="61"/>
      <c r="FZ25" s="85"/>
      <c r="GA25" s="85"/>
      <c r="GB25" s="93"/>
      <c r="GC25" s="94"/>
      <c r="GD25" s="62"/>
      <c r="GE25" s="83"/>
      <c r="GF25" s="83"/>
      <c r="GG25" s="58"/>
      <c r="GH25" s="87"/>
      <c r="GI25" s="501"/>
      <c r="GJ25" s="6"/>
      <c r="GL25" s="14"/>
      <c r="GM25" s="81"/>
      <c r="GN25" s="7"/>
      <c r="GO25" s="83"/>
      <c r="GP25" s="58"/>
      <c r="GQ25" s="92"/>
      <c r="GR25" s="61"/>
      <c r="GS25" s="85"/>
      <c r="GT25" s="85"/>
      <c r="GU25" s="93"/>
      <c r="GV25" s="94"/>
      <c r="GW25" s="62"/>
      <c r="GX25" s="83"/>
      <c r="GY25" s="83"/>
      <c r="GZ25" s="58"/>
      <c r="HA25" s="87"/>
      <c r="HB25" s="14"/>
      <c r="HC25" s="6"/>
      <c r="HE25" s="501"/>
      <c r="HF25" s="81"/>
      <c r="HG25" s="7"/>
      <c r="HH25" s="83"/>
      <c r="HI25" s="58"/>
      <c r="HJ25" s="92"/>
      <c r="HK25" s="61"/>
      <c r="HL25" s="85"/>
      <c r="HM25" s="85"/>
      <c r="HN25" s="93"/>
      <c r="HO25" s="94"/>
      <c r="HP25" s="62"/>
      <c r="HQ25" s="83"/>
      <c r="HR25" s="83"/>
      <c r="HS25" s="58"/>
      <c r="HT25" s="87"/>
      <c r="HU25" s="501"/>
      <c r="HV25" s="6"/>
      <c r="HX25" s="14"/>
      <c r="HY25" s="81"/>
      <c r="HZ25" s="7"/>
      <c r="IA25" s="83"/>
      <c r="IB25" s="58"/>
      <c r="IC25" s="92"/>
      <c r="ID25" s="61"/>
      <c r="IE25" s="85"/>
      <c r="IF25" s="85"/>
      <c r="IG25" s="93"/>
      <c r="IH25" s="94"/>
      <c r="II25" s="62"/>
      <c r="IJ25" s="83"/>
      <c r="IK25" s="83"/>
      <c r="IL25" s="58"/>
      <c r="IM25" s="87"/>
      <c r="IN25" s="14"/>
      <c r="IO25" s="6"/>
      <c r="IQ25" s="511"/>
      <c r="IR25" s="81"/>
      <c r="IS25" s="7"/>
      <c r="IT25" s="83"/>
      <c r="IU25" s="58"/>
      <c r="IV25" s="92"/>
      <c r="IW25" s="61"/>
      <c r="IX25" s="85"/>
      <c r="IY25" s="85"/>
      <c r="IZ25" s="93"/>
      <c r="JA25" s="94"/>
      <c r="JB25" s="62"/>
      <c r="JC25" s="83"/>
      <c r="JD25" s="83"/>
      <c r="JE25" s="58"/>
      <c r="JF25" s="87"/>
      <c r="JG25" s="511"/>
      <c r="JH25" s="6"/>
    </row>
    <row r="26" spans="1:268" ht="5.0999999999999996" customHeight="1" x14ac:dyDescent="0.25">
      <c r="A26" s="501"/>
      <c r="B26" s="95"/>
      <c r="C26" s="96"/>
      <c r="D26" s="97"/>
      <c r="E26" s="98"/>
      <c r="F26" s="99"/>
      <c r="G26" s="61"/>
      <c r="H26" s="97"/>
      <c r="I26" s="97"/>
      <c r="J26" s="98"/>
      <c r="K26" s="99"/>
      <c r="L26" s="62"/>
      <c r="M26" s="97"/>
      <c r="N26" s="97"/>
      <c r="O26" s="98"/>
      <c r="P26" s="87"/>
      <c r="Q26" s="501"/>
      <c r="R26" s="6"/>
      <c r="U26" s="506"/>
      <c r="V26" s="95"/>
      <c r="W26" s="96"/>
      <c r="X26" s="97"/>
      <c r="Y26" s="98"/>
      <c r="Z26" s="99"/>
      <c r="AA26" s="61"/>
      <c r="AB26" s="97"/>
      <c r="AC26" s="97"/>
      <c r="AD26" s="98"/>
      <c r="AE26" s="99"/>
      <c r="AF26" s="62"/>
      <c r="AG26" s="97"/>
      <c r="AH26" s="97"/>
      <c r="AI26" s="98"/>
      <c r="AJ26" s="87"/>
      <c r="AK26" s="506"/>
      <c r="AL26" s="6"/>
      <c r="AN26" s="14"/>
      <c r="AO26" s="95"/>
      <c r="AP26" s="96"/>
      <c r="AQ26" s="97"/>
      <c r="AR26" s="98"/>
      <c r="AS26" s="99"/>
      <c r="AT26" s="61"/>
      <c r="AU26" s="97"/>
      <c r="AV26" s="97"/>
      <c r="AW26" s="98"/>
      <c r="AX26" s="99"/>
      <c r="AY26" s="62"/>
      <c r="AZ26" s="97"/>
      <c r="BA26" s="97"/>
      <c r="BB26" s="98"/>
      <c r="BC26" s="87"/>
      <c r="BD26" s="14"/>
      <c r="BE26" s="6"/>
      <c r="BH26" s="506"/>
      <c r="BI26" s="95"/>
      <c r="BJ26" s="96"/>
      <c r="BK26" s="97"/>
      <c r="BL26" s="98"/>
      <c r="BM26" s="99"/>
      <c r="BN26" s="61"/>
      <c r="BO26" s="97"/>
      <c r="BP26" s="97"/>
      <c r="BQ26" s="98"/>
      <c r="BR26" s="99"/>
      <c r="BS26" s="62"/>
      <c r="BT26" s="97"/>
      <c r="BU26" s="97"/>
      <c r="BV26" s="98"/>
      <c r="BW26" s="87"/>
      <c r="BX26" s="506"/>
      <c r="BY26" s="6"/>
      <c r="CB26" s="14"/>
      <c r="CC26" s="95"/>
      <c r="CD26" s="96"/>
      <c r="CE26" s="97"/>
      <c r="CF26" s="98"/>
      <c r="CG26" s="99"/>
      <c r="CH26" s="61"/>
      <c r="CI26" s="97"/>
      <c r="CJ26" s="97"/>
      <c r="CK26" s="98"/>
      <c r="CL26" s="99"/>
      <c r="CM26" s="62"/>
      <c r="CN26" s="97"/>
      <c r="CO26" s="97"/>
      <c r="CP26" s="98"/>
      <c r="CQ26" s="87"/>
      <c r="CR26" s="14"/>
      <c r="CS26" s="6"/>
      <c r="CU26" s="506"/>
      <c r="CV26" s="95"/>
      <c r="CW26" s="96"/>
      <c r="CX26" s="97"/>
      <c r="CY26" s="98"/>
      <c r="CZ26" s="99"/>
      <c r="DA26" s="61"/>
      <c r="DB26" s="97"/>
      <c r="DC26" s="97"/>
      <c r="DD26" s="98"/>
      <c r="DE26" s="99"/>
      <c r="DF26" s="62"/>
      <c r="DG26" s="97"/>
      <c r="DH26" s="97"/>
      <c r="DI26" s="98"/>
      <c r="DJ26" s="87"/>
      <c r="DK26" s="506"/>
      <c r="DL26" s="6"/>
      <c r="DN26" s="14"/>
      <c r="DO26" s="95"/>
      <c r="DP26" s="96"/>
      <c r="DQ26" s="97"/>
      <c r="DR26" s="98"/>
      <c r="DS26" s="99"/>
      <c r="DT26" s="61"/>
      <c r="DU26" s="97"/>
      <c r="DV26" s="97"/>
      <c r="DW26" s="98"/>
      <c r="DX26" s="99"/>
      <c r="DY26" s="62"/>
      <c r="DZ26" s="97"/>
      <c r="EA26" s="97"/>
      <c r="EB26" s="98"/>
      <c r="EC26" s="87"/>
      <c r="ED26" s="14"/>
      <c r="EE26" s="6"/>
      <c r="EG26" s="506"/>
      <c r="EH26" s="95"/>
      <c r="EI26" s="96"/>
      <c r="EJ26" s="97"/>
      <c r="EK26" s="98"/>
      <c r="EL26" s="99"/>
      <c r="EM26" s="61"/>
      <c r="EN26" s="97"/>
      <c r="EO26" s="97"/>
      <c r="EP26" s="98"/>
      <c r="EQ26" s="99"/>
      <c r="ER26" s="62"/>
      <c r="ES26" s="97"/>
      <c r="ET26" s="97"/>
      <c r="EU26" s="98"/>
      <c r="EV26" s="87"/>
      <c r="EW26" s="506"/>
      <c r="EX26" s="6"/>
      <c r="EZ26" s="14"/>
      <c r="FA26" s="95"/>
      <c r="FB26" s="96"/>
      <c r="FC26" s="97"/>
      <c r="FD26" s="98"/>
      <c r="FE26" s="99"/>
      <c r="FF26" s="61"/>
      <c r="FG26" s="97"/>
      <c r="FH26" s="97"/>
      <c r="FI26" s="98"/>
      <c r="FJ26" s="99"/>
      <c r="FK26" s="62"/>
      <c r="FL26" s="97"/>
      <c r="FM26" s="97"/>
      <c r="FN26" s="98"/>
      <c r="FO26" s="87"/>
      <c r="FP26" s="14"/>
      <c r="FQ26" s="6"/>
      <c r="FS26" s="506"/>
      <c r="FT26" s="95"/>
      <c r="FU26" s="96"/>
      <c r="FV26" s="97"/>
      <c r="FW26" s="98"/>
      <c r="FX26" s="99"/>
      <c r="FY26" s="61"/>
      <c r="FZ26" s="97"/>
      <c r="GA26" s="97"/>
      <c r="GB26" s="98"/>
      <c r="GC26" s="99"/>
      <c r="GD26" s="62"/>
      <c r="GE26" s="97"/>
      <c r="GF26" s="97"/>
      <c r="GG26" s="98"/>
      <c r="GH26" s="87"/>
      <c r="GI26" s="506"/>
      <c r="GJ26" s="6"/>
      <c r="GL26" s="14"/>
      <c r="GM26" s="95"/>
      <c r="GN26" s="96"/>
      <c r="GO26" s="97"/>
      <c r="GP26" s="98"/>
      <c r="GQ26" s="99"/>
      <c r="GR26" s="61"/>
      <c r="GS26" s="97"/>
      <c r="GT26" s="97"/>
      <c r="GU26" s="98"/>
      <c r="GV26" s="99"/>
      <c r="GW26" s="62"/>
      <c r="GX26" s="97"/>
      <c r="GY26" s="97"/>
      <c r="GZ26" s="98"/>
      <c r="HA26" s="87"/>
      <c r="HB26" s="14"/>
      <c r="HC26" s="6"/>
      <c r="HE26" s="506"/>
      <c r="HF26" s="95"/>
      <c r="HG26" s="96"/>
      <c r="HH26" s="97"/>
      <c r="HI26" s="98"/>
      <c r="HJ26" s="99"/>
      <c r="HK26" s="61"/>
      <c r="HL26" s="97"/>
      <c r="HM26" s="97"/>
      <c r="HN26" s="98"/>
      <c r="HO26" s="99"/>
      <c r="HP26" s="62"/>
      <c r="HQ26" s="97"/>
      <c r="HR26" s="97"/>
      <c r="HS26" s="98"/>
      <c r="HT26" s="87"/>
      <c r="HU26" s="506"/>
      <c r="HV26" s="6"/>
      <c r="HX26" s="14"/>
      <c r="HY26" s="95"/>
      <c r="HZ26" s="96"/>
      <c r="IA26" s="97"/>
      <c r="IB26" s="98"/>
      <c r="IC26" s="99"/>
      <c r="ID26" s="61"/>
      <c r="IE26" s="97"/>
      <c r="IF26" s="97"/>
      <c r="IG26" s="98"/>
      <c r="IH26" s="99"/>
      <c r="II26" s="62"/>
      <c r="IJ26" s="97"/>
      <c r="IK26" s="97"/>
      <c r="IL26" s="98"/>
      <c r="IM26" s="87"/>
      <c r="IN26" s="14"/>
      <c r="IO26" s="6"/>
      <c r="IQ26" s="511"/>
      <c r="IR26" s="95"/>
      <c r="IS26" s="96"/>
      <c r="IT26" s="97"/>
      <c r="IU26" s="98"/>
      <c r="IV26" s="99"/>
      <c r="IW26" s="61"/>
      <c r="IX26" s="97"/>
      <c r="IY26" s="97"/>
      <c r="IZ26" s="98"/>
      <c r="JA26" s="99"/>
      <c r="JB26" s="62"/>
      <c r="JC26" s="97"/>
      <c r="JD26" s="97"/>
      <c r="JE26" s="98"/>
      <c r="JF26" s="87"/>
      <c r="JG26" s="511"/>
      <c r="JH26" s="6"/>
    </row>
    <row r="27" spans="1:268" hidden="1" x14ac:dyDescent="0.25">
      <c r="A27" s="501">
        <v>11</v>
      </c>
      <c r="B27" s="58" t="s">
        <v>31</v>
      </c>
      <c r="C27" s="7"/>
      <c r="D27" s="7"/>
      <c r="E27" s="58"/>
      <c r="F27" s="92"/>
      <c r="G27" s="61"/>
      <c r="H27" s="7"/>
      <c r="I27" s="129"/>
      <c r="J27" s="58"/>
      <c r="K27" s="92"/>
      <c r="L27" s="62"/>
      <c r="M27" s="7">
        <v>1955</v>
      </c>
      <c r="N27" s="7"/>
      <c r="O27" s="58"/>
      <c r="P27" s="87"/>
      <c r="Q27" s="191">
        <v>11</v>
      </c>
      <c r="R27" s="6"/>
      <c r="U27" s="506">
        <v>11</v>
      </c>
      <c r="V27" s="58" t="s">
        <v>31</v>
      </c>
      <c r="W27" s="7"/>
      <c r="X27" s="7"/>
      <c r="Y27" s="58"/>
      <c r="Z27" s="92"/>
      <c r="AA27" s="61"/>
      <c r="AB27" s="7"/>
      <c r="AC27" s="7"/>
      <c r="AD27" s="58"/>
      <c r="AE27" s="92"/>
      <c r="AF27" s="62"/>
      <c r="AG27" s="7">
        <v>1955</v>
      </c>
      <c r="AH27" s="7"/>
      <c r="AI27" s="58"/>
      <c r="AJ27" s="87"/>
      <c r="AK27" s="506">
        <v>11</v>
      </c>
      <c r="AL27" s="6"/>
      <c r="AN27" s="14">
        <v>11</v>
      </c>
      <c r="AO27" s="58" t="s">
        <v>31</v>
      </c>
      <c r="AP27" s="7"/>
      <c r="AQ27" s="7"/>
      <c r="AR27" s="58"/>
      <c r="AS27" s="92"/>
      <c r="AT27" s="61"/>
      <c r="AU27" s="7"/>
      <c r="AV27" s="7"/>
      <c r="AW27" s="58"/>
      <c r="AX27" s="92"/>
      <c r="AY27" s="62"/>
      <c r="AZ27" s="7">
        <v>1955</v>
      </c>
      <c r="BA27" s="7"/>
      <c r="BB27" s="58"/>
      <c r="BC27" s="87"/>
      <c r="BD27" s="14">
        <v>11</v>
      </c>
      <c r="BE27" s="6"/>
      <c r="BH27" s="501">
        <v>11</v>
      </c>
      <c r="BI27" s="58" t="s">
        <v>31</v>
      </c>
      <c r="BJ27" s="7"/>
      <c r="BK27" s="7"/>
      <c r="BL27" s="58"/>
      <c r="BM27" s="92"/>
      <c r="BN27" s="61"/>
      <c r="BO27" s="7"/>
      <c r="BP27" s="7"/>
      <c r="BQ27" s="58"/>
      <c r="BR27" s="92"/>
      <c r="BS27" s="62"/>
      <c r="BT27" s="7">
        <v>1955</v>
      </c>
      <c r="BU27" s="7"/>
      <c r="BV27" s="58"/>
      <c r="BW27" s="87"/>
      <c r="BX27" s="501">
        <v>11</v>
      </c>
      <c r="BY27" s="6"/>
      <c r="CB27" s="14">
        <v>11</v>
      </c>
      <c r="CC27" s="58" t="s">
        <v>31</v>
      </c>
      <c r="CD27" s="7"/>
      <c r="CE27" s="7"/>
      <c r="CF27" s="58"/>
      <c r="CG27" s="92"/>
      <c r="CH27" s="61"/>
      <c r="CI27" s="7"/>
      <c r="CJ27" s="7"/>
      <c r="CK27" s="58"/>
      <c r="CL27" s="92"/>
      <c r="CM27" s="62"/>
      <c r="CN27" s="7">
        <v>1955</v>
      </c>
      <c r="CO27" s="7"/>
      <c r="CP27" s="58"/>
      <c r="CQ27" s="87"/>
      <c r="CR27" s="14">
        <v>11</v>
      </c>
      <c r="CS27" s="6"/>
      <c r="CU27" s="501">
        <v>11</v>
      </c>
      <c r="CV27" s="58" t="s">
        <v>31</v>
      </c>
      <c r="CW27" s="7"/>
      <c r="CX27" s="7"/>
      <c r="CY27" s="58"/>
      <c r="CZ27" s="92"/>
      <c r="DA27" s="61"/>
      <c r="DB27" s="7"/>
      <c r="DC27" s="7"/>
      <c r="DD27" s="58"/>
      <c r="DE27" s="92"/>
      <c r="DF27" s="62"/>
      <c r="DG27" s="7">
        <v>1955</v>
      </c>
      <c r="DH27" s="7"/>
      <c r="DI27" s="58"/>
      <c r="DJ27" s="87"/>
      <c r="DK27" s="501">
        <v>11</v>
      </c>
      <c r="DL27" s="6"/>
      <c r="DN27" s="14">
        <v>11</v>
      </c>
      <c r="DO27" s="58" t="s">
        <v>31</v>
      </c>
      <c r="DP27" s="7"/>
      <c r="DQ27" s="7"/>
      <c r="DR27" s="58"/>
      <c r="DS27" s="92"/>
      <c r="DT27" s="61"/>
      <c r="DU27" s="7"/>
      <c r="DV27" s="7"/>
      <c r="DW27" s="58"/>
      <c r="DX27" s="92"/>
      <c r="DY27" s="62"/>
      <c r="DZ27" s="7">
        <v>1955</v>
      </c>
      <c r="EA27" s="7"/>
      <c r="EB27" s="58"/>
      <c r="EC27" s="87"/>
      <c r="ED27" s="14">
        <v>11</v>
      </c>
      <c r="EE27" s="6"/>
      <c r="EG27" s="501">
        <v>11</v>
      </c>
      <c r="EH27" s="58" t="s">
        <v>31</v>
      </c>
      <c r="EI27" s="7"/>
      <c r="EJ27" s="7"/>
      <c r="EK27" s="58"/>
      <c r="EL27" s="92"/>
      <c r="EM27" s="61"/>
      <c r="EN27" s="7"/>
      <c r="EO27" s="7"/>
      <c r="EP27" s="58"/>
      <c r="EQ27" s="92"/>
      <c r="ER27" s="62"/>
      <c r="ES27" s="7">
        <v>1955</v>
      </c>
      <c r="ET27" s="7"/>
      <c r="EU27" s="58"/>
      <c r="EV27" s="87"/>
      <c r="EW27" s="501">
        <v>11</v>
      </c>
      <c r="EX27" s="6"/>
      <c r="EZ27" s="14">
        <v>11</v>
      </c>
      <c r="FA27" s="58" t="s">
        <v>31</v>
      </c>
      <c r="FB27" s="7"/>
      <c r="FC27" s="7"/>
      <c r="FD27" s="58"/>
      <c r="FE27" s="92"/>
      <c r="FF27" s="61"/>
      <c r="FG27" s="7"/>
      <c r="FH27" s="7"/>
      <c r="FI27" s="58"/>
      <c r="FJ27" s="92"/>
      <c r="FK27" s="62"/>
      <c r="FL27" s="7">
        <v>1955</v>
      </c>
      <c r="FM27" s="7"/>
      <c r="FN27" s="58"/>
      <c r="FO27" s="87"/>
      <c r="FP27" s="14">
        <v>11</v>
      </c>
      <c r="FQ27" s="6"/>
      <c r="FS27" s="501">
        <v>11</v>
      </c>
      <c r="FT27" s="58" t="s">
        <v>31</v>
      </c>
      <c r="FU27" s="7"/>
      <c r="FV27" s="7"/>
      <c r="FW27" s="58"/>
      <c r="FX27" s="92"/>
      <c r="FY27" s="61"/>
      <c r="FZ27" s="7"/>
      <c r="GA27" s="7"/>
      <c r="GB27" s="58"/>
      <c r="GC27" s="92"/>
      <c r="GD27" s="62"/>
      <c r="GE27" s="7">
        <v>1955</v>
      </c>
      <c r="GF27" s="7"/>
      <c r="GG27" s="58"/>
      <c r="GH27" s="87"/>
      <c r="GI27" s="501">
        <v>11</v>
      </c>
      <c r="GJ27" s="6"/>
      <c r="GL27" s="14">
        <v>11</v>
      </c>
      <c r="GM27" s="58" t="s">
        <v>31</v>
      </c>
      <c r="GN27" s="7"/>
      <c r="GO27" s="7"/>
      <c r="GP27" s="58"/>
      <c r="GQ27" s="92"/>
      <c r="GR27" s="61"/>
      <c r="GS27" s="7"/>
      <c r="GT27" s="7"/>
      <c r="GU27" s="58"/>
      <c r="GV27" s="92"/>
      <c r="GW27" s="62"/>
      <c r="GX27" s="7">
        <v>1955</v>
      </c>
      <c r="GY27" s="7"/>
      <c r="GZ27" s="58"/>
      <c r="HA27" s="87"/>
      <c r="HB27" s="14">
        <v>11</v>
      </c>
      <c r="HC27" s="6"/>
      <c r="HE27" s="501">
        <v>11</v>
      </c>
      <c r="HF27" s="58" t="s">
        <v>31</v>
      </c>
      <c r="HG27" s="7"/>
      <c r="HH27" s="7"/>
      <c r="HI27" s="58"/>
      <c r="HJ27" s="92"/>
      <c r="HK27" s="61"/>
      <c r="HL27" s="7"/>
      <c r="HM27" s="7"/>
      <c r="HN27" s="58"/>
      <c r="HO27" s="92"/>
      <c r="HP27" s="62"/>
      <c r="HQ27" s="7">
        <v>1955</v>
      </c>
      <c r="HR27" s="7"/>
      <c r="HS27" s="58"/>
      <c r="HT27" s="87"/>
      <c r="HU27" s="501">
        <v>11</v>
      </c>
      <c r="HV27" s="6"/>
      <c r="HX27" s="14">
        <v>11</v>
      </c>
      <c r="HY27" s="58" t="s">
        <v>31</v>
      </c>
      <c r="HZ27" s="7"/>
      <c r="IA27" s="7"/>
      <c r="IB27" s="58"/>
      <c r="IC27" s="92"/>
      <c r="ID27" s="61"/>
      <c r="IE27" s="7"/>
      <c r="IF27" s="7"/>
      <c r="IG27" s="58"/>
      <c r="IH27" s="92"/>
      <c r="II27" s="62"/>
      <c r="IJ27" s="7">
        <v>1955</v>
      </c>
      <c r="IK27" s="7"/>
      <c r="IL27" s="58"/>
      <c r="IM27" s="87"/>
      <c r="IN27" s="14">
        <v>11</v>
      </c>
      <c r="IO27" s="6"/>
      <c r="IQ27" s="511">
        <v>11</v>
      </c>
      <c r="IR27" s="58" t="s">
        <v>31</v>
      </c>
      <c r="IS27" s="7"/>
      <c r="IT27" s="7"/>
      <c r="IU27" s="58"/>
      <c r="IV27" s="92"/>
      <c r="IW27" s="61"/>
      <c r="IX27" s="7"/>
      <c r="IY27" s="7"/>
      <c r="IZ27" s="58"/>
      <c r="JA27" s="92"/>
      <c r="JB27" s="62"/>
      <c r="JC27" s="7">
        <v>1955</v>
      </c>
      <c r="JD27" s="7"/>
      <c r="JE27" s="58"/>
      <c r="JF27" s="87"/>
      <c r="JG27" s="511">
        <v>11</v>
      </c>
      <c r="JH27" s="6"/>
    </row>
    <row r="28" spans="1:268" hidden="1" x14ac:dyDescent="0.25">
      <c r="A28" s="501">
        <v>12</v>
      </c>
      <c r="B28" s="58" t="s">
        <v>32</v>
      </c>
      <c r="C28" s="7"/>
      <c r="D28" s="7"/>
      <c r="E28" s="58"/>
      <c r="F28" s="92"/>
      <c r="G28" s="61"/>
      <c r="H28" s="7"/>
      <c r="I28" s="8"/>
      <c r="J28" s="58"/>
      <c r="K28" s="92"/>
      <c r="L28" s="62"/>
      <c r="M28" s="7">
        <v>518</v>
      </c>
      <c r="N28" s="7"/>
      <c r="O28" s="58"/>
      <c r="P28" s="87"/>
      <c r="Q28" s="191">
        <v>12</v>
      </c>
      <c r="R28" s="6"/>
      <c r="U28" s="506">
        <v>12</v>
      </c>
      <c r="V28" s="58" t="s">
        <v>32</v>
      </c>
      <c r="W28" s="7"/>
      <c r="X28" s="7"/>
      <c r="Y28" s="58"/>
      <c r="Z28" s="92"/>
      <c r="AA28" s="61"/>
      <c r="AB28" s="7"/>
      <c r="AC28" s="7"/>
      <c r="AD28" s="58"/>
      <c r="AE28" s="92"/>
      <c r="AF28" s="62"/>
      <c r="AG28" s="7">
        <v>518</v>
      </c>
      <c r="AH28" s="7"/>
      <c r="AI28" s="58"/>
      <c r="AJ28" s="87"/>
      <c r="AK28" s="506">
        <v>12</v>
      </c>
      <c r="AL28" s="6"/>
      <c r="AN28" s="14">
        <v>12</v>
      </c>
      <c r="AO28" s="58" t="s">
        <v>32</v>
      </c>
      <c r="AP28" s="7"/>
      <c r="AQ28" s="7"/>
      <c r="AR28" s="58"/>
      <c r="AS28" s="92"/>
      <c r="AT28" s="61"/>
      <c r="AU28" s="7"/>
      <c r="AV28" s="7"/>
      <c r="AW28" s="58"/>
      <c r="AX28" s="92"/>
      <c r="AY28" s="62"/>
      <c r="AZ28" s="7">
        <v>518</v>
      </c>
      <c r="BA28" s="7"/>
      <c r="BB28" s="58"/>
      <c r="BC28" s="87"/>
      <c r="BD28" s="14">
        <v>12</v>
      </c>
      <c r="BE28" s="6"/>
      <c r="BH28" s="501">
        <v>12</v>
      </c>
      <c r="BI28" s="58" t="s">
        <v>32</v>
      </c>
      <c r="BJ28" s="7"/>
      <c r="BK28" s="7"/>
      <c r="BL28" s="58"/>
      <c r="BM28" s="92"/>
      <c r="BN28" s="61"/>
      <c r="BO28" s="7"/>
      <c r="BP28" s="7"/>
      <c r="BQ28" s="58"/>
      <c r="BR28" s="92"/>
      <c r="BS28" s="62"/>
      <c r="BT28" s="7">
        <v>518</v>
      </c>
      <c r="BU28" s="7"/>
      <c r="BV28" s="58"/>
      <c r="BW28" s="87"/>
      <c r="BX28" s="501">
        <v>12</v>
      </c>
      <c r="BY28" s="6"/>
      <c r="CB28" s="14">
        <v>12</v>
      </c>
      <c r="CC28" s="58" t="s">
        <v>32</v>
      </c>
      <c r="CD28" s="7"/>
      <c r="CE28" s="7"/>
      <c r="CF28" s="58"/>
      <c r="CG28" s="92"/>
      <c r="CH28" s="61"/>
      <c r="CI28" s="7"/>
      <c r="CJ28" s="7"/>
      <c r="CK28" s="58"/>
      <c r="CL28" s="92"/>
      <c r="CM28" s="62"/>
      <c r="CN28" s="7">
        <v>518</v>
      </c>
      <c r="CO28" s="7"/>
      <c r="CP28" s="58"/>
      <c r="CQ28" s="87"/>
      <c r="CR28" s="14">
        <v>12</v>
      </c>
      <c r="CS28" s="6"/>
      <c r="CU28" s="501">
        <v>12</v>
      </c>
      <c r="CV28" s="58" t="s">
        <v>32</v>
      </c>
      <c r="CW28" s="7"/>
      <c r="CX28" s="7"/>
      <c r="CY28" s="58"/>
      <c r="CZ28" s="92"/>
      <c r="DA28" s="61"/>
      <c r="DB28" s="7"/>
      <c r="DC28" s="7"/>
      <c r="DD28" s="58"/>
      <c r="DE28" s="92"/>
      <c r="DF28" s="62"/>
      <c r="DG28" s="7">
        <v>518</v>
      </c>
      <c r="DH28" s="7"/>
      <c r="DI28" s="58"/>
      <c r="DJ28" s="87"/>
      <c r="DK28" s="501">
        <v>12</v>
      </c>
      <c r="DL28" s="6"/>
      <c r="DN28" s="14">
        <v>12</v>
      </c>
      <c r="DO28" s="58" t="s">
        <v>32</v>
      </c>
      <c r="DP28" s="7"/>
      <c r="DQ28" s="7"/>
      <c r="DR28" s="58"/>
      <c r="DS28" s="92"/>
      <c r="DT28" s="61"/>
      <c r="DU28" s="7"/>
      <c r="DV28" s="7"/>
      <c r="DW28" s="58"/>
      <c r="DX28" s="92"/>
      <c r="DY28" s="62"/>
      <c r="DZ28" s="7">
        <v>518</v>
      </c>
      <c r="EA28" s="7"/>
      <c r="EB28" s="58"/>
      <c r="EC28" s="87"/>
      <c r="ED28" s="14">
        <v>12</v>
      </c>
      <c r="EE28" s="6"/>
      <c r="EG28" s="501">
        <v>12</v>
      </c>
      <c r="EH28" s="58" t="s">
        <v>32</v>
      </c>
      <c r="EI28" s="7"/>
      <c r="EJ28" s="7"/>
      <c r="EK28" s="58"/>
      <c r="EL28" s="92"/>
      <c r="EM28" s="61"/>
      <c r="EN28" s="7"/>
      <c r="EO28" s="7"/>
      <c r="EP28" s="58"/>
      <c r="EQ28" s="92"/>
      <c r="ER28" s="62"/>
      <c r="ES28" s="7">
        <v>518</v>
      </c>
      <c r="ET28" s="7"/>
      <c r="EU28" s="58"/>
      <c r="EV28" s="87"/>
      <c r="EW28" s="501">
        <v>12</v>
      </c>
      <c r="EX28" s="6"/>
      <c r="EZ28" s="14">
        <v>12</v>
      </c>
      <c r="FA28" s="58" t="s">
        <v>32</v>
      </c>
      <c r="FB28" s="7"/>
      <c r="FC28" s="7"/>
      <c r="FD28" s="58"/>
      <c r="FE28" s="92"/>
      <c r="FF28" s="61"/>
      <c r="FG28" s="7"/>
      <c r="FH28" s="7"/>
      <c r="FI28" s="58"/>
      <c r="FJ28" s="92"/>
      <c r="FK28" s="62"/>
      <c r="FL28" s="7">
        <v>518</v>
      </c>
      <c r="FM28" s="7"/>
      <c r="FN28" s="58"/>
      <c r="FO28" s="87"/>
      <c r="FP28" s="14">
        <v>12</v>
      </c>
      <c r="FQ28" s="6"/>
      <c r="FS28" s="501">
        <v>12</v>
      </c>
      <c r="FT28" s="58" t="s">
        <v>32</v>
      </c>
      <c r="FU28" s="7"/>
      <c r="FV28" s="7"/>
      <c r="FW28" s="58"/>
      <c r="FX28" s="92"/>
      <c r="FY28" s="61"/>
      <c r="FZ28" s="7"/>
      <c r="GA28" s="7"/>
      <c r="GB28" s="58"/>
      <c r="GC28" s="92"/>
      <c r="GD28" s="62"/>
      <c r="GE28" s="7">
        <v>518</v>
      </c>
      <c r="GF28" s="7"/>
      <c r="GG28" s="58"/>
      <c r="GH28" s="87"/>
      <c r="GI28" s="501">
        <v>12</v>
      </c>
      <c r="GJ28" s="6"/>
      <c r="GL28" s="14">
        <v>12</v>
      </c>
      <c r="GM28" s="58" t="s">
        <v>32</v>
      </c>
      <c r="GN28" s="7"/>
      <c r="GO28" s="7"/>
      <c r="GP28" s="58"/>
      <c r="GQ28" s="92"/>
      <c r="GR28" s="61"/>
      <c r="GS28" s="7"/>
      <c r="GT28" s="7"/>
      <c r="GU28" s="58"/>
      <c r="GV28" s="92"/>
      <c r="GW28" s="62"/>
      <c r="GX28" s="7">
        <v>518</v>
      </c>
      <c r="GY28" s="7"/>
      <c r="GZ28" s="58"/>
      <c r="HA28" s="87"/>
      <c r="HB28" s="14">
        <v>12</v>
      </c>
      <c r="HC28" s="6"/>
      <c r="HE28" s="501">
        <v>12</v>
      </c>
      <c r="HF28" s="58" t="s">
        <v>32</v>
      </c>
      <c r="HG28" s="7"/>
      <c r="HH28" s="7"/>
      <c r="HI28" s="58"/>
      <c r="HJ28" s="92"/>
      <c r="HK28" s="61"/>
      <c r="HL28" s="7"/>
      <c r="HM28" s="7"/>
      <c r="HN28" s="58"/>
      <c r="HO28" s="92"/>
      <c r="HP28" s="62"/>
      <c r="HQ28" s="7">
        <v>518</v>
      </c>
      <c r="HR28" s="7"/>
      <c r="HS28" s="58"/>
      <c r="HT28" s="87"/>
      <c r="HU28" s="501">
        <v>12</v>
      </c>
      <c r="HV28" s="6"/>
      <c r="HX28" s="14">
        <v>12</v>
      </c>
      <c r="HY28" s="58" t="s">
        <v>32</v>
      </c>
      <c r="HZ28" s="7"/>
      <c r="IA28" s="7"/>
      <c r="IB28" s="58"/>
      <c r="IC28" s="92"/>
      <c r="ID28" s="61"/>
      <c r="IE28" s="7"/>
      <c r="IF28" s="7"/>
      <c r="IG28" s="58"/>
      <c r="IH28" s="92"/>
      <c r="II28" s="62"/>
      <c r="IJ28" s="7">
        <v>518</v>
      </c>
      <c r="IK28" s="7"/>
      <c r="IL28" s="58"/>
      <c r="IM28" s="87"/>
      <c r="IN28" s="14">
        <v>12</v>
      </c>
      <c r="IO28" s="6"/>
      <c r="IQ28" s="511">
        <v>12</v>
      </c>
      <c r="IR28" s="58" t="s">
        <v>32</v>
      </c>
      <c r="IS28" s="7"/>
      <c r="IT28" s="7"/>
      <c r="IU28" s="58"/>
      <c r="IV28" s="92"/>
      <c r="IW28" s="61"/>
      <c r="IX28" s="7"/>
      <c r="IY28" s="7"/>
      <c r="IZ28" s="58"/>
      <c r="JA28" s="92"/>
      <c r="JB28" s="62"/>
      <c r="JC28" s="7">
        <v>518</v>
      </c>
      <c r="JD28" s="7"/>
      <c r="JE28" s="58"/>
      <c r="JF28" s="87"/>
      <c r="JG28" s="511">
        <v>12</v>
      </c>
      <c r="JH28" s="6"/>
    </row>
    <row r="29" spans="1:268" x14ac:dyDescent="0.25">
      <c r="A29" s="501">
        <v>10</v>
      </c>
      <c r="B29" s="122" t="s">
        <v>33</v>
      </c>
      <c r="C29" s="130"/>
      <c r="D29" s="65">
        <f>M29</f>
        <v>2434</v>
      </c>
      <c r="E29" s="131"/>
      <c r="F29" s="132"/>
      <c r="G29" s="61"/>
      <c r="H29" s="65">
        <v>2688</v>
      </c>
      <c r="I29" s="65">
        <v>2304</v>
      </c>
      <c r="J29" s="66">
        <f>SUM(I29,-H29)</f>
        <v>-384</v>
      </c>
      <c r="K29" s="68">
        <f>J29/H29</f>
        <v>-0.14285714285714285</v>
      </c>
      <c r="L29" s="62"/>
      <c r="M29" s="69">
        <v>2434</v>
      </c>
      <c r="N29" s="69">
        <f>I29</f>
        <v>2304</v>
      </c>
      <c r="O29" s="70">
        <f>SUM(N29,-M29)</f>
        <v>-130</v>
      </c>
      <c r="P29" s="71">
        <f>O29/M29</f>
        <v>-5.341002465078061E-2</v>
      </c>
      <c r="Q29" s="501">
        <v>10</v>
      </c>
      <c r="R29" s="6"/>
      <c r="U29" s="506">
        <v>10</v>
      </c>
      <c r="V29" s="122" t="s">
        <v>33</v>
      </c>
      <c r="W29" s="130"/>
      <c r="X29" s="65">
        <f>AG29</f>
        <v>2434</v>
      </c>
      <c r="Y29" s="131"/>
      <c r="Z29" s="132"/>
      <c r="AA29" s="61"/>
      <c r="AB29" s="65">
        <v>71</v>
      </c>
      <c r="AC29" s="65">
        <v>76</v>
      </c>
      <c r="AD29" s="66">
        <f t="shared" ref="AD29:AD30" si="300">SUM(AC29,-AB29)</f>
        <v>5</v>
      </c>
      <c r="AE29" s="68">
        <f t="shared" ref="AE29:AE30" si="301">AD29/AB29</f>
        <v>7.0422535211267609E-2</v>
      </c>
      <c r="AF29" s="62"/>
      <c r="AG29" s="69">
        <v>2434</v>
      </c>
      <c r="AH29" s="69">
        <f>AC29</f>
        <v>76</v>
      </c>
      <c r="AI29" s="70">
        <f t="shared" ref="AI29:AI30" si="302">SUM(AH29,-AG29)</f>
        <v>-2358</v>
      </c>
      <c r="AJ29" s="71">
        <f t="shared" ref="AJ29:AJ30" si="303">AI29/AG29</f>
        <v>-0.96877567789646668</v>
      </c>
      <c r="AK29" s="506">
        <v>10</v>
      </c>
      <c r="AL29" s="6"/>
      <c r="AN29" s="14">
        <v>10</v>
      </c>
      <c r="AO29" s="122" t="s">
        <v>33</v>
      </c>
      <c r="AP29" s="130"/>
      <c r="AQ29" s="65">
        <f>AZ29</f>
        <v>2434</v>
      </c>
      <c r="AR29" s="131"/>
      <c r="AS29" s="132"/>
      <c r="AT29" s="61"/>
      <c r="AU29" s="65">
        <v>11</v>
      </c>
      <c r="AV29" s="65">
        <v>4</v>
      </c>
      <c r="AW29" s="66">
        <f t="shared" ref="AW29:AW30" si="304">SUM(AV29,-AU29)</f>
        <v>-7</v>
      </c>
      <c r="AX29" s="68">
        <f t="shared" ref="AX29:AX30" si="305">AW29/AU29</f>
        <v>-0.63636363636363635</v>
      </c>
      <c r="AY29" s="62"/>
      <c r="AZ29" s="69">
        <v>2434</v>
      </c>
      <c r="BA29" s="69">
        <f>AV29</f>
        <v>4</v>
      </c>
      <c r="BB29" s="70">
        <f t="shared" ref="BB29:BB30" si="306">SUM(BA29,-AZ29)</f>
        <v>-2430</v>
      </c>
      <c r="BC29" s="71">
        <f t="shared" ref="BC29:BC30" si="307">BB29/AZ29</f>
        <v>-0.99835661462612979</v>
      </c>
      <c r="BD29" s="14">
        <v>10</v>
      </c>
      <c r="BE29" s="6"/>
      <c r="BH29" s="506">
        <v>10</v>
      </c>
      <c r="BI29" s="122" t="s">
        <v>33</v>
      </c>
      <c r="BJ29" s="130"/>
      <c r="BK29" s="65">
        <f>BT29</f>
        <v>2434</v>
      </c>
      <c r="BL29" s="131"/>
      <c r="BM29" s="132"/>
      <c r="BN29" s="61"/>
      <c r="BO29" s="65">
        <v>345</v>
      </c>
      <c r="BP29" s="65">
        <v>175</v>
      </c>
      <c r="BQ29" s="66">
        <f t="shared" ref="BQ29:BQ30" si="308">SUM(BP29,-BO29)</f>
        <v>-170</v>
      </c>
      <c r="BR29" s="68">
        <f t="shared" ref="BR29:BR30" si="309">BQ29/BO29</f>
        <v>-0.49275362318840582</v>
      </c>
      <c r="BS29" s="62"/>
      <c r="BT29" s="69">
        <v>2434</v>
      </c>
      <c r="BU29" s="69">
        <f>BP29</f>
        <v>175</v>
      </c>
      <c r="BV29" s="70">
        <f t="shared" ref="BV29:BV30" si="310">SUM(BU29,-BT29)</f>
        <v>-2259</v>
      </c>
      <c r="BW29" s="71">
        <f t="shared" ref="BW29:BW30" si="311">BV29/BT29</f>
        <v>-0.92810188989317999</v>
      </c>
      <c r="BX29" s="506">
        <v>10</v>
      </c>
      <c r="BY29" s="6"/>
      <c r="CB29" s="14">
        <v>10</v>
      </c>
      <c r="CC29" s="122" t="s">
        <v>33</v>
      </c>
      <c r="CD29" s="130"/>
      <c r="CE29" s="65">
        <f>CN29</f>
        <v>2434</v>
      </c>
      <c r="CF29" s="131"/>
      <c r="CG29" s="132"/>
      <c r="CH29" s="61"/>
      <c r="CI29" s="65">
        <v>32</v>
      </c>
      <c r="CJ29" s="65">
        <v>54</v>
      </c>
      <c r="CK29" s="66">
        <f t="shared" ref="CK29:CK30" si="312">SUM(CJ29,-CI29)</f>
        <v>22</v>
      </c>
      <c r="CL29" s="78">
        <f t="shared" ref="CL29:CL30" si="313">CK29/CI29</f>
        <v>0.6875</v>
      </c>
      <c r="CM29" s="62"/>
      <c r="CN29" s="69">
        <v>2434</v>
      </c>
      <c r="CO29" s="69">
        <f>CJ29</f>
        <v>54</v>
      </c>
      <c r="CP29" s="70">
        <f t="shared" ref="CP29:CP30" si="314">SUM(CO29,-CN29)</f>
        <v>-2380</v>
      </c>
      <c r="CQ29" s="71">
        <f t="shared" ref="CQ29:CQ30" si="315">CP29/CN29</f>
        <v>-0.97781429745275272</v>
      </c>
      <c r="CR29" s="14">
        <v>10</v>
      </c>
      <c r="CS29" s="6"/>
      <c r="CU29" s="506">
        <v>10</v>
      </c>
      <c r="CV29" s="122" t="s">
        <v>33</v>
      </c>
      <c r="CW29" s="130"/>
      <c r="CX29" s="65">
        <f>DG29</f>
        <v>2434</v>
      </c>
      <c r="CY29" s="131"/>
      <c r="CZ29" s="132"/>
      <c r="DA29" s="61"/>
      <c r="DB29" s="65">
        <v>215</v>
      </c>
      <c r="DC29" s="65">
        <v>210</v>
      </c>
      <c r="DD29" s="66">
        <f t="shared" ref="DD29:DD30" si="316">SUM(DC29,-DB29)</f>
        <v>-5</v>
      </c>
      <c r="DE29" s="78">
        <f t="shared" ref="DE29:DE30" si="317">DD29/DB29</f>
        <v>-2.3255813953488372E-2</v>
      </c>
      <c r="DF29" s="62"/>
      <c r="DG29" s="69">
        <v>2434</v>
      </c>
      <c r="DH29" s="69">
        <f>DC29</f>
        <v>210</v>
      </c>
      <c r="DI29" s="70">
        <f t="shared" ref="DI29:DI30" si="318">SUM(DH29,-DG29)</f>
        <v>-2224</v>
      </c>
      <c r="DJ29" s="71">
        <f t="shared" ref="DJ29:DJ30" si="319">DI29/DG29</f>
        <v>-0.91372226787181599</v>
      </c>
      <c r="DK29" s="506">
        <v>10</v>
      </c>
      <c r="DL29" s="6"/>
      <c r="DN29" s="14">
        <v>10</v>
      </c>
      <c r="DO29" s="122" t="s">
        <v>33</v>
      </c>
      <c r="DP29" s="130"/>
      <c r="DQ29" s="65">
        <f>DZ29</f>
        <v>2434</v>
      </c>
      <c r="DR29" s="131"/>
      <c r="DS29" s="132"/>
      <c r="DT29" s="61"/>
      <c r="DU29" s="65">
        <v>27</v>
      </c>
      <c r="DV29" s="65">
        <v>30</v>
      </c>
      <c r="DW29" s="66">
        <f t="shared" ref="DW29:DW30" si="320">SUM(DV29,-DU29)</f>
        <v>3</v>
      </c>
      <c r="DX29" s="78">
        <f t="shared" ref="DX29:DX30" si="321">DW29/DU29</f>
        <v>0.1111111111111111</v>
      </c>
      <c r="DY29" s="62"/>
      <c r="DZ29" s="69">
        <v>2434</v>
      </c>
      <c r="EA29" s="69">
        <f>DV29</f>
        <v>30</v>
      </c>
      <c r="EB29" s="70">
        <f t="shared" ref="EB29:EB30" si="322">SUM(EA29,-DZ29)</f>
        <v>-2404</v>
      </c>
      <c r="EC29" s="71">
        <f t="shared" ref="EC29:EC30" si="323">EB29/DZ29</f>
        <v>-0.98767460969597376</v>
      </c>
      <c r="ED29" s="14">
        <v>10</v>
      </c>
      <c r="EE29" s="6"/>
      <c r="EG29" s="506">
        <v>10</v>
      </c>
      <c r="EH29" s="122" t="s">
        <v>33</v>
      </c>
      <c r="EI29" s="130"/>
      <c r="EJ29" s="65">
        <f>ES29</f>
        <v>2434</v>
      </c>
      <c r="EK29" s="131"/>
      <c r="EL29" s="132"/>
      <c r="EM29" s="61"/>
      <c r="EN29" s="65">
        <v>49</v>
      </c>
      <c r="EO29" s="65">
        <v>46</v>
      </c>
      <c r="EP29" s="66">
        <f t="shared" ref="EP29:EP30" si="324">SUM(EO29,-EN29)</f>
        <v>-3</v>
      </c>
      <c r="EQ29" s="68">
        <f t="shared" ref="EQ29:EQ30" si="325">EP29/EN29</f>
        <v>-6.1224489795918366E-2</v>
      </c>
      <c r="ER29" s="62"/>
      <c r="ES29" s="69">
        <v>2434</v>
      </c>
      <c r="ET29" s="69">
        <f>EO29</f>
        <v>46</v>
      </c>
      <c r="EU29" s="70">
        <f t="shared" ref="EU29:EU30" si="326">SUM(ET29,-ES29)</f>
        <v>-2388</v>
      </c>
      <c r="EV29" s="71">
        <f t="shared" ref="EV29:EV30" si="327">EU29/ES29</f>
        <v>-0.98110106820049303</v>
      </c>
      <c r="EW29" s="506">
        <v>10</v>
      </c>
      <c r="EX29" s="6"/>
      <c r="EZ29" s="14">
        <v>10</v>
      </c>
      <c r="FA29" s="122" t="s">
        <v>33</v>
      </c>
      <c r="FB29" s="130"/>
      <c r="FC29" s="65">
        <f>FL29</f>
        <v>2434</v>
      </c>
      <c r="FD29" s="131"/>
      <c r="FE29" s="132"/>
      <c r="FF29" s="61"/>
      <c r="FG29" s="65">
        <v>12</v>
      </c>
      <c r="FH29" s="65">
        <v>15</v>
      </c>
      <c r="FI29" s="66">
        <f t="shared" ref="FI29:FI30" si="328">SUM(FH29,-FG29)</f>
        <v>3</v>
      </c>
      <c r="FJ29" s="78">
        <f t="shared" ref="FJ29:FJ30" si="329">FI29/FG29</f>
        <v>0.25</v>
      </c>
      <c r="FK29" s="62"/>
      <c r="FL29" s="69">
        <v>2434</v>
      </c>
      <c r="FM29" s="69">
        <f>FH29</f>
        <v>15</v>
      </c>
      <c r="FN29" s="70">
        <f t="shared" ref="FN29:FN30" si="330">SUM(FM29,-FL29)</f>
        <v>-2419</v>
      </c>
      <c r="FO29" s="71">
        <f t="shared" ref="FO29:FO30" si="331">FN29/FL29</f>
        <v>-0.99383730484798682</v>
      </c>
      <c r="FP29" s="14">
        <v>10</v>
      </c>
      <c r="FQ29" s="6"/>
      <c r="FS29" s="506">
        <v>10</v>
      </c>
      <c r="FT29" s="122" t="s">
        <v>33</v>
      </c>
      <c r="FU29" s="130"/>
      <c r="FV29" s="65">
        <f>GE29</f>
        <v>2434</v>
      </c>
      <c r="FW29" s="131"/>
      <c r="FX29" s="132"/>
      <c r="FY29" s="61"/>
      <c r="FZ29" s="65">
        <v>15</v>
      </c>
      <c r="GA29" s="65">
        <v>7</v>
      </c>
      <c r="GB29" s="66">
        <f t="shared" ref="GB29:GB30" si="332">SUM(GA29,-FZ29)</f>
        <v>-8</v>
      </c>
      <c r="GC29" s="68">
        <f t="shared" ref="GC29:GC30" si="333">GB29/FZ29</f>
        <v>-0.53333333333333333</v>
      </c>
      <c r="GD29" s="62"/>
      <c r="GE29" s="69">
        <v>2434</v>
      </c>
      <c r="GF29" s="69">
        <f>GA29</f>
        <v>7</v>
      </c>
      <c r="GG29" s="70">
        <f t="shared" ref="GG29:GG30" si="334">SUM(GF29,-GE29)</f>
        <v>-2427</v>
      </c>
      <c r="GH29" s="71">
        <f t="shared" ref="GH29:GH30" si="335">GG29/GE29</f>
        <v>-0.99712407559572724</v>
      </c>
      <c r="GI29" s="506">
        <v>10</v>
      </c>
      <c r="GJ29" s="6"/>
      <c r="GL29" s="14">
        <v>10</v>
      </c>
      <c r="GM29" s="122" t="s">
        <v>33</v>
      </c>
      <c r="GN29" s="130"/>
      <c r="GO29" s="65">
        <f>GX29</f>
        <v>2434</v>
      </c>
      <c r="GP29" s="131"/>
      <c r="GQ29" s="132"/>
      <c r="GR29" s="61"/>
      <c r="GS29" s="65">
        <v>0</v>
      </c>
      <c r="GT29" s="65">
        <v>0</v>
      </c>
      <c r="GU29" s="66">
        <f t="shared" ref="GU29:GU30" si="336">SUM(GT29,-GS29)</f>
        <v>0</v>
      </c>
      <c r="GV29" s="78" t="e">
        <f t="shared" ref="GV29:GV30" si="337">GU29/GS29</f>
        <v>#DIV/0!</v>
      </c>
      <c r="GW29" s="62"/>
      <c r="GX29" s="69">
        <v>2434</v>
      </c>
      <c r="GY29" s="69">
        <f>GT29</f>
        <v>0</v>
      </c>
      <c r="GZ29" s="70">
        <f t="shared" ref="GZ29:GZ30" si="338">SUM(GY29,-GX29)</f>
        <v>-2434</v>
      </c>
      <c r="HA29" s="71">
        <f t="shared" ref="HA29:HA30" si="339">GZ29/GX29</f>
        <v>-1</v>
      </c>
      <c r="HB29" s="14">
        <v>10</v>
      </c>
      <c r="HC29" s="6"/>
      <c r="HE29" s="506">
        <v>10</v>
      </c>
      <c r="HF29" s="122" t="s">
        <v>33</v>
      </c>
      <c r="HG29" s="130"/>
      <c r="HH29" s="65">
        <f>HQ29</f>
        <v>2434</v>
      </c>
      <c r="HI29" s="131"/>
      <c r="HJ29" s="132"/>
      <c r="HK29" s="61"/>
      <c r="HL29" s="65">
        <v>1</v>
      </c>
      <c r="HM29" s="65">
        <v>2</v>
      </c>
      <c r="HN29" s="66">
        <f t="shared" ref="HN29:HN30" si="340">SUM(HM29,-HL29)</f>
        <v>1</v>
      </c>
      <c r="HO29" s="78">
        <f t="shared" ref="HO29:HO30" si="341">HN29/HL29</f>
        <v>1</v>
      </c>
      <c r="HP29" s="62"/>
      <c r="HQ29" s="69">
        <v>2434</v>
      </c>
      <c r="HR29" s="69">
        <f>HM29</f>
        <v>2</v>
      </c>
      <c r="HS29" s="70">
        <f t="shared" ref="HS29:HS30" si="342">SUM(HR29,-HQ29)</f>
        <v>-2432</v>
      </c>
      <c r="HT29" s="71">
        <f t="shared" ref="HT29:HT30" si="343">HS29/HQ29</f>
        <v>-0.9991783073130649</v>
      </c>
      <c r="HU29" s="506">
        <v>10</v>
      </c>
      <c r="HV29" s="6"/>
      <c r="HX29" s="14">
        <v>10</v>
      </c>
      <c r="HY29" s="122" t="s">
        <v>33</v>
      </c>
      <c r="HZ29" s="130"/>
      <c r="IA29" s="65">
        <f>IJ29</f>
        <v>2434</v>
      </c>
      <c r="IB29" s="131"/>
      <c r="IC29" s="132"/>
      <c r="ID29" s="61"/>
      <c r="IE29" s="65">
        <v>53</v>
      </c>
      <c r="IF29" s="65">
        <v>28</v>
      </c>
      <c r="IG29" s="66">
        <f t="shared" ref="IG29:IG30" si="344">SUM(IF29,-IE29)</f>
        <v>-25</v>
      </c>
      <c r="IH29" s="68">
        <f t="shared" ref="IH29:IH30" si="345">IG29/IE29</f>
        <v>-0.47169811320754718</v>
      </c>
      <c r="II29" s="62"/>
      <c r="IJ29" s="69">
        <v>2434</v>
      </c>
      <c r="IK29" s="69">
        <f>IF29</f>
        <v>28</v>
      </c>
      <c r="IL29" s="70">
        <f t="shared" ref="IL29:IL30" si="346">SUM(IK29,-IJ29)</f>
        <v>-2406</v>
      </c>
      <c r="IM29" s="71">
        <f t="shared" ref="IM29:IM30" si="347">IL29/IJ29</f>
        <v>-0.98849630238290875</v>
      </c>
      <c r="IN29" s="14">
        <v>10</v>
      </c>
      <c r="IO29" s="6"/>
      <c r="IQ29" s="511">
        <v>10</v>
      </c>
      <c r="IR29" s="122" t="s">
        <v>33</v>
      </c>
      <c r="IS29" s="130"/>
      <c r="IT29" s="65">
        <f>JC29</f>
        <v>2434</v>
      </c>
      <c r="IU29" s="131"/>
      <c r="IV29" s="132"/>
      <c r="IW29" s="61"/>
      <c r="IX29" s="65">
        <f>SUM(AB29,AU29,BO29,CI29,DB29,DU29,EN29,FG29,FZ29,GS29,HL29,IE29)</f>
        <v>831</v>
      </c>
      <c r="IY29" s="65">
        <f>SUM(AC29,AV29,BP29,CJ29,DC29,DV29,EO29,FH29,GA29,GT29,HM29,IF29)</f>
        <v>647</v>
      </c>
      <c r="IZ29" s="66">
        <f t="shared" ref="IZ29:IZ30" si="348">SUM(IY29,-IX29)</f>
        <v>-184</v>
      </c>
      <c r="JA29" s="68">
        <f t="shared" ref="JA29:JA30" si="349">IZ29/IX29</f>
        <v>-0.22141997593261131</v>
      </c>
      <c r="JB29" s="62"/>
      <c r="JC29" s="69">
        <v>2434</v>
      </c>
      <c r="JD29" s="69">
        <f>IY29</f>
        <v>647</v>
      </c>
      <c r="JE29" s="70">
        <f t="shared" ref="JE29:JE30" si="350">SUM(JD29,-JC29)</f>
        <v>-1787</v>
      </c>
      <c r="JF29" s="71">
        <f t="shared" ref="JF29:JF30" si="351">JE29/JC29</f>
        <v>-0.73418241577649956</v>
      </c>
      <c r="JG29" s="511">
        <v>10</v>
      </c>
      <c r="JH29" s="6"/>
    </row>
    <row r="30" spans="1:268" x14ac:dyDescent="0.25">
      <c r="A30" s="501">
        <v>11</v>
      </c>
      <c r="B30" s="112" t="s">
        <v>34</v>
      </c>
      <c r="C30" s="113">
        <f>SUM(C21,C29)</f>
        <v>0</v>
      </c>
      <c r="D30" s="113">
        <f>SUM(D21,D29)</f>
        <v>16567</v>
      </c>
      <c r="E30" s="114">
        <f t="shared" ref="E30" si="352">SUM(D30,-C30)</f>
        <v>16567</v>
      </c>
      <c r="F30" s="115" t="e">
        <f t="shared" ref="F30" si="353">E30/C30</f>
        <v>#DIV/0!</v>
      </c>
      <c r="G30" s="61"/>
      <c r="H30" s="113">
        <f>SUM(H21,H29)</f>
        <v>16613</v>
      </c>
      <c r="I30" s="113">
        <f>SUM(I21,I29)</f>
        <v>15171</v>
      </c>
      <c r="J30" s="114">
        <f>SUM(I30,-H30)</f>
        <v>-1442</v>
      </c>
      <c r="K30" s="110">
        <f>J30/H30</f>
        <v>-8.679949437187745E-2</v>
      </c>
      <c r="L30" s="62"/>
      <c r="M30" s="113">
        <f>SUM(M21,M29)</f>
        <v>16567</v>
      </c>
      <c r="N30" s="113">
        <f>SUM(N21,N29)</f>
        <v>15171</v>
      </c>
      <c r="O30" s="114">
        <f>SUM(N30,-M30)</f>
        <v>-1396</v>
      </c>
      <c r="P30" s="71">
        <f>O30/M30</f>
        <v>-8.4263898110701993E-2</v>
      </c>
      <c r="Q30" s="501">
        <v>11</v>
      </c>
      <c r="R30" s="6"/>
      <c r="U30" s="506">
        <v>11</v>
      </c>
      <c r="V30" s="112" t="s">
        <v>34</v>
      </c>
      <c r="W30" s="113">
        <f>SUM(W21,W29)</f>
        <v>0</v>
      </c>
      <c r="X30" s="113">
        <f>SUM(X21,X29)</f>
        <v>16567</v>
      </c>
      <c r="Y30" s="114">
        <f t="shared" ref="Y30" si="354">SUM(X30,-W30)</f>
        <v>16567</v>
      </c>
      <c r="Z30" s="115" t="e">
        <f t="shared" ref="Z30" si="355">Y30/W30</f>
        <v>#DIV/0!</v>
      </c>
      <c r="AA30" s="61"/>
      <c r="AB30" s="113">
        <f>SUM(AB21,AB29)</f>
        <v>876</v>
      </c>
      <c r="AC30" s="113">
        <f>SUM(AC21,AC29)</f>
        <v>802</v>
      </c>
      <c r="AD30" s="114">
        <f t="shared" si="300"/>
        <v>-74</v>
      </c>
      <c r="AE30" s="110">
        <f t="shared" si="301"/>
        <v>-8.4474885844748854E-2</v>
      </c>
      <c r="AF30" s="62"/>
      <c r="AG30" s="113">
        <f>SUM(AG21,AG29)</f>
        <v>16567</v>
      </c>
      <c r="AH30" s="113">
        <f>SUM(AH21,AH29)</f>
        <v>802</v>
      </c>
      <c r="AI30" s="114">
        <f t="shared" si="302"/>
        <v>-15765</v>
      </c>
      <c r="AJ30" s="71">
        <f t="shared" si="303"/>
        <v>-0.95159051125731875</v>
      </c>
      <c r="AK30" s="506">
        <v>11</v>
      </c>
      <c r="AL30" s="6"/>
      <c r="AN30" s="14">
        <v>11</v>
      </c>
      <c r="AO30" s="112" t="s">
        <v>34</v>
      </c>
      <c r="AP30" s="113">
        <f>SUM(AP21,AP29)</f>
        <v>0</v>
      </c>
      <c r="AQ30" s="113">
        <f>SUM(AQ21,AQ29)</f>
        <v>16567</v>
      </c>
      <c r="AR30" s="114">
        <f t="shared" ref="AR30" si="356">SUM(AQ30,-AP30)</f>
        <v>16567</v>
      </c>
      <c r="AS30" s="115" t="e">
        <f t="shared" ref="AS30" si="357">AR30/AP30</f>
        <v>#DIV/0!</v>
      </c>
      <c r="AT30" s="61"/>
      <c r="AU30" s="113">
        <f>SUM(AU21,AU29)</f>
        <v>119</v>
      </c>
      <c r="AV30" s="113">
        <f>SUM(AV21,AV29)</f>
        <v>112</v>
      </c>
      <c r="AW30" s="114">
        <f t="shared" si="304"/>
        <v>-7</v>
      </c>
      <c r="AX30" s="110">
        <f t="shared" si="305"/>
        <v>-5.8823529411764705E-2</v>
      </c>
      <c r="AY30" s="62"/>
      <c r="AZ30" s="113">
        <f>SUM(AZ21,AZ29)</f>
        <v>16567</v>
      </c>
      <c r="BA30" s="113">
        <f>SUM(BA21,BA29)</f>
        <v>112</v>
      </c>
      <c r="BB30" s="114">
        <f t="shared" si="306"/>
        <v>-16455</v>
      </c>
      <c r="BC30" s="71">
        <f t="shared" si="307"/>
        <v>-0.99323957264441365</v>
      </c>
      <c r="BD30" s="14">
        <v>11</v>
      </c>
      <c r="BE30" s="6"/>
      <c r="BH30" s="506">
        <v>11</v>
      </c>
      <c r="BI30" s="112" t="s">
        <v>34</v>
      </c>
      <c r="BJ30" s="113">
        <f>SUM(BJ21,BJ29)</f>
        <v>0</v>
      </c>
      <c r="BK30" s="113">
        <f>SUM(BK21,BK29)</f>
        <v>16567</v>
      </c>
      <c r="BL30" s="114">
        <f t="shared" ref="BL30" si="358">SUM(BK30,-BJ30)</f>
        <v>16567</v>
      </c>
      <c r="BM30" s="115" t="e">
        <f t="shared" ref="BM30" si="359">BL30/BJ30</f>
        <v>#DIV/0!</v>
      </c>
      <c r="BN30" s="61"/>
      <c r="BO30" s="113">
        <f>SUM(BO21,BO29)</f>
        <v>1384</v>
      </c>
      <c r="BP30" s="113">
        <f>SUM(BP21,BP29)</f>
        <v>990</v>
      </c>
      <c r="BQ30" s="114">
        <f t="shared" si="308"/>
        <v>-394</v>
      </c>
      <c r="BR30" s="110">
        <f t="shared" si="309"/>
        <v>-0.28468208092485547</v>
      </c>
      <c r="BS30" s="62"/>
      <c r="BT30" s="113">
        <f>SUM(BT21,BT29)</f>
        <v>16567</v>
      </c>
      <c r="BU30" s="113">
        <f>SUM(BU21,BU29)</f>
        <v>990</v>
      </c>
      <c r="BV30" s="114">
        <f t="shared" si="310"/>
        <v>-15577</v>
      </c>
      <c r="BW30" s="71">
        <f t="shared" si="311"/>
        <v>-0.94024265105329874</v>
      </c>
      <c r="BX30" s="506">
        <v>11</v>
      </c>
      <c r="BY30" s="6"/>
      <c r="CB30" s="14">
        <v>11</v>
      </c>
      <c r="CC30" s="112" t="s">
        <v>34</v>
      </c>
      <c r="CD30" s="113">
        <f>SUM(CD21,CD29)</f>
        <v>0</v>
      </c>
      <c r="CE30" s="113">
        <f>SUM(CE21,CE29)</f>
        <v>16567</v>
      </c>
      <c r="CF30" s="114">
        <f t="shared" ref="CF30" si="360">SUM(CE30,-CD30)</f>
        <v>16567</v>
      </c>
      <c r="CG30" s="115" t="e">
        <f t="shared" ref="CG30" si="361">CF30/CD30</f>
        <v>#DIV/0!</v>
      </c>
      <c r="CH30" s="61"/>
      <c r="CI30" s="113">
        <f>SUM(CI21,CI29)</f>
        <v>230</v>
      </c>
      <c r="CJ30" s="113">
        <f>SUM(CJ21,CJ29)</f>
        <v>493</v>
      </c>
      <c r="CK30" s="114">
        <f t="shared" si="312"/>
        <v>263</v>
      </c>
      <c r="CL30" s="110">
        <f t="shared" si="313"/>
        <v>1.1434782608695653</v>
      </c>
      <c r="CM30" s="62"/>
      <c r="CN30" s="113">
        <f>SUM(CN21,CN29)</f>
        <v>16567</v>
      </c>
      <c r="CO30" s="113">
        <f>SUM(CO21,CO29)</f>
        <v>493</v>
      </c>
      <c r="CP30" s="114">
        <f t="shared" si="314"/>
        <v>-16074</v>
      </c>
      <c r="CQ30" s="71">
        <f t="shared" si="315"/>
        <v>-0.97024204744371345</v>
      </c>
      <c r="CR30" s="14">
        <v>11</v>
      </c>
      <c r="CS30" s="6"/>
      <c r="CU30" s="506">
        <v>11</v>
      </c>
      <c r="CV30" s="112" t="s">
        <v>34</v>
      </c>
      <c r="CW30" s="113">
        <f>SUM(CW21,CW29)</f>
        <v>0</v>
      </c>
      <c r="CX30" s="113">
        <f>SUM(CX21,CX29)</f>
        <v>16567</v>
      </c>
      <c r="CY30" s="114">
        <f t="shared" ref="CY30" si="362">SUM(CX30,-CW30)</f>
        <v>16567</v>
      </c>
      <c r="CZ30" s="115" t="e">
        <f t="shared" ref="CZ30" si="363">CY30/CW30</f>
        <v>#DIV/0!</v>
      </c>
      <c r="DA30" s="61"/>
      <c r="DB30" s="113">
        <f>SUM(DB21,DB29)</f>
        <v>1924</v>
      </c>
      <c r="DC30" s="113">
        <f>SUM(DC21,DC29)</f>
        <v>1802</v>
      </c>
      <c r="DD30" s="114">
        <f t="shared" si="316"/>
        <v>-122</v>
      </c>
      <c r="DE30" s="110">
        <f t="shared" si="317"/>
        <v>-6.3409563409563413E-2</v>
      </c>
      <c r="DF30" s="62"/>
      <c r="DG30" s="113">
        <f>SUM(DG21,DG29)</f>
        <v>16567</v>
      </c>
      <c r="DH30" s="113">
        <f>SUM(DH21,DH29)</f>
        <v>1802</v>
      </c>
      <c r="DI30" s="114">
        <f t="shared" si="318"/>
        <v>-14765</v>
      </c>
      <c r="DJ30" s="71">
        <f t="shared" si="319"/>
        <v>-0.89122955272529725</v>
      </c>
      <c r="DK30" s="506">
        <v>11</v>
      </c>
      <c r="DL30" s="6"/>
      <c r="DN30" s="14">
        <v>11</v>
      </c>
      <c r="DO30" s="112" t="s">
        <v>34</v>
      </c>
      <c r="DP30" s="113">
        <f>SUM(DP21,DP29)</f>
        <v>0</v>
      </c>
      <c r="DQ30" s="113">
        <f>SUM(DQ21,DQ29)</f>
        <v>16567</v>
      </c>
      <c r="DR30" s="114">
        <f t="shared" ref="DR30" si="364">SUM(DQ30,-DP30)</f>
        <v>16567</v>
      </c>
      <c r="DS30" s="115" t="e">
        <f t="shared" ref="DS30" si="365">DR30/DP30</f>
        <v>#DIV/0!</v>
      </c>
      <c r="DT30" s="61"/>
      <c r="DU30" s="113">
        <f>SUM(DU21,DU29)</f>
        <v>292</v>
      </c>
      <c r="DV30" s="113">
        <f>SUM(DV21,DV29)</f>
        <v>286</v>
      </c>
      <c r="DW30" s="114">
        <f t="shared" si="320"/>
        <v>-6</v>
      </c>
      <c r="DX30" s="116">
        <f t="shared" si="321"/>
        <v>-2.0547945205479451E-2</v>
      </c>
      <c r="DY30" s="62"/>
      <c r="DZ30" s="113">
        <f>SUM(DZ21,DZ29)</f>
        <v>16567</v>
      </c>
      <c r="EA30" s="113">
        <f>SUM(EA21,EA29)</f>
        <v>286</v>
      </c>
      <c r="EB30" s="114">
        <f t="shared" si="322"/>
        <v>-16281</v>
      </c>
      <c r="EC30" s="71">
        <f t="shared" si="323"/>
        <v>-0.98273676585984182</v>
      </c>
      <c r="ED30" s="14">
        <v>11</v>
      </c>
      <c r="EE30" s="6"/>
      <c r="EG30" s="506">
        <v>11</v>
      </c>
      <c r="EH30" s="112" t="s">
        <v>34</v>
      </c>
      <c r="EI30" s="113">
        <f>SUM(EI21,EI29)</f>
        <v>0</v>
      </c>
      <c r="EJ30" s="113">
        <f>SUM(EJ21,EJ29)</f>
        <v>16567</v>
      </c>
      <c r="EK30" s="114">
        <f t="shared" ref="EK30" si="366">SUM(EJ30,-EI30)</f>
        <v>16567</v>
      </c>
      <c r="EL30" s="115" t="e">
        <f t="shared" ref="EL30" si="367">EK30/EI30</f>
        <v>#DIV/0!</v>
      </c>
      <c r="EM30" s="61"/>
      <c r="EN30" s="113">
        <f>SUM(EN21,EN29)</f>
        <v>240</v>
      </c>
      <c r="EO30" s="113">
        <f>SUM(EO21,EO29)</f>
        <v>248</v>
      </c>
      <c r="EP30" s="114">
        <f t="shared" si="324"/>
        <v>8</v>
      </c>
      <c r="EQ30" s="116">
        <f t="shared" si="325"/>
        <v>3.3333333333333333E-2</v>
      </c>
      <c r="ER30" s="62"/>
      <c r="ES30" s="113">
        <f>SUM(ES21,ES29)</f>
        <v>16567</v>
      </c>
      <c r="ET30" s="113">
        <f>SUM(ET21,ET29)</f>
        <v>248</v>
      </c>
      <c r="EU30" s="114">
        <f t="shared" si="326"/>
        <v>-16319</v>
      </c>
      <c r="EV30" s="71">
        <f t="shared" si="327"/>
        <v>-0.98503048228405865</v>
      </c>
      <c r="EW30" s="506">
        <v>11</v>
      </c>
      <c r="EX30" s="6"/>
      <c r="EZ30" s="14">
        <v>11</v>
      </c>
      <c r="FA30" s="112" t="s">
        <v>34</v>
      </c>
      <c r="FB30" s="113">
        <f>SUM(FB21,FB29)</f>
        <v>0</v>
      </c>
      <c r="FC30" s="113">
        <f>SUM(FC21,FC29)</f>
        <v>16567</v>
      </c>
      <c r="FD30" s="114">
        <f t="shared" ref="FD30" si="368">SUM(FC30,-FB30)</f>
        <v>16567</v>
      </c>
      <c r="FE30" s="115" t="e">
        <f t="shared" ref="FE30" si="369">FD30/FB30</f>
        <v>#DIV/0!</v>
      </c>
      <c r="FF30" s="61"/>
      <c r="FG30" s="113">
        <f>SUM(FG21,FG29)</f>
        <v>77</v>
      </c>
      <c r="FH30" s="113">
        <f>SUM(FH21,FH29)</f>
        <v>87</v>
      </c>
      <c r="FI30" s="114">
        <f t="shared" si="328"/>
        <v>10</v>
      </c>
      <c r="FJ30" s="116">
        <f t="shared" si="329"/>
        <v>0.12987012987012986</v>
      </c>
      <c r="FK30" s="62"/>
      <c r="FL30" s="113">
        <f>SUM(FL21,FL29)</f>
        <v>16567</v>
      </c>
      <c r="FM30" s="113">
        <f>SUM(FM21,FM29)</f>
        <v>87</v>
      </c>
      <c r="FN30" s="114">
        <f t="shared" si="330"/>
        <v>-16480</v>
      </c>
      <c r="FO30" s="71">
        <f t="shared" si="331"/>
        <v>-0.99474859660771409</v>
      </c>
      <c r="FP30" s="14">
        <v>11</v>
      </c>
      <c r="FQ30" s="6"/>
      <c r="FS30" s="506">
        <v>11</v>
      </c>
      <c r="FT30" s="112" t="s">
        <v>34</v>
      </c>
      <c r="FU30" s="113">
        <f>SUM(FU21,FU29)</f>
        <v>0</v>
      </c>
      <c r="FV30" s="113">
        <f>SUM(FV21,FV29)</f>
        <v>16567</v>
      </c>
      <c r="FW30" s="114">
        <f t="shared" ref="FW30" si="370">SUM(FV30,-FU30)</f>
        <v>16567</v>
      </c>
      <c r="FX30" s="115" t="e">
        <f t="shared" ref="FX30" si="371">FW30/FU30</f>
        <v>#DIV/0!</v>
      </c>
      <c r="FY30" s="61"/>
      <c r="FZ30" s="113">
        <f>SUM(FZ21,FZ29)</f>
        <v>106</v>
      </c>
      <c r="GA30" s="113">
        <f>SUM(GA21,GA29)</f>
        <v>88</v>
      </c>
      <c r="GB30" s="114">
        <f t="shared" si="332"/>
        <v>-18</v>
      </c>
      <c r="GC30" s="110">
        <f t="shared" si="333"/>
        <v>-0.16981132075471697</v>
      </c>
      <c r="GD30" s="62"/>
      <c r="GE30" s="113">
        <f>SUM(GE21,GE29)</f>
        <v>16567</v>
      </c>
      <c r="GF30" s="113">
        <f>SUM(GF21,GF29)</f>
        <v>88</v>
      </c>
      <c r="GG30" s="114">
        <f t="shared" si="334"/>
        <v>-16479</v>
      </c>
      <c r="GH30" s="71">
        <f t="shared" si="335"/>
        <v>-0.99468823564918207</v>
      </c>
      <c r="GI30" s="506">
        <v>11</v>
      </c>
      <c r="GJ30" s="6"/>
      <c r="GL30" s="14">
        <v>11</v>
      </c>
      <c r="GM30" s="112" t="s">
        <v>34</v>
      </c>
      <c r="GN30" s="113">
        <f>SUM(GN21,GN29)</f>
        <v>0</v>
      </c>
      <c r="GO30" s="113">
        <f>SUM(GO21,GO29)</f>
        <v>16567</v>
      </c>
      <c r="GP30" s="114">
        <f t="shared" ref="GP30" si="372">SUM(GO30,-GN30)</f>
        <v>16567</v>
      </c>
      <c r="GQ30" s="115" t="e">
        <f t="shared" ref="GQ30" si="373">GP30/GN30</f>
        <v>#DIV/0!</v>
      </c>
      <c r="GR30" s="61"/>
      <c r="GS30" s="113">
        <f>SUM(GS21,GS29)</f>
        <v>5</v>
      </c>
      <c r="GT30" s="113">
        <f>SUM(GT21,GT29)</f>
        <v>7</v>
      </c>
      <c r="GU30" s="114">
        <f t="shared" si="336"/>
        <v>2</v>
      </c>
      <c r="GV30" s="116">
        <f t="shared" si="337"/>
        <v>0.4</v>
      </c>
      <c r="GW30" s="62"/>
      <c r="GX30" s="113">
        <f>SUM(GX21,GX29)</f>
        <v>16567</v>
      </c>
      <c r="GY30" s="113">
        <f>SUM(GY21,GY29)</f>
        <v>7</v>
      </c>
      <c r="GZ30" s="114">
        <f t="shared" si="338"/>
        <v>-16560</v>
      </c>
      <c r="HA30" s="71">
        <f t="shared" si="339"/>
        <v>-0.9995774732902758</v>
      </c>
      <c r="HB30" s="14">
        <v>11</v>
      </c>
      <c r="HC30" s="6"/>
      <c r="HE30" s="506">
        <v>11</v>
      </c>
      <c r="HF30" s="112" t="s">
        <v>34</v>
      </c>
      <c r="HG30" s="113">
        <f>SUM(HG21,HG29)</f>
        <v>0</v>
      </c>
      <c r="HH30" s="113">
        <f>SUM(HH21,HH29)</f>
        <v>16567</v>
      </c>
      <c r="HI30" s="114">
        <f t="shared" ref="HI30" si="374">SUM(HH30,-HG30)</f>
        <v>16567</v>
      </c>
      <c r="HJ30" s="115" t="e">
        <f t="shared" ref="HJ30" si="375">HI30/HG30</f>
        <v>#DIV/0!</v>
      </c>
      <c r="HK30" s="61"/>
      <c r="HL30" s="113">
        <f>SUM(HL21,HL29)</f>
        <v>21</v>
      </c>
      <c r="HM30" s="113">
        <f>SUM(HM21,HM29)</f>
        <v>24</v>
      </c>
      <c r="HN30" s="114">
        <f t="shared" si="340"/>
        <v>3</v>
      </c>
      <c r="HO30" s="116">
        <f t="shared" si="341"/>
        <v>0.14285714285714285</v>
      </c>
      <c r="HP30" s="62"/>
      <c r="HQ30" s="113">
        <f>SUM(HQ21,HQ29)</f>
        <v>16567</v>
      </c>
      <c r="HR30" s="113">
        <f>SUM(HR21,HR29)</f>
        <v>24</v>
      </c>
      <c r="HS30" s="114">
        <f t="shared" si="342"/>
        <v>-16543</v>
      </c>
      <c r="HT30" s="71">
        <f t="shared" si="343"/>
        <v>-0.99855133699523146</v>
      </c>
      <c r="HU30" s="506">
        <v>11</v>
      </c>
      <c r="HV30" s="6"/>
      <c r="HX30" s="14">
        <v>11</v>
      </c>
      <c r="HY30" s="112" t="s">
        <v>34</v>
      </c>
      <c r="HZ30" s="113">
        <f>SUM(HZ21,HZ29)</f>
        <v>0</v>
      </c>
      <c r="IA30" s="113">
        <f>SUM(IA21,IA29)</f>
        <v>16567</v>
      </c>
      <c r="IB30" s="114">
        <f t="shared" ref="IB30" si="376">SUM(IA30,-HZ30)</f>
        <v>16567</v>
      </c>
      <c r="IC30" s="115" t="e">
        <f t="shared" ref="IC30" si="377">IB30/HZ30</f>
        <v>#DIV/0!</v>
      </c>
      <c r="ID30" s="61"/>
      <c r="IE30" s="113">
        <f>SUM(IE21,IE29)</f>
        <v>232</v>
      </c>
      <c r="IF30" s="113">
        <f>SUM(IF21,IF29)</f>
        <v>211</v>
      </c>
      <c r="IG30" s="114">
        <f t="shared" si="344"/>
        <v>-21</v>
      </c>
      <c r="IH30" s="110">
        <f t="shared" si="345"/>
        <v>-9.0517241379310345E-2</v>
      </c>
      <c r="II30" s="62"/>
      <c r="IJ30" s="113">
        <f>SUM(IJ21,IJ29)</f>
        <v>16567</v>
      </c>
      <c r="IK30" s="113">
        <f>SUM(IK21,IK29)</f>
        <v>211</v>
      </c>
      <c r="IL30" s="114">
        <f t="shared" si="346"/>
        <v>-16356</v>
      </c>
      <c r="IM30" s="71">
        <f t="shared" si="347"/>
        <v>-0.98726383774974347</v>
      </c>
      <c r="IN30" s="14">
        <v>11</v>
      </c>
      <c r="IO30" s="6"/>
      <c r="IQ30" s="511">
        <v>11</v>
      </c>
      <c r="IR30" s="112" t="s">
        <v>34</v>
      </c>
      <c r="IS30" s="113">
        <f>SUM(IS21,IS29)</f>
        <v>0</v>
      </c>
      <c r="IT30" s="113">
        <f>SUM(IT21,IT29)</f>
        <v>16567</v>
      </c>
      <c r="IU30" s="114">
        <f t="shared" ref="IU30" si="378">SUM(IT30,-IS30)</f>
        <v>16567</v>
      </c>
      <c r="IV30" s="115" t="e">
        <f t="shared" ref="IV30" si="379">IU30/IS30</f>
        <v>#DIV/0!</v>
      </c>
      <c r="IW30" s="61"/>
      <c r="IX30" s="113">
        <f>SUM(IX21,IX29)</f>
        <v>5506</v>
      </c>
      <c r="IY30" s="113">
        <f>SUM(IY21,IY29)</f>
        <v>5150</v>
      </c>
      <c r="IZ30" s="114">
        <f t="shared" si="348"/>
        <v>-356</v>
      </c>
      <c r="JA30" s="110">
        <f t="shared" si="349"/>
        <v>-6.4656738103886668E-2</v>
      </c>
      <c r="JB30" s="62"/>
      <c r="JC30" s="113">
        <f>SUM(JC21,JC29)</f>
        <v>16567</v>
      </c>
      <c r="JD30" s="113">
        <f>SUM(JD21,JD29)</f>
        <v>5150</v>
      </c>
      <c r="JE30" s="114">
        <f t="shared" si="350"/>
        <v>-11417</v>
      </c>
      <c r="JF30" s="71">
        <f t="shared" si="351"/>
        <v>-0.68914106356008931</v>
      </c>
      <c r="JG30" s="511">
        <v>11</v>
      </c>
      <c r="JH30" s="6"/>
    </row>
    <row r="31" spans="1:268" hidden="1" x14ac:dyDescent="0.25">
      <c r="A31" s="501"/>
      <c r="B31" s="58"/>
      <c r="C31" s="7"/>
      <c r="D31" s="7"/>
      <c r="E31" s="58"/>
      <c r="F31" s="92"/>
      <c r="G31" s="119"/>
      <c r="H31" s="7"/>
      <c r="I31" s="7"/>
      <c r="J31" s="58"/>
      <c r="K31" s="92"/>
      <c r="L31" s="62"/>
      <c r="M31" s="7"/>
      <c r="N31" s="7"/>
      <c r="O31" s="58"/>
      <c r="P31" s="87"/>
      <c r="Q31" s="191"/>
      <c r="R31" s="6"/>
      <c r="U31" s="506"/>
      <c r="V31" s="58"/>
      <c r="W31" s="7"/>
      <c r="X31" s="7"/>
      <c r="Y31" s="58"/>
      <c r="Z31" s="92"/>
      <c r="AA31" s="119"/>
      <c r="AB31" s="7"/>
      <c r="AC31" s="7"/>
      <c r="AD31" s="58"/>
      <c r="AE31" s="92"/>
      <c r="AF31" s="62"/>
      <c r="AG31" s="7"/>
      <c r="AH31" s="7"/>
      <c r="AI31" s="58"/>
      <c r="AJ31" s="87"/>
      <c r="AK31" s="506"/>
      <c r="AL31" s="6"/>
      <c r="AN31" s="14"/>
      <c r="AO31" s="58"/>
      <c r="AP31" s="7"/>
      <c r="AQ31" s="7"/>
      <c r="AR31" s="58"/>
      <c r="AS31" s="92"/>
      <c r="AT31" s="119"/>
      <c r="AU31" s="7"/>
      <c r="AV31" s="7"/>
      <c r="AW31" s="58"/>
      <c r="AX31" s="92"/>
      <c r="AY31" s="62"/>
      <c r="AZ31" s="7"/>
      <c r="BA31" s="7"/>
      <c r="BB31" s="58"/>
      <c r="BC31" s="87"/>
      <c r="BD31" s="14"/>
      <c r="BE31" s="6"/>
      <c r="BH31" s="501"/>
      <c r="BI31" s="58"/>
      <c r="BJ31" s="7"/>
      <c r="BK31" s="7"/>
      <c r="BL31" s="58"/>
      <c r="BM31" s="92"/>
      <c r="BN31" s="119"/>
      <c r="BO31" s="7"/>
      <c r="BP31" s="7"/>
      <c r="BQ31" s="58"/>
      <c r="BR31" s="92"/>
      <c r="BS31" s="62"/>
      <c r="BT31" s="7"/>
      <c r="BU31" s="7"/>
      <c r="BV31" s="58"/>
      <c r="BW31" s="87"/>
      <c r="BX31" s="501"/>
      <c r="BY31" s="6"/>
      <c r="CB31" s="14"/>
      <c r="CC31" s="58"/>
      <c r="CD31" s="7"/>
      <c r="CE31" s="7"/>
      <c r="CF31" s="58"/>
      <c r="CG31" s="92"/>
      <c r="CH31" s="119"/>
      <c r="CI31" s="7"/>
      <c r="CJ31" s="7"/>
      <c r="CK31" s="58"/>
      <c r="CL31" s="92"/>
      <c r="CM31" s="62"/>
      <c r="CN31" s="7"/>
      <c r="CO31" s="7"/>
      <c r="CP31" s="58"/>
      <c r="CQ31" s="87"/>
      <c r="CR31" s="14"/>
      <c r="CS31" s="6"/>
      <c r="CU31" s="501"/>
      <c r="CV31" s="58"/>
      <c r="CW31" s="7"/>
      <c r="CX31" s="7"/>
      <c r="CY31" s="58"/>
      <c r="CZ31" s="92"/>
      <c r="DA31" s="119"/>
      <c r="DB31" s="7"/>
      <c r="DC31" s="7"/>
      <c r="DD31" s="58"/>
      <c r="DE31" s="92"/>
      <c r="DF31" s="62"/>
      <c r="DG31" s="7"/>
      <c r="DH31" s="7"/>
      <c r="DI31" s="58"/>
      <c r="DJ31" s="87"/>
      <c r="DK31" s="501"/>
      <c r="DL31" s="6"/>
      <c r="DN31" s="14"/>
      <c r="DO31" s="58"/>
      <c r="DP31" s="7"/>
      <c r="DQ31" s="7"/>
      <c r="DR31" s="58"/>
      <c r="DS31" s="92"/>
      <c r="DT31" s="119"/>
      <c r="DU31" s="7"/>
      <c r="DV31" s="7"/>
      <c r="DW31" s="58"/>
      <c r="DX31" s="92"/>
      <c r="DY31" s="62"/>
      <c r="DZ31" s="7"/>
      <c r="EA31" s="7"/>
      <c r="EB31" s="58"/>
      <c r="EC31" s="87"/>
      <c r="ED31" s="14"/>
      <c r="EE31" s="6"/>
      <c r="EG31" s="501"/>
      <c r="EH31" s="58"/>
      <c r="EI31" s="7"/>
      <c r="EJ31" s="7"/>
      <c r="EK31" s="58"/>
      <c r="EL31" s="92"/>
      <c r="EM31" s="119"/>
      <c r="EN31" s="7"/>
      <c r="EO31" s="7"/>
      <c r="EP31" s="58"/>
      <c r="EQ31" s="92"/>
      <c r="ER31" s="62"/>
      <c r="ES31" s="7"/>
      <c r="ET31" s="7"/>
      <c r="EU31" s="58"/>
      <c r="EV31" s="87"/>
      <c r="EW31" s="501"/>
      <c r="EX31" s="6"/>
      <c r="EZ31" s="14"/>
      <c r="FA31" s="58"/>
      <c r="FB31" s="7"/>
      <c r="FC31" s="7"/>
      <c r="FD31" s="58"/>
      <c r="FE31" s="92"/>
      <c r="FF31" s="119"/>
      <c r="FG31" s="7"/>
      <c r="FH31" s="7"/>
      <c r="FI31" s="58"/>
      <c r="FJ31" s="92"/>
      <c r="FK31" s="62"/>
      <c r="FL31" s="7"/>
      <c r="FM31" s="7"/>
      <c r="FN31" s="58"/>
      <c r="FO31" s="87"/>
      <c r="FP31" s="14"/>
      <c r="FQ31" s="6"/>
      <c r="FS31" s="501"/>
      <c r="FT31" s="58"/>
      <c r="FU31" s="7"/>
      <c r="FV31" s="7"/>
      <c r="FW31" s="58"/>
      <c r="FX31" s="92"/>
      <c r="FY31" s="119"/>
      <c r="FZ31" s="7"/>
      <c r="GA31" s="7"/>
      <c r="GB31" s="58"/>
      <c r="GC31" s="92"/>
      <c r="GD31" s="62"/>
      <c r="GE31" s="7"/>
      <c r="GF31" s="7"/>
      <c r="GG31" s="58"/>
      <c r="GH31" s="87"/>
      <c r="GI31" s="501"/>
      <c r="GJ31" s="6"/>
      <c r="GL31" s="14"/>
      <c r="GM31" s="58"/>
      <c r="GN31" s="7"/>
      <c r="GO31" s="7"/>
      <c r="GP31" s="58"/>
      <c r="GQ31" s="92"/>
      <c r="GR31" s="119"/>
      <c r="GS31" s="7"/>
      <c r="GT31" s="7"/>
      <c r="GU31" s="58"/>
      <c r="GV31" s="92"/>
      <c r="GW31" s="62"/>
      <c r="GX31" s="7"/>
      <c r="GY31" s="7"/>
      <c r="GZ31" s="58"/>
      <c r="HA31" s="87"/>
      <c r="HB31" s="14"/>
      <c r="HC31" s="6"/>
      <c r="HE31" s="501"/>
      <c r="HF31" s="58"/>
      <c r="HG31" s="7"/>
      <c r="HH31" s="7"/>
      <c r="HI31" s="58"/>
      <c r="HJ31" s="92"/>
      <c r="HK31" s="119"/>
      <c r="HL31" s="7"/>
      <c r="HM31" s="7"/>
      <c r="HN31" s="58"/>
      <c r="HO31" s="92"/>
      <c r="HP31" s="62"/>
      <c r="HQ31" s="7"/>
      <c r="HR31" s="7"/>
      <c r="HS31" s="58"/>
      <c r="HT31" s="87"/>
      <c r="HU31" s="501"/>
      <c r="HV31" s="6"/>
      <c r="HX31" s="14"/>
      <c r="HY31" s="58"/>
      <c r="HZ31" s="7"/>
      <c r="IA31" s="7"/>
      <c r="IB31" s="58"/>
      <c r="IC31" s="92"/>
      <c r="ID31" s="119"/>
      <c r="IE31" s="7"/>
      <c r="IF31" s="7"/>
      <c r="IG31" s="58"/>
      <c r="IH31" s="92"/>
      <c r="II31" s="62"/>
      <c r="IJ31" s="7"/>
      <c r="IK31" s="7"/>
      <c r="IL31" s="58"/>
      <c r="IM31" s="87"/>
      <c r="IN31" s="14"/>
      <c r="IO31" s="6"/>
      <c r="IQ31" s="511"/>
      <c r="IR31" s="58"/>
      <c r="IS31" s="7"/>
      <c r="IT31" s="7"/>
      <c r="IU31" s="58"/>
      <c r="IV31" s="92"/>
      <c r="IW31" s="119"/>
      <c r="IX31" s="7"/>
      <c r="IY31" s="7"/>
      <c r="IZ31" s="58"/>
      <c r="JA31" s="92"/>
      <c r="JB31" s="62"/>
      <c r="JC31" s="7"/>
      <c r="JD31" s="7"/>
      <c r="JE31" s="58"/>
      <c r="JF31" s="87"/>
      <c r="JG31" s="511"/>
      <c r="JH31" s="6"/>
    </row>
    <row r="32" spans="1:268" hidden="1" x14ac:dyDescent="0.25">
      <c r="A32" s="501"/>
      <c r="B32" s="58"/>
      <c r="C32" s="7"/>
      <c r="D32" s="7"/>
      <c r="E32" s="58"/>
      <c r="F32" s="92"/>
      <c r="G32" s="119"/>
      <c r="H32" s="7"/>
      <c r="I32" s="7"/>
      <c r="J32" s="58"/>
      <c r="K32" s="92"/>
      <c r="L32" s="62"/>
      <c r="M32" s="7"/>
      <c r="N32" s="7"/>
      <c r="O32" s="58"/>
      <c r="P32" s="87"/>
      <c r="Q32" s="191"/>
      <c r="R32" s="6"/>
      <c r="U32" s="506"/>
      <c r="V32" s="58"/>
      <c r="W32" s="7"/>
      <c r="X32" s="7"/>
      <c r="Y32" s="58"/>
      <c r="Z32" s="92"/>
      <c r="AA32" s="119"/>
      <c r="AB32" s="7"/>
      <c r="AC32" s="7"/>
      <c r="AD32" s="58"/>
      <c r="AE32" s="92"/>
      <c r="AF32" s="62"/>
      <c r="AG32" s="7"/>
      <c r="AH32" s="7"/>
      <c r="AI32" s="58"/>
      <c r="AJ32" s="87"/>
      <c r="AK32" s="506"/>
      <c r="AL32" s="6"/>
      <c r="AN32" s="14"/>
      <c r="AO32" s="58"/>
      <c r="AP32" s="7"/>
      <c r="AQ32" s="7"/>
      <c r="AR32" s="58"/>
      <c r="AS32" s="92"/>
      <c r="AT32" s="119"/>
      <c r="AU32" s="7"/>
      <c r="AV32" s="7"/>
      <c r="AW32" s="58"/>
      <c r="AX32" s="92"/>
      <c r="AY32" s="62"/>
      <c r="AZ32" s="7"/>
      <c r="BA32" s="7"/>
      <c r="BB32" s="58"/>
      <c r="BC32" s="87"/>
      <c r="BD32" s="14"/>
      <c r="BE32" s="6"/>
      <c r="BH32" s="501"/>
      <c r="BI32" s="58"/>
      <c r="BJ32" s="7"/>
      <c r="BK32" s="7"/>
      <c r="BL32" s="58"/>
      <c r="BM32" s="92"/>
      <c r="BN32" s="119"/>
      <c r="BO32" s="7"/>
      <c r="BP32" s="7"/>
      <c r="BQ32" s="58"/>
      <c r="BR32" s="92"/>
      <c r="BS32" s="62"/>
      <c r="BT32" s="7"/>
      <c r="BU32" s="7"/>
      <c r="BV32" s="58"/>
      <c r="BW32" s="87"/>
      <c r="BX32" s="501"/>
      <c r="BY32" s="6"/>
      <c r="CB32" s="14"/>
      <c r="CC32" s="58"/>
      <c r="CD32" s="7"/>
      <c r="CE32" s="7"/>
      <c r="CF32" s="58"/>
      <c r="CG32" s="92"/>
      <c r="CH32" s="119"/>
      <c r="CI32" s="7"/>
      <c r="CJ32" s="7"/>
      <c r="CK32" s="58"/>
      <c r="CL32" s="92"/>
      <c r="CM32" s="62"/>
      <c r="CN32" s="7"/>
      <c r="CO32" s="7"/>
      <c r="CP32" s="58"/>
      <c r="CQ32" s="87"/>
      <c r="CR32" s="14"/>
      <c r="CS32" s="6"/>
      <c r="CU32" s="501"/>
      <c r="CV32" s="58"/>
      <c r="CW32" s="7"/>
      <c r="CX32" s="7"/>
      <c r="CY32" s="58"/>
      <c r="CZ32" s="92"/>
      <c r="DA32" s="119"/>
      <c r="DB32" s="7"/>
      <c r="DC32" s="7"/>
      <c r="DD32" s="58"/>
      <c r="DE32" s="92"/>
      <c r="DF32" s="62"/>
      <c r="DG32" s="7"/>
      <c r="DH32" s="7"/>
      <c r="DI32" s="58"/>
      <c r="DJ32" s="87"/>
      <c r="DK32" s="501"/>
      <c r="DL32" s="6"/>
      <c r="DN32" s="14"/>
      <c r="DO32" s="58"/>
      <c r="DP32" s="7"/>
      <c r="DQ32" s="7"/>
      <c r="DR32" s="58"/>
      <c r="DS32" s="92"/>
      <c r="DT32" s="119"/>
      <c r="DU32" s="7"/>
      <c r="DV32" s="7"/>
      <c r="DW32" s="58"/>
      <c r="DX32" s="92"/>
      <c r="DY32" s="62"/>
      <c r="DZ32" s="7"/>
      <c r="EA32" s="7"/>
      <c r="EB32" s="58"/>
      <c r="EC32" s="87"/>
      <c r="ED32" s="14"/>
      <c r="EE32" s="6"/>
      <c r="EG32" s="501"/>
      <c r="EH32" s="58"/>
      <c r="EI32" s="7"/>
      <c r="EJ32" s="7"/>
      <c r="EK32" s="58"/>
      <c r="EL32" s="92"/>
      <c r="EM32" s="119"/>
      <c r="EN32" s="7"/>
      <c r="EO32" s="7"/>
      <c r="EP32" s="58"/>
      <c r="EQ32" s="92"/>
      <c r="ER32" s="62"/>
      <c r="ES32" s="7"/>
      <c r="ET32" s="7"/>
      <c r="EU32" s="58"/>
      <c r="EV32" s="87"/>
      <c r="EW32" s="501"/>
      <c r="EX32" s="6"/>
      <c r="EZ32" s="14"/>
      <c r="FA32" s="58"/>
      <c r="FB32" s="7"/>
      <c r="FC32" s="7"/>
      <c r="FD32" s="58"/>
      <c r="FE32" s="92"/>
      <c r="FF32" s="119"/>
      <c r="FG32" s="7"/>
      <c r="FH32" s="7"/>
      <c r="FI32" s="58"/>
      <c r="FJ32" s="92"/>
      <c r="FK32" s="62"/>
      <c r="FL32" s="7"/>
      <c r="FM32" s="7"/>
      <c r="FN32" s="58"/>
      <c r="FO32" s="87"/>
      <c r="FP32" s="14"/>
      <c r="FQ32" s="6"/>
      <c r="FS32" s="501"/>
      <c r="FT32" s="58"/>
      <c r="FU32" s="7"/>
      <c r="FV32" s="7"/>
      <c r="FW32" s="58"/>
      <c r="FX32" s="92"/>
      <c r="FY32" s="119"/>
      <c r="FZ32" s="7"/>
      <c r="GA32" s="7"/>
      <c r="GB32" s="58"/>
      <c r="GC32" s="92"/>
      <c r="GD32" s="62"/>
      <c r="GE32" s="7"/>
      <c r="GF32" s="7"/>
      <c r="GG32" s="58"/>
      <c r="GH32" s="87"/>
      <c r="GI32" s="501"/>
      <c r="GJ32" s="6"/>
      <c r="GL32" s="14"/>
      <c r="GM32" s="58"/>
      <c r="GN32" s="7"/>
      <c r="GO32" s="7"/>
      <c r="GP32" s="58"/>
      <c r="GQ32" s="92"/>
      <c r="GR32" s="119"/>
      <c r="GS32" s="7"/>
      <c r="GT32" s="7"/>
      <c r="GU32" s="58"/>
      <c r="GV32" s="92"/>
      <c r="GW32" s="62"/>
      <c r="GX32" s="7"/>
      <c r="GY32" s="7"/>
      <c r="GZ32" s="58"/>
      <c r="HA32" s="87"/>
      <c r="HB32" s="14"/>
      <c r="HC32" s="6"/>
      <c r="HE32" s="501"/>
      <c r="HF32" s="58"/>
      <c r="HG32" s="7"/>
      <c r="HH32" s="7"/>
      <c r="HI32" s="58"/>
      <c r="HJ32" s="92"/>
      <c r="HK32" s="119"/>
      <c r="HL32" s="7"/>
      <c r="HM32" s="7"/>
      <c r="HN32" s="58"/>
      <c r="HO32" s="92"/>
      <c r="HP32" s="62"/>
      <c r="HQ32" s="7"/>
      <c r="HR32" s="7"/>
      <c r="HS32" s="58"/>
      <c r="HT32" s="87"/>
      <c r="HU32" s="501"/>
      <c r="HV32" s="6"/>
      <c r="HX32" s="14"/>
      <c r="HY32" s="58"/>
      <c r="HZ32" s="7"/>
      <c r="IA32" s="7"/>
      <c r="IB32" s="58"/>
      <c r="IC32" s="92"/>
      <c r="ID32" s="119"/>
      <c r="IE32" s="7"/>
      <c r="IF32" s="7"/>
      <c r="IG32" s="58"/>
      <c r="IH32" s="92"/>
      <c r="II32" s="62"/>
      <c r="IJ32" s="7"/>
      <c r="IK32" s="7"/>
      <c r="IL32" s="58"/>
      <c r="IM32" s="87"/>
      <c r="IN32" s="14"/>
      <c r="IO32" s="6"/>
      <c r="IQ32" s="511"/>
      <c r="IR32" s="58"/>
      <c r="IS32" s="7"/>
      <c r="IT32" s="7"/>
      <c r="IU32" s="58"/>
      <c r="IV32" s="92"/>
      <c r="IW32" s="119"/>
      <c r="IX32" s="7"/>
      <c r="IY32" s="7"/>
      <c r="IZ32" s="58"/>
      <c r="JA32" s="92"/>
      <c r="JB32" s="62"/>
      <c r="JC32" s="7"/>
      <c r="JD32" s="7"/>
      <c r="JE32" s="58"/>
      <c r="JF32" s="87"/>
      <c r="JG32" s="511"/>
      <c r="JH32" s="6"/>
    </row>
    <row r="33" spans="1:268" hidden="1" x14ac:dyDescent="0.25">
      <c r="A33" s="501"/>
      <c r="B33" s="95"/>
      <c r="C33" s="96"/>
      <c r="D33" s="120"/>
      <c r="E33" s="98"/>
      <c r="F33" s="99"/>
      <c r="G33" s="61"/>
      <c r="H33" s="120"/>
      <c r="I33" s="120"/>
      <c r="J33" s="98"/>
      <c r="K33" s="99"/>
      <c r="L33" s="62"/>
      <c r="M33" s="120"/>
      <c r="N33" s="120"/>
      <c r="O33" s="98"/>
      <c r="P33" s="87"/>
      <c r="Q33" s="191"/>
      <c r="R33" s="6"/>
      <c r="U33" s="506"/>
      <c r="V33" s="95"/>
      <c r="W33" s="96"/>
      <c r="X33" s="120"/>
      <c r="Y33" s="98"/>
      <c r="Z33" s="99"/>
      <c r="AA33" s="61"/>
      <c r="AB33" s="120"/>
      <c r="AC33" s="120"/>
      <c r="AD33" s="98"/>
      <c r="AE33" s="99"/>
      <c r="AF33" s="62"/>
      <c r="AG33" s="120"/>
      <c r="AH33" s="120"/>
      <c r="AI33" s="98"/>
      <c r="AJ33" s="87"/>
      <c r="AK33" s="506"/>
      <c r="AL33" s="6"/>
      <c r="AN33" s="14"/>
      <c r="AO33" s="95"/>
      <c r="AP33" s="96"/>
      <c r="AQ33" s="120"/>
      <c r="AR33" s="98"/>
      <c r="AS33" s="99"/>
      <c r="AT33" s="61"/>
      <c r="AU33" s="120"/>
      <c r="AV33" s="120"/>
      <c r="AW33" s="98"/>
      <c r="AX33" s="99"/>
      <c r="AY33" s="62"/>
      <c r="AZ33" s="120"/>
      <c r="BA33" s="120"/>
      <c r="BB33" s="98"/>
      <c r="BC33" s="87"/>
      <c r="BD33" s="14"/>
      <c r="BE33" s="6"/>
      <c r="BH33" s="501"/>
      <c r="BI33" s="95"/>
      <c r="BJ33" s="96"/>
      <c r="BK33" s="120"/>
      <c r="BL33" s="98"/>
      <c r="BM33" s="99"/>
      <c r="BN33" s="61"/>
      <c r="BO33" s="120"/>
      <c r="BP33" s="120"/>
      <c r="BQ33" s="98"/>
      <c r="BR33" s="99"/>
      <c r="BS33" s="62"/>
      <c r="BT33" s="120"/>
      <c r="BU33" s="120"/>
      <c r="BV33" s="98"/>
      <c r="BW33" s="87"/>
      <c r="BX33" s="501"/>
      <c r="BY33" s="6"/>
      <c r="CB33" s="14"/>
      <c r="CC33" s="95"/>
      <c r="CD33" s="96"/>
      <c r="CE33" s="120"/>
      <c r="CF33" s="98"/>
      <c r="CG33" s="99"/>
      <c r="CH33" s="61"/>
      <c r="CI33" s="120"/>
      <c r="CJ33" s="120"/>
      <c r="CK33" s="98"/>
      <c r="CL33" s="99"/>
      <c r="CM33" s="62"/>
      <c r="CN33" s="120"/>
      <c r="CO33" s="120"/>
      <c r="CP33" s="98"/>
      <c r="CQ33" s="87"/>
      <c r="CR33" s="14"/>
      <c r="CS33" s="6"/>
      <c r="CU33" s="501"/>
      <c r="CV33" s="95"/>
      <c r="CW33" s="96"/>
      <c r="CX33" s="120"/>
      <c r="CY33" s="98"/>
      <c r="CZ33" s="99"/>
      <c r="DA33" s="61"/>
      <c r="DB33" s="120"/>
      <c r="DC33" s="120"/>
      <c r="DD33" s="98"/>
      <c r="DE33" s="99"/>
      <c r="DF33" s="62"/>
      <c r="DG33" s="120"/>
      <c r="DH33" s="120"/>
      <c r="DI33" s="98"/>
      <c r="DJ33" s="87"/>
      <c r="DK33" s="501"/>
      <c r="DL33" s="6"/>
      <c r="DN33" s="14"/>
      <c r="DO33" s="95"/>
      <c r="DP33" s="96"/>
      <c r="DQ33" s="120"/>
      <c r="DR33" s="98"/>
      <c r="DS33" s="99"/>
      <c r="DT33" s="61"/>
      <c r="DU33" s="120"/>
      <c r="DV33" s="120"/>
      <c r="DW33" s="98"/>
      <c r="DX33" s="99"/>
      <c r="DY33" s="62"/>
      <c r="DZ33" s="120"/>
      <c r="EA33" s="120"/>
      <c r="EB33" s="98"/>
      <c r="EC33" s="87"/>
      <c r="ED33" s="14"/>
      <c r="EE33" s="6"/>
      <c r="EG33" s="501"/>
      <c r="EH33" s="95"/>
      <c r="EI33" s="96"/>
      <c r="EJ33" s="120"/>
      <c r="EK33" s="98"/>
      <c r="EL33" s="99"/>
      <c r="EM33" s="61"/>
      <c r="EN33" s="120"/>
      <c r="EO33" s="120"/>
      <c r="EP33" s="98"/>
      <c r="EQ33" s="99"/>
      <c r="ER33" s="62"/>
      <c r="ES33" s="120"/>
      <c r="ET33" s="120"/>
      <c r="EU33" s="98"/>
      <c r="EV33" s="87"/>
      <c r="EW33" s="501"/>
      <c r="EX33" s="6"/>
      <c r="EZ33" s="14"/>
      <c r="FA33" s="95"/>
      <c r="FB33" s="96"/>
      <c r="FC33" s="120"/>
      <c r="FD33" s="98"/>
      <c r="FE33" s="99"/>
      <c r="FF33" s="61"/>
      <c r="FG33" s="120"/>
      <c r="FH33" s="120"/>
      <c r="FI33" s="98"/>
      <c r="FJ33" s="99"/>
      <c r="FK33" s="62"/>
      <c r="FL33" s="120"/>
      <c r="FM33" s="120"/>
      <c r="FN33" s="98"/>
      <c r="FO33" s="87"/>
      <c r="FP33" s="14"/>
      <c r="FQ33" s="6"/>
      <c r="FS33" s="501"/>
      <c r="FT33" s="95"/>
      <c r="FU33" s="96"/>
      <c r="FV33" s="120"/>
      <c r="FW33" s="98"/>
      <c r="FX33" s="99"/>
      <c r="FY33" s="61"/>
      <c r="FZ33" s="120"/>
      <c r="GA33" s="120"/>
      <c r="GB33" s="98"/>
      <c r="GC33" s="99"/>
      <c r="GD33" s="62"/>
      <c r="GE33" s="120"/>
      <c r="GF33" s="120"/>
      <c r="GG33" s="98"/>
      <c r="GH33" s="87"/>
      <c r="GI33" s="501"/>
      <c r="GJ33" s="6"/>
      <c r="GL33" s="14"/>
      <c r="GM33" s="95"/>
      <c r="GN33" s="96"/>
      <c r="GO33" s="120"/>
      <c r="GP33" s="98"/>
      <c r="GQ33" s="99"/>
      <c r="GR33" s="61"/>
      <c r="GS33" s="120"/>
      <c r="GT33" s="120"/>
      <c r="GU33" s="98"/>
      <c r="GV33" s="99"/>
      <c r="GW33" s="62"/>
      <c r="GX33" s="120"/>
      <c r="GY33" s="120"/>
      <c r="GZ33" s="98"/>
      <c r="HA33" s="87"/>
      <c r="HB33" s="14"/>
      <c r="HC33" s="6"/>
      <c r="HE33" s="501"/>
      <c r="HF33" s="95"/>
      <c r="HG33" s="96"/>
      <c r="HH33" s="120"/>
      <c r="HI33" s="98"/>
      <c r="HJ33" s="99"/>
      <c r="HK33" s="61"/>
      <c r="HL33" s="120"/>
      <c r="HM33" s="120"/>
      <c r="HN33" s="98"/>
      <c r="HO33" s="99"/>
      <c r="HP33" s="62"/>
      <c r="HQ33" s="120"/>
      <c r="HR33" s="120"/>
      <c r="HS33" s="98"/>
      <c r="HT33" s="87"/>
      <c r="HU33" s="501"/>
      <c r="HV33" s="6"/>
      <c r="HX33" s="14"/>
      <c r="HY33" s="95"/>
      <c r="HZ33" s="96"/>
      <c r="IA33" s="120"/>
      <c r="IB33" s="98"/>
      <c r="IC33" s="99"/>
      <c r="ID33" s="61"/>
      <c r="IE33" s="120"/>
      <c r="IF33" s="120"/>
      <c r="IG33" s="98"/>
      <c r="IH33" s="99"/>
      <c r="II33" s="62"/>
      <c r="IJ33" s="120"/>
      <c r="IK33" s="120"/>
      <c r="IL33" s="98"/>
      <c r="IM33" s="87"/>
      <c r="IN33" s="14"/>
      <c r="IO33" s="6"/>
      <c r="IQ33" s="511"/>
      <c r="IR33" s="95"/>
      <c r="IS33" s="96"/>
      <c r="IT33" s="120"/>
      <c r="IU33" s="98"/>
      <c r="IV33" s="99"/>
      <c r="IW33" s="61"/>
      <c r="IX33" s="120"/>
      <c r="IY33" s="120"/>
      <c r="IZ33" s="98"/>
      <c r="JA33" s="99"/>
      <c r="JB33" s="62"/>
      <c r="JC33" s="120"/>
      <c r="JD33" s="120"/>
      <c r="JE33" s="98"/>
      <c r="JF33" s="87"/>
      <c r="JG33" s="511"/>
      <c r="JH33" s="6"/>
    </row>
    <row r="34" spans="1:268" hidden="1" x14ac:dyDescent="0.25">
      <c r="A34" s="501">
        <v>21</v>
      </c>
      <c r="B34" s="135" t="s">
        <v>35</v>
      </c>
      <c r="C34" s="113">
        <f>SUM(C16,C30)</f>
        <v>0</v>
      </c>
      <c r="D34" s="113">
        <f>SUM(D16,D30)</f>
        <v>77235</v>
      </c>
      <c r="E34" s="136">
        <f>SUM(D34,-C34)</f>
        <v>77235</v>
      </c>
      <c r="F34" s="137" t="e">
        <f t="shared" ref="F34" si="380">E34/C34</f>
        <v>#DIV/0!</v>
      </c>
      <c r="G34" s="61"/>
      <c r="H34" s="113">
        <f>SUM(H16,H30)</f>
        <v>76220</v>
      </c>
      <c r="I34" s="113">
        <f>SUM(I16,I30)</f>
        <v>74786</v>
      </c>
      <c r="J34" s="136" t="e">
        <f>SUM(#REF!,-H34)</f>
        <v>#REF!</v>
      </c>
      <c r="K34" s="137" t="e">
        <f>J34/H34</f>
        <v>#REF!</v>
      </c>
      <c r="L34" s="62"/>
      <c r="M34" s="113">
        <f>SUM(M16,M30)</f>
        <v>77235</v>
      </c>
      <c r="N34" s="113">
        <f>SUM(N16,N30)</f>
        <v>74786</v>
      </c>
      <c r="O34" s="136">
        <f>SUM(N34,-M34)</f>
        <v>-2449</v>
      </c>
      <c r="P34" s="138">
        <f>O34/M34</f>
        <v>-3.1708422347381367E-2</v>
      </c>
      <c r="Q34" s="191">
        <v>21</v>
      </c>
      <c r="R34" s="6"/>
      <c r="U34" s="506">
        <v>21</v>
      </c>
      <c r="V34" s="135" t="s">
        <v>35</v>
      </c>
      <c r="W34" s="113">
        <f>SUM(W16,W30)</f>
        <v>0</v>
      </c>
      <c r="X34" s="113">
        <f>SUM(X16,X30)</f>
        <v>77235</v>
      </c>
      <c r="Y34" s="136">
        <f>SUM(X34,-W34)</f>
        <v>77235</v>
      </c>
      <c r="Z34" s="137" t="e">
        <f t="shared" ref="Z34" si="381">Y34/W34</f>
        <v>#DIV/0!</v>
      </c>
      <c r="AA34" s="61"/>
      <c r="AB34" s="113">
        <f>SUM(AB16,AB30)</f>
        <v>3118</v>
      </c>
      <c r="AC34" s="113">
        <f>SUM(AC16,AC30)</f>
        <v>3028</v>
      </c>
      <c r="AD34" s="136">
        <f>SUM(AC34,-AB34)</f>
        <v>-90</v>
      </c>
      <c r="AE34" s="137">
        <f t="shared" ref="AE34" si="382">AD34/AB34</f>
        <v>-2.8864656831302116E-2</v>
      </c>
      <c r="AF34" s="62"/>
      <c r="AG34" s="113">
        <f>SUM(AG16,AG30)</f>
        <v>77235</v>
      </c>
      <c r="AH34" s="113">
        <f>SUM(AH16,AH30)</f>
        <v>3028</v>
      </c>
      <c r="AI34" s="136">
        <f>SUM(AH34,-AG34)</f>
        <v>-74207</v>
      </c>
      <c r="AJ34" s="138">
        <f t="shared" ref="AJ34" si="383">AI34/AG34</f>
        <v>-0.96079497637081634</v>
      </c>
      <c r="AK34" s="506">
        <v>21</v>
      </c>
      <c r="AL34" s="6"/>
      <c r="AN34" s="14">
        <v>21</v>
      </c>
      <c r="AO34" s="135" t="s">
        <v>35</v>
      </c>
      <c r="AP34" s="113">
        <f>SUM(AP16,AP30)</f>
        <v>0</v>
      </c>
      <c r="AQ34" s="113">
        <f>SUM(AQ16,AQ30)</f>
        <v>77235</v>
      </c>
      <c r="AR34" s="136">
        <f>SUM(AQ34,-AP34)</f>
        <v>77235</v>
      </c>
      <c r="AS34" s="137" t="e">
        <f t="shared" ref="AS34" si="384">AR34/AP34</f>
        <v>#DIV/0!</v>
      </c>
      <c r="AT34" s="61"/>
      <c r="AU34" s="113">
        <f>SUM(AU16,AU30)</f>
        <v>795</v>
      </c>
      <c r="AV34" s="113">
        <f>SUM(AV16,AV30)</f>
        <v>732</v>
      </c>
      <c r="AW34" s="136">
        <f>SUM(AV34,-AU34)</f>
        <v>-63</v>
      </c>
      <c r="AX34" s="137">
        <f t="shared" ref="AX34" si="385">AW34/AU34</f>
        <v>-7.9245283018867921E-2</v>
      </c>
      <c r="AY34" s="62"/>
      <c r="AZ34" s="113">
        <f>SUM(AZ16,AZ30)</f>
        <v>77235</v>
      </c>
      <c r="BA34" s="113">
        <f>SUM(BA16,BA30)</f>
        <v>732</v>
      </c>
      <c r="BB34" s="136">
        <f>SUM(BA34,-AZ34)</f>
        <v>-76503</v>
      </c>
      <c r="BC34" s="138">
        <f t="shared" ref="BC34" si="386">BB34/AZ34</f>
        <v>-0.99052243154010489</v>
      </c>
      <c r="BD34" s="14">
        <v>21</v>
      </c>
      <c r="BE34" s="6"/>
      <c r="BH34" s="501">
        <v>21</v>
      </c>
      <c r="BI34" s="135" t="s">
        <v>35</v>
      </c>
      <c r="BJ34" s="113">
        <f>SUM(BJ16,BJ30)</f>
        <v>0</v>
      </c>
      <c r="BK34" s="113">
        <f>SUM(BK16,BK30)</f>
        <v>77235</v>
      </c>
      <c r="BL34" s="136">
        <f>SUM(BK34,-BJ34)</f>
        <v>77235</v>
      </c>
      <c r="BM34" s="137" t="e">
        <f t="shared" ref="BM34" si="387">BL34/BJ34</f>
        <v>#DIV/0!</v>
      </c>
      <c r="BN34" s="61"/>
      <c r="BO34" s="113">
        <f>SUM(BO16,BO30)</f>
        <v>3036</v>
      </c>
      <c r="BP34" s="113">
        <f>SUM(BP16,BP30)</f>
        <v>2986</v>
      </c>
      <c r="BQ34" s="136">
        <f>SUM(BP34,-BO34)</f>
        <v>-50</v>
      </c>
      <c r="BR34" s="137">
        <f t="shared" ref="BR34" si="388">BQ34/BO34</f>
        <v>-1.6469038208168644E-2</v>
      </c>
      <c r="BS34" s="62"/>
      <c r="BT34" s="113">
        <f>SUM(BT16,BT30)</f>
        <v>77235</v>
      </c>
      <c r="BU34" s="113">
        <f>SUM(BU16,BU30)</f>
        <v>2986</v>
      </c>
      <c r="BV34" s="136">
        <f>SUM(BU34,-BT34)</f>
        <v>-74249</v>
      </c>
      <c r="BW34" s="138">
        <f t="shared" ref="BW34" si="389">BV34/BT34</f>
        <v>-0.96133877128244971</v>
      </c>
      <c r="BX34" s="501">
        <v>21</v>
      </c>
      <c r="BY34" s="6"/>
      <c r="CB34" s="14">
        <v>21</v>
      </c>
      <c r="CC34" s="135" t="s">
        <v>35</v>
      </c>
      <c r="CD34" s="113">
        <f>SUM(CD16,CD30)</f>
        <v>0</v>
      </c>
      <c r="CE34" s="113">
        <f>SUM(CE16,CE30)</f>
        <v>77235</v>
      </c>
      <c r="CF34" s="136">
        <f>SUM(CE34,-CD34)</f>
        <v>77235</v>
      </c>
      <c r="CG34" s="137" t="e">
        <f t="shared" ref="CG34" si="390">CF34/CD34</f>
        <v>#DIV/0!</v>
      </c>
      <c r="CH34" s="61"/>
      <c r="CI34" s="113">
        <f>SUM(CI16,CI30)</f>
        <v>1415</v>
      </c>
      <c r="CJ34" s="113">
        <f>SUM(CJ16,CJ30)</f>
        <v>1668</v>
      </c>
      <c r="CK34" s="136">
        <f>SUM(CJ34,-CI34)</f>
        <v>253</v>
      </c>
      <c r="CL34" s="137">
        <f t="shared" ref="CL34" si="391">CK34/CI34</f>
        <v>0.17879858657243816</v>
      </c>
      <c r="CM34" s="62"/>
      <c r="CN34" s="113">
        <f>SUM(CN16,CN30)</f>
        <v>77235</v>
      </c>
      <c r="CO34" s="113">
        <f>SUM(CO16,CO30)</f>
        <v>1668</v>
      </c>
      <c r="CP34" s="136">
        <f>SUM(CO34,-CN34)</f>
        <v>-75567</v>
      </c>
      <c r="CQ34" s="138">
        <f t="shared" ref="CQ34" si="392">CP34/CN34</f>
        <v>-0.97840357350941931</v>
      </c>
      <c r="CR34" s="14">
        <v>21</v>
      </c>
      <c r="CS34" s="6"/>
      <c r="CU34" s="501">
        <v>21</v>
      </c>
      <c r="CV34" s="135" t="s">
        <v>35</v>
      </c>
      <c r="CW34" s="113">
        <f>SUM(CW16,CW30)</f>
        <v>0</v>
      </c>
      <c r="CX34" s="113">
        <f>SUM(CX16,CX30)</f>
        <v>77235</v>
      </c>
      <c r="CY34" s="136">
        <f>SUM(CX34,-CW34)</f>
        <v>77235</v>
      </c>
      <c r="CZ34" s="137" t="e">
        <f t="shared" ref="CZ34" si="393">CY34/CW34</f>
        <v>#DIV/0!</v>
      </c>
      <c r="DA34" s="61"/>
      <c r="DB34" s="113">
        <f>SUM(DB16,DB30)</f>
        <v>2231</v>
      </c>
      <c r="DC34" s="113">
        <f>SUM(DC16,DC30)</f>
        <v>2116</v>
      </c>
      <c r="DD34" s="136">
        <f>SUM(DC34,-DB34)</f>
        <v>-115</v>
      </c>
      <c r="DE34" s="137">
        <f t="shared" ref="DE34" si="394">DD34/DB34</f>
        <v>-5.1546391752577317E-2</v>
      </c>
      <c r="DF34" s="62"/>
      <c r="DG34" s="113">
        <f>SUM(DG16,DG30)</f>
        <v>77235</v>
      </c>
      <c r="DH34" s="113">
        <f>SUM(DH16,DH30)</f>
        <v>2116</v>
      </c>
      <c r="DI34" s="136">
        <f>SUM(DH34,-DG34)</f>
        <v>-75119</v>
      </c>
      <c r="DJ34" s="138">
        <f t="shared" ref="DJ34" si="395">DI34/DG34</f>
        <v>-0.97260309445199711</v>
      </c>
      <c r="DK34" s="501">
        <v>21</v>
      </c>
      <c r="DL34" s="6"/>
      <c r="DN34" s="14">
        <v>21</v>
      </c>
      <c r="DO34" s="135" t="s">
        <v>35</v>
      </c>
      <c r="DP34" s="113">
        <f>SUM(DP16,DP30)</f>
        <v>0</v>
      </c>
      <c r="DQ34" s="113">
        <f>SUM(DQ16,DQ30)</f>
        <v>77235</v>
      </c>
      <c r="DR34" s="136">
        <f>SUM(DQ34,-DP34)</f>
        <v>77235</v>
      </c>
      <c r="DS34" s="137" t="e">
        <f t="shared" ref="DS34" si="396">DR34/DP34</f>
        <v>#DIV/0!</v>
      </c>
      <c r="DT34" s="61"/>
      <c r="DU34" s="113">
        <f>SUM(DU16,DU30)</f>
        <v>695</v>
      </c>
      <c r="DV34" s="113">
        <f>SUM(DV16,DV30)</f>
        <v>681</v>
      </c>
      <c r="DW34" s="136">
        <f>SUM(DV34,-DU34)</f>
        <v>-14</v>
      </c>
      <c r="DX34" s="137">
        <f t="shared" ref="DX34" si="397">DW34/DU34</f>
        <v>-2.0143884892086329E-2</v>
      </c>
      <c r="DY34" s="62"/>
      <c r="DZ34" s="113">
        <f>SUM(DZ16,DZ30)</f>
        <v>77235</v>
      </c>
      <c r="EA34" s="113">
        <f>SUM(EA16,EA30)</f>
        <v>681</v>
      </c>
      <c r="EB34" s="136">
        <f>SUM(EA34,-DZ34)</f>
        <v>-76554</v>
      </c>
      <c r="EC34" s="138">
        <f t="shared" ref="EC34" si="398">EB34/DZ34</f>
        <v>-0.99118275393280253</v>
      </c>
      <c r="ED34" s="14">
        <v>21</v>
      </c>
      <c r="EE34" s="6"/>
      <c r="EG34" s="501">
        <v>21</v>
      </c>
      <c r="EH34" s="135" t="s">
        <v>35</v>
      </c>
      <c r="EI34" s="113">
        <f>SUM(EI16,EI30)</f>
        <v>0</v>
      </c>
      <c r="EJ34" s="113">
        <f>SUM(EJ16,EJ30)</f>
        <v>77235</v>
      </c>
      <c r="EK34" s="136">
        <f>SUM(EJ34,-EI34)</f>
        <v>77235</v>
      </c>
      <c r="EL34" s="137" t="e">
        <f t="shared" ref="EL34" si="399">EK34/EI34</f>
        <v>#DIV/0!</v>
      </c>
      <c r="EM34" s="61"/>
      <c r="EN34" s="113">
        <f>SUM(EN16,EN30)</f>
        <v>602</v>
      </c>
      <c r="EO34" s="113">
        <f>SUM(EO16,EO30)</f>
        <v>614</v>
      </c>
      <c r="EP34" s="136">
        <f>SUM(EO34,-EN34)</f>
        <v>12</v>
      </c>
      <c r="EQ34" s="137">
        <f t="shared" ref="EQ34" si="400">EP34/EN34</f>
        <v>1.9933554817275746E-2</v>
      </c>
      <c r="ER34" s="62"/>
      <c r="ES34" s="113">
        <f>SUM(ES16,ES30)</f>
        <v>77235</v>
      </c>
      <c r="ET34" s="113">
        <f>SUM(ET16,ET30)</f>
        <v>614</v>
      </c>
      <c r="EU34" s="136">
        <f>SUM(ET34,-ES34)</f>
        <v>-76621</v>
      </c>
      <c r="EV34" s="138">
        <f t="shared" ref="EV34" si="401">EU34/ES34</f>
        <v>-0.99205023629183664</v>
      </c>
      <c r="EW34" s="501">
        <v>21</v>
      </c>
      <c r="EX34" s="6"/>
      <c r="EZ34" s="14">
        <v>21</v>
      </c>
      <c r="FA34" s="135" t="s">
        <v>35</v>
      </c>
      <c r="FB34" s="113">
        <f>SUM(FB16,FB30)</f>
        <v>0</v>
      </c>
      <c r="FC34" s="113">
        <f>SUM(FC16,FC30)</f>
        <v>77235</v>
      </c>
      <c r="FD34" s="136">
        <f>SUM(FC34,-FB34)</f>
        <v>77235</v>
      </c>
      <c r="FE34" s="137" t="e">
        <f t="shared" ref="FE34" si="402">FD34/FB34</f>
        <v>#DIV/0!</v>
      </c>
      <c r="FF34" s="61"/>
      <c r="FG34" s="113">
        <f>SUM(FG16,FG30)</f>
        <v>315</v>
      </c>
      <c r="FH34" s="113">
        <f>SUM(FH16,FH30)</f>
        <v>303</v>
      </c>
      <c r="FI34" s="136">
        <f>SUM(FH34,-FG34)</f>
        <v>-12</v>
      </c>
      <c r="FJ34" s="137">
        <f t="shared" ref="FJ34" si="403">FI34/FG34</f>
        <v>-3.8095238095238099E-2</v>
      </c>
      <c r="FK34" s="62"/>
      <c r="FL34" s="113">
        <f>SUM(FL16,FL30)</f>
        <v>77235</v>
      </c>
      <c r="FM34" s="113">
        <f>SUM(FM16,FM30)</f>
        <v>303</v>
      </c>
      <c r="FN34" s="136">
        <f>SUM(FM34,-FL34)</f>
        <v>-76932</v>
      </c>
      <c r="FO34" s="138">
        <f t="shared" ref="FO34" si="404">FN34/FL34</f>
        <v>-0.99607690813750238</v>
      </c>
      <c r="FP34" s="14">
        <v>21</v>
      </c>
      <c r="FQ34" s="6"/>
      <c r="FS34" s="501">
        <v>21</v>
      </c>
      <c r="FT34" s="135" t="s">
        <v>35</v>
      </c>
      <c r="FU34" s="113">
        <f>SUM(FU16,FU30)</f>
        <v>0</v>
      </c>
      <c r="FV34" s="113">
        <f>SUM(FV16,FV30)</f>
        <v>77235</v>
      </c>
      <c r="FW34" s="136">
        <f>SUM(FV34,-FU34)</f>
        <v>77235</v>
      </c>
      <c r="FX34" s="137" t="e">
        <f t="shared" ref="FX34" si="405">FW34/FU34</f>
        <v>#DIV/0!</v>
      </c>
      <c r="FY34" s="61"/>
      <c r="FZ34" s="113">
        <f>SUM(FZ16,FZ30)</f>
        <v>662</v>
      </c>
      <c r="GA34" s="113">
        <f>SUM(GA16,GA30)</f>
        <v>592</v>
      </c>
      <c r="GB34" s="136">
        <f>SUM(GA34,-FZ34)</f>
        <v>-70</v>
      </c>
      <c r="GC34" s="137">
        <f t="shared" ref="GC34" si="406">GB34/FZ34</f>
        <v>-0.10574018126888217</v>
      </c>
      <c r="GD34" s="62"/>
      <c r="GE34" s="113">
        <f>SUM(GE16,GE30)</f>
        <v>77235</v>
      </c>
      <c r="GF34" s="113">
        <f>SUM(GF16,GF30)</f>
        <v>592</v>
      </c>
      <c r="GG34" s="136">
        <f>SUM(GF34,-GE34)</f>
        <v>-76643</v>
      </c>
      <c r="GH34" s="138">
        <f t="shared" ref="GH34" si="407">GG34/GE34</f>
        <v>-0.99233508124554926</v>
      </c>
      <c r="GI34" s="501">
        <v>21</v>
      </c>
      <c r="GJ34" s="6"/>
      <c r="GL34" s="14">
        <v>21</v>
      </c>
      <c r="GM34" s="135" t="s">
        <v>35</v>
      </c>
      <c r="GN34" s="113">
        <f>SUM(GN16,GN30)</f>
        <v>0</v>
      </c>
      <c r="GO34" s="113">
        <f>SUM(GO16,GO30)</f>
        <v>77235</v>
      </c>
      <c r="GP34" s="136">
        <f>SUM(GO34,-GN34)</f>
        <v>77235</v>
      </c>
      <c r="GQ34" s="137" t="e">
        <f t="shared" ref="GQ34" si="408">GP34/GN34</f>
        <v>#DIV/0!</v>
      </c>
      <c r="GR34" s="61"/>
      <c r="GS34" s="113">
        <f>SUM(GS16,GS30)</f>
        <v>135</v>
      </c>
      <c r="GT34" s="113">
        <f>SUM(GT16,GT30)</f>
        <v>129</v>
      </c>
      <c r="GU34" s="136">
        <f>SUM(GT34,-GS34)</f>
        <v>-6</v>
      </c>
      <c r="GV34" s="137">
        <f t="shared" ref="GV34" si="409">GU34/GS34</f>
        <v>-4.4444444444444446E-2</v>
      </c>
      <c r="GW34" s="62"/>
      <c r="GX34" s="113">
        <f>SUM(GX16,GX30)</f>
        <v>77235</v>
      </c>
      <c r="GY34" s="113">
        <f>SUM(GY16,GY30)</f>
        <v>129</v>
      </c>
      <c r="GZ34" s="136">
        <f>SUM(GY34,-GX34)</f>
        <v>-77106</v>
      </c>
      <c r="HA34" s="138">
        <f t="shared" ref="HA34" si="410">GZ34/GX34</f>
        <v>-0.99832977277141188</v>
      </c>
      <c r="HB34" s="14">
        <v>21</v>
      </c>
      <c r="HC34" s="6"/>
      <c r="HE34" s="501">
        <v>21</v>
      </c>
      <c r="HF34" s="135" t="s">
        <v>35</v>
      </c>
      <c r="HG34" s="113">
        <f>SUM(HG16,HG30)</f>
        <v>0</v>
      </c>
      <c r="HH34" s="113">
        <f>SUM(HH16,HH30)</f>
        <v>77235</v>
      </c>
      <c r="HI34" s="136">
        <f>SUM(HH34,-HG34)</f>
        <v>77235</v>
      </c>
      <c r="HJ34" s="137" t="e">
        <f t="shared" ref="HJ34" si="411">HI34/HG34</f>
        <v>#DIV/0!</v>
      </c>
      <c r="HK34" s="61"/>
      <c r="HL34" s="113">
        <f>SUM(HL16,HL30)</f>
        <v>414</v>
      </c>
      <c r="HM34" s="113">
        <f>SUM(HM16,HM30)</f>
        <v>441</v>
      </c>
      <c r="HN34" s="136">
        <f>SUM(HM34,-HL34)</f>
        <v>27</v>
      </c>
      <c r="HO34" s="137">
        <f t="shared" ref="HO34" si="412">HN34/HL34</f>
        <v>6.5217391304347824E-2</v>
      </c>
      <c r="HP34" s="62"/>
      <c r="HQ34" s="113">
        <f>SUM(HQ16,HQ30)</f>
        <v>77235</v>
      </c>
      <c r="HR34" s="113">
        <f>SUM(HR16,HR30)</f>
        <v>441</v>
      </c>
      <c r="HS34" s="136">
        <f>SUM(HR34,-HQ34)</f>
        <v>-76794</v>
      </c>
      <c r="HT34" s="138">
        <f t="shared" ref="HT34" si="413">HS34/HQ34</f>
        <v>-0.9942901534278501</v>
      </c>
      <c r="HU34" s="501">
        <v>21</v>
      </c>
      <c r="HV34" s="6"/>
      <c r="HX34" s="14">
        <v>21</v>
      </c>
      <c r="HY34" s="135" t="s">
        <v>35</v>
      </c>
      <c r="HZ34" s="113">
        <f>SUM(HZ16,HZ30)</f>
        <v>0</v>
      </c>
      <c r="IA34" s="113">
        <f>SUM(IA16,IA30)</f>
        <v>77235</v>
      </c>
      <c r="IB34" s="136">
        <f>SUM(IA34,-HZ34)</f>
        <v>77235</v>
      </c>
      <c r="IC34" s="137" t="e">
        <f t="shared" ref="IC34" si="414">IB34/HZ34</f>
        <v>#DIV/0!</v>
      </c>
      <c r="ID34" s="61"/>
      <c r="IE34" s="113">
        <f>SUM(IE16,IE30)</f>
        <v>956</v>
      </c>
      <c r="IF34" s="113">
        <f>SUM(IF16,IF30)</f>
        <v>859</v>
      </c>
      <c r="IG34" s="136">
        <f>SUM(IF34,-IE34)</f>
        <v>-97</v>
      </c>
      <c r="IH34" s="137">
        <f t="shared" ref="IH34" si="415">IG34/IE34</f>
        <v>-0.10146443514644352</v>
      </c>
      <c r="II34" s="62"/>
      <c r="IJ34" s="113">
        <f>SUM(IJ16,IJ30)</f>
        <v>77235</v>
      </c>
      <c r="IK34" s="113">
        <f>SUM(IK16,IK30)</f>
        <v>859</v>
      </c>
      <c r="IL34" s="136">
        <f>SUM(IK34,-IJ34)</f>
        <v>-76376</v>
      </c>
      <c r="IM34" s="138">
        <f t="shared" ref="IM34" si="416">IL34/IJ34</f>
        <v>-0.98887809930730886</v>
      </c>
      <c r="IN34" s="14">
        <v>21</v>
      </c>
      <c r="IO34" s="6"/>
      <c r="IQ34" s="511">
        <v>21</v>
      </c>
      <c r="IR34" s="135" t="s">
        <v>35</v>
      </c>
      <c r="IS34" s="113">
        <f>SUM(IS16,IS30)</f>
        <v>0</v>
      </c>
      <c r="IT34" s="113">
        <f>SUM(IT16,IT30)</f>
        <v>77235</v>
      </c>
      <c r="IU34" s="136">
        <f>SUM(IT34,-IS34)</f>
        <v>77235</v>
      </c>
      <c r="IV34" s="137" t="e">
        <f t="shared" ref="IV34" si="417">IU34/IS34</f>
        <v>#DIV/0!</v>
      </c>
      <c r="IW34" s="61"/>
      <c r="IX34" s="113">
        <f>SUM(IX16,IX30)</f>
        <v>14374</v>
      </c>
      <c r="IY34" s="113">
        <f>SUM(IY16,IY30)</f>
        <v>14149</v>
      </c>
      <c r="IZ34" s="136">
        <f>SUM(IY34,-IX34)</f>
        <v>-225</v>
      </c>
      <c r="JA34" s="137">
        <f t="shared" ref="JA34" si="418">IZ34/IX34</f>
        <v>-1.5653262835675526E-2</v>
      </c>
      <c r="JB34" s="62"/>
      <c r="JC34" s="113">
        <f>SUM(JC16,JC30)</f>
        <v>77235</v>
      </c>
      <c r="JD34" s="113">
        <f>SUM(JD16,JD30)</f>
        <v>14149</v>
      </c>
      <c r="JE34" s="136">
        <f>SUM(JD34,-JC34)</f>
        <v>-63086</v>
      </c>
      <c r="JF34" s="138">
        <f t="shared" ref="JF34" si="419">JE34/JC34</f>
        <v>-0.816805852269049</v>
      </c>
      <c r="JG34" s="511">
        <v>21</v>
      </c>
      <c r="JH34" s="6"/>
    </row>
    <row r="35" spans="1:268" hidden="1" x14ac:dyDescent="0.25">
      <c r="A35" s="501"/>
      <c r="B35" s="139"/>
      <c r="C35" s="140"/>
      <c r="D35" s="141"/>
      <c r="E35" s="142"/>
      <c r="F35" s="143"/>
      <c r="G35" s="61"/>
      <c r="H35" s="141"/>
      <c r="I35" s="141"/>
      <c r="J35" s="142"/>
      <c r="K35" s="143"/>
      <c r="L35" s="62"/>
      <c r="M35" s="141"/>
      <c r="N35" s="141"/>
      <c r="O35" s="142"/>
      <c r="P35" s="87"/>
      <c r="Q35" s="191"/>
      <c r="R35" s="6"/>
      <c r="U35" s="506"/>
      <c r="V35" s="139"/>
      <c r="W35" s="140"/>
      <c r="X35" s="141"/>
      <c r="Y35" s="142"/>
      <c r="Z35" s="143"/>
      <c r="AA35" s="61"/>
      <c r="AB35" s="141"/>
      <c r="AC35" s="141"/>
      <c r="AD35" s="142"/>
      <c r="AE35" s="143"/>
      <c r="AF35" s="62"/>
      <c r="AG35" s="141"/>
      <c r="AH35" s="141"/>
      <c r="AI35" s="142"/>
      <c r="AJ35" s="87"/>
      <c r="AK35" s="506"/>
      <c r="AL35" s="6"/>
      <c r="AN35" s="14"/>
      <c r="AO35" s="139"/>
      <c r="AP35" s="140"/>
      <c r="AQ35" s="141"/>
      <c r="AR35" s="142"/>
      <c r="AS35" s="143"/>
      <c r="AT35" s="61"/>
      <c r="AU35" s="141"/>
      <c r="AV35" s="141"/>
      <c r="AW35" s="142"/>
      <c r="AX35" s="143"/>
      <c r="AY35" s="62"/>
      <c r="AZ35" s="141"/>
      <c r="BA35" s="141"/>
      <c r="BB35" s="142"/>
      <c r="BC35" s="87"/>
      <c r="BD35" s="14"/>
      <c r="BE35" s="6"/>
      <c r="BH35" s="501"/>
      <c r="BI35" s="139"/>
      <c r="BJ35" s="140"/>
      <c r="BK35" s="141"/>
      <c r="BL35" s="142"/>
      <c r="BM35" s="143"/>
      <c r="BN35" s="61"/>
      <c r="BO35" s="141"/>
      <c r="BP35" s="141"/>
      <c r="BQ35" s="142"/>
      <c r="BR35" s="143"/>
      <c r="BS35" s="62"/>
      <c r="BT35" s="141"/>
      <c r="BU35" s="141"/>
      <c r="BV35" s="142"/>
      <c r="BW35" s="87"/>
      <c r="BX35" s="501"/>
      <c r="BY35" s="6"/>
      <c r="CB35" s="14"/>
      <c r="CC35" s="139"/>
      <c r="CD35" s="140"/>
      <c r="CE35" s="141"/>
      <c r="CF35" s="142"/>
      <c r="CG35" s="143"/>
      <c r="CH35" s="61"/>
      <c r="CI35" s="141"/>
      <c r="CJ35" s="141"/>
      <c r="CK35" s="142"/>
      <c r="CL35" s="143"/>
      <c r="CM35" s="62"/>
      <c r="CN35" s="141"/>
      <c r="CO35" s="141"/>
      <c r="CP35" s="142"/>
      <c r="CQ35" s="87"/>
      <c r="CR35" s="14"/>
      <c r="CS35" s="6"/>
      <c r="CU35" s="501"/>
      <c r="CV35" s="139"/>
      <c r="CW35" s="140"/>
      <c r="CX35" s="141"/>
      <c r="CY35" s="142"/>
      <c r="CZ35" s="143"/>
      <c r="DA35" s="61"/>
      <c r="DB35" s="141"/>
      <c r="DC35" s="141"/>
      <c r="DD35" s="142"/>
      <c r="DE35" s="143"/>
      <c r="DF35" s="62"/>
      <c r="DG35" s="141"/>
      <c r="DH35" s="141"/>
      <c r="DI35" s="142"/>
      <c r="DJ35" s="87"/>
      <c r="DK35" s="501"/>
      <c r="DL35" s="6"/>
      <c r="DN35" s="14"/>
      <c r="DO35" s="139"/>
      <c r="DP35" s="140"/>
      <c r="DQ35" s="141"/>
      <c r="DR35" s="142"/>
      <c r="DS35" s="143"/>
      <c r="DT35" s="61"/>
      <c r="DU35" s="141"/>
      <c r="DV35" s="141"/>
      <c r="DW35" s="142"/>
      <c r="DX35" s="143"/>
      <c r="DY35" s="62"/>
      <c r="DZ35" s="141"/>
      <c r="EA35" s="141"/>
      <c r="EB35" s="142"/>
      <c r="EC35" s="87"/>
      <c r="ED35" s="14"/>
      <c r="EE35" s="6"/>
      <c r="EG35" s="501"/>
      <c r="EH35" s="139"/>
      <c r="EI35" s="140"/>
      <c r="EJ35" s="141"/>
      <c r="EK35" s="142"/>
      <c r="EL35" s="143"/>
      <c r="EM35" s="61"/>
      <c r="EN35" s="141"/>
      <c r="EO35" s="141"/>
      <c r="EP35" s="142"/>
      <c r="EQ35" s="143"/>
      <c r="ER35" s="62"/>
      <c r="ES35" s="141"/>
      <c r="ET35" s="141"/>
      <c r="EU35" s="142"/>
      <c r="EV35" s="87"/>
      <c r="EW35" s="501"/>
      <c r="EX35" s="6"/>
      <c r="EZ35" s="14"/>
      <c r="FA35" s="139"/>
      <c r="FB35" s="140"/>
      <c r="FC35" s="141"/>
      <c r="FD35" s="142"/>
      <c r="FE35" s="143"/>
      <c r="FF35" s="61"/>
      <c r="FG35" s="141"/>
      <c r="FH35" s="141"/>
      <c r="FI35" s="142"/>
      <c r="FJ35" s="143"/>
      <c r="FK35" s="62"/>
      <c r="FL35" s="141"/>
      <c r="FM35" s="141"/>
      <c r="FN35" s="142"/>
      <c r="FO35" s="87"/>
      <c r="FP35" s="14"/>
      <c r="FQ35" s="6"/>
      <c r="FS35" s="501"/>
      <c r="FT35" s="139"/>
      <c r="FU35" s="140"/>
      <c r="FV35" s="141"/>
      <c r="FW35" s="142"/>
      <c r="FX35" s="143"/>
      <c r="FY35" s="61"/>
      <c r="FZ35" s="141"/>
      <c r="GA35" s="141"/>
      <c r="GB35" s="142"/>
      <c r="GC35" s="143"/>
      <c r="GD35" s="62"/>
      <c r="GE35" s="141"/>
      <c r="GF35" s="141"/>
      <c r="GG35" s="142"/>
      <c r="GH35" s="87"/>
      <c r="GI35" s="501"/>
      <c r="GJ35" s="6"/>
      <c r="GL35" s="14"/>
      <c r="GM35" s="139"/>
      <c r="GN35" s="140"/>
      <c r="GO35" s="141"/>
      <c r="GP35" s="142"/>
      <c r="GQ35" s="143"/>
      <c r="GR35" s="61"/>
      <c r="GS35" s="141"/>
      <c r="GT35" s="141"/>
      <c r="GU35" s="142"/>
      <c r="GV35" s="143"/>
      <c r="GW35" s="62"/>
      <c r="GX35" s="141"/>
      <c r="GY35" s="141"/>
      <c r="GZ35" s="142"/>
      <c r="HA35" s="87"/>
      <c r="HB35" s="14"/>
      <c r="HC35" s="6"/>
      <c r="HE35" s="501"/>
      <c r="HF35" s="139"/>
      <c r="HG35" s="140"/>
      <c r="HH35" s="141"/>
      <c r="HI35" s="142"/>
      <c r="HJ35" s="143"/>
      <c r="HK35" s="61"/>
      <c r="HL35" s="141"/>
      <c r="HM35" s="141"/>
      <c r="HN35" s="142"/>
      <c r="HO35" s="143"/>
      <c r="HP35" s="62"/>
      <c r="HQ35" s="141"/>
      <c r="HR35" s="141"/>
      <c r="HS35" s="142"/>
      <c r="HT35" s="87"/>
      <c r="HU35" s="501"/>
      <c r="HV35" s="6"/>
      <c r="HX35" s="14"/>
      <c r="HY35" s="139"/>
      <c r="HZ35" s="140"/>
      <c r="IA35" s="141"/>
      <c r="IB35" s="142"/>
      <c r="IC35" s="143"/>
      <c r="ID35" s="61"/>
      <c r="IE35" s="141"/>
      <c r="IF35" s="141"/>
      <c r="IG35" s="142"/>
      <c r="IH35" s="143"/>
      <c r="II35" s="62"/>
      <c r="IJ35" s="141"/>
      <c r="IK35" s="141"/>
      <c r="IL35" s="142"/>
      <c r="IM35" s="87"/>
      <c r="IN35" s="14"/>
      <c r="IO35" s="6"/>
      <c r="IQ35" s="511"/>
      <c r="IR35" s="139"/>
      <c r="IS35" s="140"/>
      <c r="IT35" s="141"/>
      <c r="IU35" s="142"/>
      <c r="IV35" s="143"/>
      <c r="IW35" s="61"/>
      <c r="IX35" s="141"/>
      <c r="IY35" s="141"/>
      <c r="IZ35" s="142"/>
      <c r="JA35" s="143"/>
      <c r="JB35" s="62"/>
      <c r="JC35" s="141"/>
      <c r="JD35" s="141"/>
      <c r="JE35" s="142"/>
      <c r="JF35" s="87"/>
      <c r="JG35" s="511"/>
      <c r="JH35" s="6"/>
    </row>
    <row r="36" spans="1:268" hidden="1" x14ac:dyDescent="0.25">
      <c r="A36" s="501">
        <v>22</v>
      </c>
      <c r="B36" s="144" t="s">
        <v>36</v>
      </c>
      <c r="C36" s="145">
        <f>C96</f>
        <v>0</v>
      </c>
      <c r="D36" s="145">
        <f>D96</f>
        <v>0</v>
      </c>
      <c r="E36" s="59">
        <f>SUM(D36,-C36)</f>
        <v>0</v>
      </c>
      <c r="F36" s="63" t="e">
        <f>E36/C36</f>
        <v>#DIV/0!</v>
      </c>
      <c r="G36" s="61"/>
      <c r="H36" s="145">
        <f>H96</f>
        <v>0</v>
      </c>
      <c r="I36" s="145">
        <f>S96</f>
        <v>0</v>
      </c>
      <c r="J36" s="59" t="e">
        <f>SUM(#REF!,-H36)</f>
        <v>#REF!</v>
      </c>
      <c r="K36" s="63" t="e">
        <f>J36/H36</f>
        <v>#REF!</v>
      </c>
      <c r="L36" s="62"/>
      <c r="M36" s="145">
        <f>M96</f>
        <v>5693</v>
      </c>
      <c r="N36" s="145">
        <f>N96</f>
        <v>5800</v>
      </c>
      <c r="O36" s="59">
        <f>SUM(N36,-M36)</f>
        <v>107</v>
      </c>
      <c r="P36" s="121">
        <f>O36/M36</f>
        <v>1.8795011417530299E-2</v>
      </c>
      <c r="Q36" s="191">
        <v>22</v>
      </c>
      <c r="R36" s="6"/>
      <c r="U36" s="506">
        <v>22</v>
      </c>
      <c r="V36" s="144" t="s">
        <v>36</v>
      </c>
      <c r="W36" s="145">
        <f>W96</f>
        <v>0</v>
      </c>
      <c r="X36" s="145">
        <f>X96</f>
        <v>0</v>
      </c>
      <c r="Y36" s="59">
        <f>SUM(X36,-W36)</f>
        <v>0</v>
      </c>
      <c r="Z36" s="63" t="e">
        <f>Y36/W36</f>
        <v>#DIV/0!</v>
      </c>
      <c r="AA36" s="61"/>
      <c r="AB36" s="145">
        <f>AB96</f>
        <v>0</v>
      </c>
      <c r="AC36" s="145">
        <f>AC96</f>
        <v>0</v>
      </c>
      <c r="AD36" s="59">
        <f>SUM(AC36,-AB36)</f>
        <v>0</v>
      </c>
      <c r="AE36" s="63" t="e">
        <f>AD36/AB36</f>
        <v>#DIV/0!</v>
      </c>
      <c r="AF36" s="62"/>
      <c r="AG36" s="145">
        <f>AG96</f>
        <v>0</v>
      </c>
      <c r="AH36" s="145">
        <f>AH96</f>
        <v>0</v>
      </c>
      <c r="AI36" s="59">
        <f>SUM(AH36,-AG36)</f>
        <v>0</v>
      </c>
      <c r="AJ36" s="121" t="e">
        <f>AI36/AG36</f>
        <v>#DIV/0!</v>
      </c>
      <c r="AK36" s="506">
        <v>22</v>
      </c>
      <c r="AL36" s="6"/>
      <c r="AN36" s="14">
        <v>22</v>
      </c>
      <c r="AO36" s="144" t="s">
        <v>36</v>
      </c>
      <c r="AP36" s="145">
        <f>AP96</f>
        <v>0</v>
      </c>
      <c r="AQ36" s="145">
        <f>AQ96</f>
        <v>0</v>
      </c>
      <c r="AR36" s="59">
        <f>SUM(AQ36,-AP36)</f>
        <v>0</v>
      </c>
      <c r="AS36" s="63" t="e">
        <f>AR36/AP36</f>
        <v>#DIV/0!</v>
      </c>
      <c r="AT36" s="61"/>
      <c r="AU36" s="145">
        <f>AU96</f>
        <v>0</v>
      </c>
      <c r="AV36" s="145">
        <f>AV96</f>
        <v>0</v>
      </c>
      <c r="AW36" s="59">
        <f>SUM(AV36,-AU36)</f>
        <v>0</v>
      </c>
      <c r="AX36" s="63" t="e">
        <f>AW36/AU36</f>
        <v>#DIV/0!</v>
      </c>
      <c r="AY36" s="62"/>
      <c r="AZ36" s="145">
        <f>AZ96</f>
        <v>0</v>
      </c>
      <c r="BA36" s="145">
        <f>BA96</f>
        <v>0</v>
      </c>
      <c r="BB36" s="59">
        <f>SUM(BA36,-AZ36)</f>
        <v>0</v>
      </c>
      <c r="BC36" s="121" t="e">
        <f>BB36/AZ36</f>
        <v>#DIV/0!</v>
      </c>
      <c r="BD36" s="14">
        <v>22</v>
      </c>
      <c r="BE36" s="6"/>
      <c r="BH36" s="501">
        <v>22</v>
      </c>
      <c r="BI36" s="144" t="s">
        <v>36</v>
      </c>
      <c r="BJ36" s="145">
        <f>BJ96</f>
        <v>0</v>
      </c>
      <c r="BK36" s="145">
        <f>BK96</f>
        <v>0</v>
      </c>
      <c r="BL36" s="59">
        <f>SUM(BK36,-BJ36)</f>
        <v>0</v>
      </c>
      <c r="BM36" s="63" t="e">
        <f>BL36/BJ36</f>
        <v>#DIV/0!</v>
      </c>
      <c r="BN36" s="61"/>
      <c r="BO36" s="145">
        <f>BO96</f>
        <v>0</v>
      </c>
      <c r="BP36" s="145">
        <f>BP96</f>
        <v>0</v>
      </c>
      <c r="BQ36" s="59">
        <f>SUM(BP36,-BO36)</f>
        <v>0</v>
      </c>
      <c r="BR36" s="63" t="e">
        <f>BQ36/BO36</f>
        <v>#DIV/0!</v>
      </c>
      <c r="BS36" s="62"/>
      <c r="BT36" s="145">
        <f>BT96</f>
        <v>0</v>
      </c>
      <c r="BU36" s="145">
        <f>BU96</f>
        <v>0</v>
      </c>
      <c r="BV36" s="59">
        <f>SUM(BU36,-BT36)</f>
        <v>0</v>
      </c>
      <c r="BW36" s="121" t="e">
        <f>BV36/BT36</f>
        <v>#DIV/0!</v>
      </c>
      <c r="BX36" s="501">
        <v>22</v>
      </c>
      <c r="BY36" s="6"/>
      <c r="CB36" s="14">
        <v>22</v>
      </c>
      <c r="CC36" s="144" t="s">
        <v>36</v>
      </c>
      <c r="CD36" s="145">
        <f>CD96</f>
        <v>0</v>
      </c>
      <c r="CE36" s="145">
        <f>CE96</f>
        <v>0</v>
      </c>
      <c r="CF36" s="59">
        <f>SUM(CE36,-CD36)</f>
        <v>0</v>
      </c>
      <c r="CG36" s="63" t="e">
        <f>CF36/CD36</f>
        <v>#DIV/0!</v>
      </c>
      <c r="CH36" s="61"/>
      <c r="CI36" s="145">
        <f>CI96</f>
        <v>0</v>
      </c>
      <c r="CJ36" s="145">
        <f>CJ96</f>
        <v>0</v>
      </c>
      <c r="CK36" s="59">
        <f>SUM(CJ36,-CI36)</f>
        <v>0</v>
      </c>
      <c r="CL36" s="63" t="e">
        <f>CK36/CI36</f>
        <v>#DIV/0!</v>
      </c>
      <c r="CM36" s="62"/>
      <c r="CN36" s="145">
        <f>CN96</f>
        <v>0</v>
      </c>
      <c r="CO36" s="145">
        <f>CO96</f>
        <v>0</v>
      </c>
      <c r="CP36" s="59">
        <f>SUM(CO36,-CN36)</f>
        <v>0</v>
      </c>
      <c r="CQ36" s="121" t="e">
        <f>CP36/CN36</f>
        <v>#DIV/0!</v>
      </c>
      <c r="CR36" s="14">
        <v>22</v>
      </c>
      <c r="CS36" s="6"/>
      <c r="CU36" s="501">
        <v>22</v>
      </c>
      <c r="CV36" s="144" t="s">
        <v>36</v>
      </c>
      <c r="CW36" s="145">
        <f>CW96</f>
        <v>0</v>
      </c>
      <c r="CX36" s="145">
        <f>CX96</f>
        <v>0</v>
      </c>
      <c r="CY36" s="59">
        <f>SUM(CX36,-CW36)</f>
        <v>0</v>
      </c>
      <c r="CZ36" s="63" t="e">
        <f>CY36/CW36</f>
        <v>#DIV/0!</v>
      </c>
      <c r="DA36" s="61"/>
      <c r="DB36" s="145">
        <f>DB96</f>
        <v>0</v>
      </c>
      <c r="DC36" s="145">
        <f>DC96</f>
        <v>0</v>
      </c>
      <c r="DD36" s="59">
        <f>SUM(DC36,-DB36)</f>
        <v>0</v>
      </c>
      <c r="DE36" s="63" t="e">
        <f>DD36/DB36</f>
        <v>#DIV/0!</v>
      </c>
      <c r="DF36" s="62"/>
      <c r="DG36" s="145">
        <f>DG96</f>
        <v>0</v>
      </c>
      <c r="DH36" s="145">
        <f>DH96</f>
        <v>0</v>
      </c>
      <c r="DI36" s="59">
        <f>SUM(DH36,-DG36)</f>
        <v>0</v>
      </c>
      <c r="DJ36" s="121" t="e">
        <f>DI36/DG36</f>
        <v>#DIV/0!</v>
      </c>
      <c r="DK36" s="501">
        <v>22</v>
      </c>
      <c r="DL36" s="6"/>
      <c r="DN36" s="14">
        <v>22</v>
      </c>
      <c r="DO36" s="144" t="s">
        <v>36</v>
      </c>
      <c r="DP36" s="145">
        <f>DP96</f>
        <v>0</v>
      </c>
      <c r="DQ36" s="145">
        <f>DQ96</f>
        <v>0</v>
      </c>
      <c r="DR36" s="59">
        <f>SUM(DQ36,-DP36)</f>
        <v>0</v>
      </c>
      <c r="DS36" s="63" t="e">
        <f>DR36/DP36</f>
        <v>#DIV/0!</v>
      </c>
      <c r="DT36" s="61"/>
      <c r="DU36" s="145">
        <f>DU96</f>
        <v>0</v>
      </c>
      <c r="DV36" s="145">
        <f>DV96</f>
        <v>0</v>
      </c>
      <c r="DW36" s="59">
        <f>SUM(DV36,-DU36)</f>
        <v>0</v>
      </c>
      <c r="DX36" s="63" t="e">
        <f>DW36/DU36</f>
        <v>#DIV/0!</v>
      </c>
      <c r="DY36" s="62"/>
      <c r="DZ36" s="145">
        <f>DZ96</f>
        <v>0</v>
      </c>
      <c r="EA36" s="145">
        <f>EA96</f>
        <v>0</v>
      </c>
      <c r="EB36" s="59">
        <f>SUM(EA36,-DZ36)</f>
        <v>0</v>
      </c>
      <c r="EC36" s="121" t="e">
        <f>EB36/DZ36</f>
        <v>#DIV/0!</v>
      </c>
      <c r="ED36" s="14">
        <v>22</v>
      </c>
      <c r="EE36" s="6"/>
      <c r="EG36" s="501">
        <v>22</v>
      </c>
      <c r="EH36" s="144" t="s">
        <v>36</v>
      </c>
      <c r="EI36" s="145">
        <f>EI96</f>
        <v>0</v>
      </c>
      <c r="EJ36" s="145">
        <f>EJ96</f>
        <v>0</v>
      </c>
      <c r="EK36" s="59">
        <f>SUM(EJ36,-EI36)</f>
        <v>0</v>
      </c>
      <c r="EL36" s="63" t="e">
        <f>EK36/EI36</f>
        <v>#DIV/0!</v>
      </c>
      <c r="EM36" s="61"/>
      <c r="EN36" s="145">
        <f>EN96</f>
        <v>0</v>
      </c>
      <c r="EO36" s="145">
        <f>EO96</f>
        <v>0</v>
      </c>
      <c r="EP36" s="59">
        <f>SUM(EO36,-EN36)</f>
        <v>0</v>
      </c>
      <c r="EQ36" s="63" t="e">
        <f>EP36/EN36</f>
        <v>#DIV/0!</v>
      </c>
      <c r="ER36" s="62"/>
      <c r="ES36" s="145">
        <f>ES96</f>
        <v>0</v>
      </c>
      <c r="ET36" s="145">
        <f>ET96</f>
        <v>0</v>
      </c>
      <c r="EU36" s="59">
        <f>SUM(ET36,-ES36)</f>
        <v>0</v>
      </c>
      <c r="EV36" s="121" t="e">
        <f>EU36/ES36</f>
        <v>#DIV/0!</v>
      </c>
      <c r="EW36" s="501">
        <v>22</v>
      </c>
      <c r="EX36" s="6"/>
      <c r="EZ36" s="14">
        <v>22</v>
      </c>
      <c r="FA36" s="144" t="s">
        <v>36</v>
      </c>
      <c r="FB36" s="145">
        <f>FB96</f>
        <v>0</v>
      </c>
      <c r="FC36" s="145">
        <f>FC96</f>
        <v>0</v>
      </c>
      <c r="FD36" s="59">
        <f>SUM(FC36,-FB36)</f>
        <v>0</v>
      </c>
      <c r="FE36" s="63" t="e">
        <f>FD36/FB36</f>
        <v>#DIV/0!</v>
      </c>
      <c r="FF36" s="61"/>
      <c r="FG36" s="145">
        <f>FG96</f>
        <v>0</v>
      </c>
      <c r="FH36" s="145">
        <f>FH96</f>
        <v>0</v>
      </c>
      <c r="FI36" s="59">
        <f>SUM(FH36,-FG36)</f>
        <v>0</v>
      </c>
      <c r="FJ36" s="63" t="e">
        <f>FI36/FG36</f>
        <v>#DIV/0!</v>
      </c>
      <c r="FK36" s="62"/>
      <c r="FL36" s="145">
        <f>FL96</f>
        <v>0</v>
      </c>
      <c r="FM36" s="145">
        <f>FM96</f>
        <v>0</v>
      </c>
      <c r="FN36" s="59">
        <f>SUM(FM36,-FL36)</f>
        <v>0</v>
      </c>
      <c r="FO36" s="121" t="e">
        <f>FN36/FL36</f>
        <v>#DIV/0!</v>
      </c>
      <c r="FP36" s="14">
        <v>22</v>
      </c>
      <c r="FQ36" s="6"/>
      <c r="FS36" s="501">
        <v>22</v>
      </c>
      <c r="FT36" s="144" t="s">
        <v>36</v>
      </c>
      <c r="FU36" s="145">
        <f>FU96</f>
        <v>0</v>
      </c>
      <c r="FV36" s="145">
        <f>FV96</f>
        <v>0</v>
      </c>
      <c r="FW36" s="59">
        <f>SUM(FV36,-FU36)</f>
        <v>0</v>
      </c>
      <c r="FX36" s="63" t="e">
        <f>FW36/FU36</f>
        <v>#DIV/0!</v>
      </c>
      <c r="FY36" s="61"/>
      <c r="FZ36" s="145">
        <f>FZ96</f>
        <v>0</v>
      </c>
      <c r="GA36" s="145">
        <f>GA96</f>
        <v>0</v>
      </c>
      <c r="GB36" s="59">
        <f>SUM(GA36,-FZ36)</f>
        <v>0</v>
      </c>
      <c r="GC36" s="63" t="e">
        <f>GB36/FZ36</f>
        <v>#DIV/0!</v>
      </c>
      <c r="GD36" s="62"/>
      <c r="GE36" s="145">
        <f>GE96</f>
        <v>0</v>
      </c>
      <c r="GF36" s="145">
        <f>GF96</f>
        <v>0</v>
      </c>
      <c r="GG36" s="59">
        <f>SUM(GF36,-GE36)</f>
        <v>0</v>
      </c>
      <c r="GH36" s="121" t="e">
        <f>GG36/GE36</f>
        <v>#DIV/0!</v>
      </c>
      <c r="GI36" s="501">
        <v>22</v>
      </c>
      <c r="GJ36" s="6"/>
      <c r="GL36" s="14">
        <v>22</v>
      </c>
      <c r="GM36" s="144" t="s">
        <v>36</v>
      </c>
      <c r="GN36" s="145">
        <f>GN96</f>
        <v>0</v>
      </c>
      <c r="GO36" s="145">
        <f>GO96</f>
        <v>0</v>
      </c>
      <c r="GP36" s="59">
        <f>SUM(GO36,-GN36)</f>
        <v>0</v>
      </c>
      <c r="GQ36" s="63" t="e">
        <f>GP36/GN36</f>
        <v>#DIV/0!</v>
      </c>
      <c r="GR36" s="61"/>
      <c r="GS36" s="145">
        <f>GS96</f>
        <v>0</v>
      </c>
      <c r="GT36" s="145">
        <f>GT96</f>
        <v>0</v>
      </c>
      <c r="GU36" s="59">
        <f>SUM(GT36,-GS36)</f>
        <v>0</v>
      </c>
      <c r="GV36" s="63" t="e">
        <f>GU36/GS36</f>
        <v>#DIV/0!</v>
      </c>
      <c r="GW36" s="62"/>
      <c r="GX36" s="145">
        <f>GX96</f>
        <v>0</v>
      </c>
      <c r="GY36" s="145">
        <f>GY96</f>
        <v>0</v>
      </c>
      <c r="GZ36" s="59">
        <f>SUM(GY36,-GX36)</f>
        <v>0</v>
      </c>
      <c r="HA36" s="121" t="e">
        <f>GZ36/GX36</f>
        <v>#DIV/0!</v>
      </c>
      <c r="HB36" s="14">
        <v>22</v>
      </c>
      <c r="HC36" s="6"/>
      <c r="HE36" s="501">
        <v>22</v>
      </c>
      <c r="HF36" s="144" t="s">
        <v>36</v>
      </c>
      <c r="HG36" s="145">
        <f>HG96</f>
        <v>0</v>
      </c>
      <c r="HH36" s="145">
        <f>HH96</f>
        <v>0</v>
      </c>
      <c r="HI36" s="59">
        <f>SUM(HH36,-HG36)</f>
        <v>0</v>
      </c>
      <c r="HJ36" s="63" t="e">
        <f>HI36/HG36</f>
        <v>#DIV/0!</v>
      </c>
      <c r="HK36" s="61"/>
      <c r="HL36" s="145">
        <f>HL96</f>
        <v>0</v>
      </c>
      <c r="HM36" s="145">
        <f>HM96</f>
        <v>0</v>
      </c>
      <c r="HN36" s="59">
        <f>SUM(HM36,-HL36)</f>
        <v>0</v>
      </c>
      <c r="HO36" s="63" t="e">
        <f>HN36/HL36</f>
        <v>#DIV/0!</v>
      </c>
      <c r="HP36" s="62"/>
      <c r="HQ36" s="145">
        <f>HQ96</f>
        <v>0</v>
      </c>
      <c r="HR36" s="145">
        <f>HR96</f>
        <v>0</v>
      </c>
      <c r="HS36" s="59">
        <f>SUM(HR36,-HQ36)</f>
        <v>0</v>
      </c>
      <c r="HT36" s="121" t="e">
        <f>HS36/HQ36</f>
        <v>#DIV/0!</v>
      </c>
      <c r="HU36" s="501">
        <v>22</v>
      </c>
      <c r="HV36" s="6"/>
      <c r="HX36" s="14">
        <v>22</v>
      </c>
      <c r="HY36" s="144" t="s">
        <v>36</v>
      </c>
      <c r="HZ36" s="145">
        <f>HZ96</f>
        <v>0</v>
      </c>
      <c r="IA36" s="145">
        <f>IA96</f>
        <v>0</v>
      </c>
      <c r="IB36" s="59">
        <f>SUM(IA36,-HZ36)</f>
        <v>0</v>
      </c>
      <c r="IC36" s="63" t="e">
        <f>IB36/HZ36</f>
        <v>#DIV/0!</v>
      </c>
      <c r="ID36" s="61"/>
      <c r="IE36" s="145">
        <f>IE96</f>
        <v>0</v>
      </c>
      <c r="IF36" s="145">
        <f>IF96</f>
        <v>0</v>
      </c>
      <c r="IG36" s="59">
        <f>SUM(IF36,-IE36)</f>
        <v>0</v>
      </c>
      <c r="IH36" s="63" t="e">
        <f>IG36/IE36</f>
        <v>#DIV/0!</v>
      </c>
      <c r="II36" s="62"/>
      <c r="IJ36" s="145">
        <f>IJ96</f>
        <v>0</v>
      </c>
      <c r="IK36" s="145">
        <f>IK96</f>
        <v>0</v>
      </c>
      <c r="IL36" s="59">
        <f>SUM(IK36,-IJ36)</f>
        <v>0</v>
      </c>
      <c r="IM36" s="121" t="e">
        <f>IL36/IJ36</f>
        <v>#DIV/0!</v>
      </c>
      <c r="IN36" s="14">
        <v>22</v>
      </c>
      <c r="IO36" s="6"/>
      <c r="IQ36" s="511">
        <v>22</v>
      </c>
      <c r="IR36" s="144" t="s">
        <v>36</v>
      </c>
      <c r="IS36" s="145">
        <f>IS96</f>
        <v>0</v>
      </c>
      <c r="IT36" s="145">
        <f>IT96</f>
        <v>0</v>
      </c>
      <c r="IU36" s="59">
        <f>SUM(IT36,-IS36)</f>
        <v>0</v>
      </c>
      <c r="IV36" s="63" t="e">
        <f>IU36/IS36</f>
        <v>#DIV/0!</v>
      </c>
      <c r="IW36" s="61"/>
      <c r="IX36" s="145">
        <f>IX96</f>
        <v>0</v>
      </c>
      <c r="IY36" s="145">
        <f>IY96</f>
        <v>0</v>
      </c>
      <c r="IZ36" s="59">
        <f>SUM(IY36,-IX36)</f>
        <v>0</v>
      </c>
      <c r="JA36" s="63" t="e">
        <f>IZ36/IX36</f>
        <v>#DIV/0!</v>
      </c>
      <c r="JB36" s="62"/>
      <c r="JC36" s="145">
        <f>JC96</f>
        <v>0</v>
      </c>
      <c r="JD36" s="145">
        <f>JD96</f>
        <v>0</v>
      </c>
      <c r="JE36" s="59">
        <f>SUM(JD36,-JC36)</f>
        <v>0</v>
      </c>
      <c r="JF36" s="121" t="e">
        <f>JE36/JC36</f>
        <v>#DIV/0!</v>
      </c>
      <c r="JG36" s="511">
        <v>22</v>
      </c>
      <c r="JH36" s="6"/>
    </row>
    <row r="37" spans="1:268" hidden="1" x14ac:dyDescent="0.25">
      <c r="A37" s="501"/>
      <c r="B37" s="139"/>
      <c r="C37" s="140"/>
      <c r="D37" s="146"/>
      <c r="E37" s="142"/>
      <c r="F37" s="143"/>
      <c r="G37" s="61"/>
      <c r="H37" s="146"/>
      <c r="I37" s="146"/>
      <c r="J37" s="142"/>
      <c r="K37" s="143"/>
      <c r="L37" s="62"/>
      <c r="M37" s="146"/>
      <c r="N37" s="146"/>
      <c r="O37" s="142"/>
      <c r="P37" s="87"/>
      <c r="Q37" s="191"/>
      <c r="R37" s="6"/>
      <c r="U37" s="506"/>
      <c r="V37" s="139"/>
      <c r="W37" s="140"/>
      <c r="X37" s="146"/>
      <c r="Y37" s="142"/>
      <c r="Z37" s="143"/>
      <c r="AA37" s="61"/>
      <c r="AB37" s="146"/>
      <c r="AC37" s="146"/>
      <c r="AD37" s="142"/>
      <c r="AE37" s="143"/>
      <c r="AF37" s="62"/>
      <c r="AG37" s="146"/>
      <c r="AH37" s="146"/>
      <c r="AI37" s="142"/>
      <c r="AJ37" s="87"/>
      <c r="AK37" s="506"/>
      <c r="AL37" s="6"/>
      <c r="AN37" s="14"/>
      <c r="AO37" s="139"/>
      <c r="AP37" s="140"/>
      <c r="AQ37" s="146"/>
      <c r="AR37" s="142"/>
      <c r="AS37" s="143"/>
      <c r="AT37" s="61"/>
      <c r="AU37" s="146"/>
      <c r="AV37" s="146"/>
      <c r="AW37" s="142"/>
      <c r="AX37" s="143"/>
      <c r="AY37" s="62"/>
      <c r="AZ37" s="146"/>
      <c r="BA37" s="146"/>
      <c r="BB37" s="142"/>
      <c r="BC37" s="87"/>
      <c r="BD37" s="14"/>
      <c r="BE37" s="6"/>
      <c r="BH37" s="501"/>
      <c r="BI37" s="139"/>
      <c r="BJ37" s="140"/>
      <c r="BK37" s="146"/>
      <c r="BL37" s="142"/>
      <c r="BM37" s="143"/>
      <c r="BN37" s="61"/>
      <c r="BO37" s="146"/>
      <c r="BP37" s="146"/>
      <c r="BQ37" s="142"/>
      <c r="BR37" s="143"/>
      <c r="BS37" s="62"/>
      <c r="BT37" s="146"/>
      <c r="BU37" s="146"/>
      <c r="BV37" s="142"/>
      <c r="BW37" s="87"/>
      <c r="BX37" s="501"/>
      <c r="BY37" s="6"/>
      <c r="CB37" s="14"/>
      <c r="CC37" s="139"/>
      <c r="CD37" s="140"/>
      <c r="CE37" s="146"/>
      <c r="CF37" s="142"/>
      <c r="CG37" s="143"/>
      <c r="CH37" s="61"/>
      <c r="CI37" s="146"/>
      <c r="CJ37" s="146"/>
      <c r="CK37" s="142"/>
      <c r="CL37" s="143"/>
      <c r="CM37" s="62"/>
      <c r="CN37" s="146"/>
      <c r="CO37" s="146"/>
      <c r="CP37" s="142"/>
      <c r="CQ37" s="87"/>
      <c r="CR37" s="14"/>
      <c r="CS37" s="6"/>
      <c r="CU37" s="501"/>
      <c r="CV37" s="139"/>
      <c r="CW37" s="140"/>
      <c r="CX37" s="146"/>
      <c r="CY37" s="142"/>
      <c r="CZ37" s="143"/>
      <c r="DA37" s="61"/>
      <c r="DB37" s="146"/>
      <c r="DC37" s="146"/>
      <c r="DD37" s="142"/>
      <c r="DE37" s="143"/>
      <c r="DF37" s="62"/>
      <c r="DG37" s="146"/>
      <c r="DH37" s="146"/>
      <c r="DI37" s="142"/>
      <c r="DJ37" s="87"/>
      <c r="DK37" s="501"/>
      <c r="DL37" s="6"/>
      <c r="DN37" s="14"/>
      <c r="DO37" s="139"/>
      <c r="DP37" s="140"/>
      <c r="DQ37" s="146"/>
      <c r="DR37" s="142"/>
      <c r="DS37" s="143"/>
      <c r="DT37" s="61"/>
      <c r="DU37" s="146"/>
      <c r="DV37" s="146"/>
      <c r="DW37" s="142"/>
      <c r="DX37" s="143"/>
      <c r="DY37" s="62"/>
      <c r="DZ37" s="146"/>
      <c r="EA37" s="146"/>
      <c r="EB37" s="142"/>
      <c r="EC37" s="87"/>
      <c r="ED37" s="14"/>
      <c r="EE37" s="6"/>
      <c r="EG37" s="501"/>
      <c r="EH37" s="139"/>
      <c r="EI37" s="140"/>
      <c r="EJ37" s="146"/>
      <c r="EK37" s="142"/>
      <c r="EL37" s="143"/>
      <c r="EM37" s="61"/>
      <c r="EN37" s="146"/>
      <c r="EO37" s="146"/>
      <c r="EP37" s="142"/>
      <c r="EQ37" s="143"/>
      <c r="ER37" s="62"/>
      <c r="ES37" s="146"/>
      <c r="ET37" s="146"/>
      <c r="EU37" s="142"/>
      <c r="EV37" s="87"/>
      <c r="EW37" s="501"/>
      <c r="EX37" s="6"/>
      <c r="EZ37" s="14"/>
      <c r="FA37" s="139"/>
      <c r="FB37" s="140"/>
      <c r="FC37" s="146"/>
      <c r="FD37" s="142"/>
      <c r="FE37" s="143"/>
      <c r="FF37" s="61"/>
      <c r="FG37" s="146"/>
      <c r="FH37" s="146"/>
      <c r="FI37" s="142"/>
      <c r="FJ37" s="143"/>
      <c r="FK37" s="62"/>
      <c r="FL37" s="146"/>
      <c r="FM37" s="146"/>
      <c r="FN37" s="142"/>
      <c r="FO37" s="87"/>
      <c r="FP37" s="14"/>
      <c r="FQ37" s="6"/>
      <c r="FS37" s="501"/>
      <c r="FT37" s="139"/>
      <c r="FU37" s="140"/>
      <c r="FV37" s="146"/>
      <c r="FW37" s="142"/>
      <c r="FX37" s="143"/>
      <c r="FY37" s="61"/>
      <c r="FZ37" s="146"/>
      <c r="GA37" s="146"/>
      <c r="GB37" s="142"/>
      <c r="GC37" s="143"/>
      <c r="GD37" s="62"/>
      <c r="GE37" s="146"/>
      <c r="GF37" s="146"/>
      <c r="GG37" s="142"/>
      <c r="GH37" s="87"/>
      <c r="GI37" s="501"/>
      <c r="GJ37" s="6"/>
      <c r="GL37" s="14"/>
      <c r="GM37" s="139"/>
      <c r="GN37" s="140"/>
      <c r="GO37" s="146"/>
      <c r="GP37" s="142"/>
      <c r="GQ37" s="143"/>
      <c r="GR37" s="61"/>
      <c r="GS37" s="146"/>
      <c r="GT37" s="146"/>
      <c r="GU37" s="142"/>
      <c r="GV37" s="143"/>
      <c r="GW37" s="62"/>
      <c r="GX37" s="146"/>
      <c r="GY37" s="146"/>
      <c r="GZ37" s="142"/>
      <c r="HA37" s="87"/>
      <c r="HB37" s="14"/>
      <c r="HC37" s="6"/>
      <c r="HE37" s="501"/>
      <c r="HF37" s="139"/>
      <c r="HG37" s="140"/>
      <c r="HH37" s="146"/>
      <c r="HI37" s="142"/>
      <c r="HJ37" s="143"/>
      <c r="HK37" s="61"/>
      <c r="HL37" s="146"/>
      <c r="HM37" s="146"/>
      <c r="HN37" s="142"/>
      <c r="HO37" s="143"/>
      <c r="HP37" s="62"/>
      <c r="HQ37" s="146"/>
      <c r="HR37" s="146"/>
      <c r="HS37" s="142"/>
      <c r="HT37" s="87"/>
      <c r="HU37" s="501"/>
      <c r="HV37" s="6"/>
      <c r="HX37" s="14"/>
      <c r="HY37" s="139"/>
      <c r="HZ37" s="140"/>
      <c r="IA37" s="146"/>
      <c r="IB37" s="142"/>
      <c r="IC37" s="143"/>
      <c r="ID37" s="61"/>
      <c r="IE37" s="146"/>
      <c r="IF37" s="146"/>
      <c r="IG37" s="142"/>
      <c r="IH37" s="143"/>
      <c r="II37" s="62"/>
      <c r="IJ37" s="146"/>
      <c r="IK37" s="146"/>
      <c r="IL37" s="142"/>
      <c r="IM37" s="87"/>
      <c r="IN37" s="14"/>
      <c r="IO37" s="6"/>
      <c r="IQ37" s="511"/>
      <c r="IR37" s="139"/>
      <c r="IS37" s="140"/>
      <c r="IT37" s="146"/>
      <c r="IU37" s="142"/>
      <c r="IV37" s="143"/>
      <c r="IW37" s="61"/>
      <c r="IX37" s="146"/>
      <c r="IY37" s="146"/>
      <c r="IZ37" s="142"/>
      <c r="JA37" s="143"/>
      <c r="JB37" s="62"/>
      <c r="JC37" s="146"/>
      <c r="JD37" s="146"/>
      <c r="JE37" s="142"/>
      <c r="JF37" s="87"/>
      <c r="JG37" s="511"/>
      <c r="JH37" s="6"/>
    </row>
    <row r="38" spans="1:268" hidden="1" x14ac:dyDescent="0.25">
      <c r="A38" s="501">
        <v>23</v>
      </c>
      <c r="B38" s="147" t="s">
        <v>37</v>
      </c>
      <c r="C38" s="148">
        <f>SUM(C34,C36)</f>
        <v>0</v>
      </c>
      <c r="D38" s="148">
        <f>SUM(D34,D36)</f>
        <v>77235</v>
      </c>
      <c r="E38" s="149">
        <f>SUM(D38,-C38)</f>
        <v>77235</v>
      </c>
      <c r="F38" s="150" t="e">
        <f>E38/C38</f>
        <v>#DIV/0!</v>
      </c>
      <c r="G38" s="61"/>
      <c r="H38" s="148">
        <f>SUM(H34,H36)</f>
        <v>76220</v>
      </c>
      <c r="I38" s="148">
        <f>SUM(I34,I36)</f>
        <v>74786</v>
      </c>
      <c r="J38" s="149" t="e">
        <f>SUM(#REF!,-H38)</f>
        <v>#REF!</v>
      </c>
      <c r="K38" s="150" t="e">
        <f>J38/H38</f>
        <v>#REF!</v>
      </c>
      <c r="L38" s="62"/>
      <c r="M38" s="148">
        <f>SUM(M34,M36)</f>
        <v>82928</v>
      </c>
      <c r="N38" s="148">
        <f>SUM(N34,N36)</f>
        <v>80586</v>
      </c>
      <c r="O38" s="149">
        <f>SUM(N38,-M38)</f>
        <v>-2342</v>
      </c>
      <c r="P38" s="71">
        <f>O38/M38</f>
        <v>-2.8241366004244647E-2</v>
      </c>
      <c r="Q38" s="191">
        <v>23</v>
      </c>
      <c r="R38" s="6"/>
      <c r="U38" s="506">
        <v>23</v>
      </c>
      <c r="V38" s="147" t="s">
        <v>37</v>
      </c>
      <c r="W38" s="148">
        <f>SUM(W34,W36)</f>
        <v>0</v>
      </c>
      <c r="X38" s="148">
        <f>SUM(X34,X36)</f>
        <v>77235</v>
      </c>
      <c r="Y38" s="149">
        <f>SUM(X38,-W38)</f>
        <v>77235</v>
      </c>
      <c r="Z38" s="150" t="e">
        <f>Y38/W38</f>
        <v>#DIV/0!</v>
      </c>
      <c r="AA38" s="61"/>
      <c r="AB38" s="148">
        <f>SUM(AB34,AB36)</f>
        <v>3118</v>
      </c>
      <c r="AC38" s="148">
        <f>SUM(AC34,AC36)</f>
        <v>3028</v>
      </c>
      <c r="AD38" s="149">
        <f>SUM(AC38,-AB38)</f>
        <v>-90</v>
      </c>
      <c r="AE38" s="150">
        <f>AD38/AB38</f>
        <v>-2.8864656831302116E-2</v>
      </c>
      <c r="AF38" s="62"/>
      <c r="AG38" s="148">
        <f>SUM(AG34,AG36)</f>
        <v>77235</v>
      </c>
      <c r="AH38" s="148">
        <f>SUM(AH34,AH36)</f>
        <v>3028</v>
      </c>
      <c r="AI38" s="149">
        <f>SUM(AH38,-AG38)</f>
        <v>-74207</v>
      </c>
      <c r="AJ38" s="71">
        <f>AI38/AG38</f>
        <v>-0.96079497637081634</v>
      </c>
      <c r="AK38" s="506">
        <v>23</v>
      </c>
      <c r="AL38" s="6"/>
      <c r="AN38" s="14">
        <v>23</v>
      </c>
      <c r="AO38" s="147" t="s">
        <v>37</v>
      </c>
      <c r="AP38" s="148">
        <f>SUM(AP34,AP36)</f>
        <v>0</v>
      </c>
      <c r="AQ38" s="148">
        <f>SUM(AQ34,AQ36)</f>
        <v>77235</v>
      </c>
      <c r="AR38" s="149">
        <f>SUM(AQ38,-AP38)</f>
        <v>77235</v>
      </c>
      <c r="AS38" s="150" t="e">
        <f>AR38/AP38</f>
        <v>#DIV/0!</v>
      </c>
      <c r="AT38" s="61"/>
      <c r="AU38" s="148">
        <f>SUM(AU34,AU36)</f>
        <v>795</v>
      </c>
      <c r="AV38" s="148">
        <f>SUM(AV34,AV36)</f>
        <v>732</v>
      </c>
      <c r="AW38" s="149">
        <f>SUM(AV38,-AU38)</f>
        <v>-63</v>
      </c>
      <c r="AX38" s="150">
        <f>AW38/AU38</f>
        <v>-7.9245283018867921E-2</v>
      </c>
      <c r="AY38" s="62"/>
      <c r="AZ38" s="148">
        <f>SUM(AZ34,AZ36)</f>
        <v>77235</v>
      </c>
      <c r="BA38" s="148">
        <f>SUM(BA34,BA36)</f>
        <v>732</v>
      </c>
      <c r="BB38" s="149">
        <f>SUM(BA38,-AZ38)</f>
        <v>-76503</v>
      </c>
      <c r="BC38" s="71">
        <f>BB38/AZ38</f>
        <v>-0.99052243154010489</v>
      </c>
      <c r="BD38" s="14">
        <v>23</v>
      </c>
      <c r="BE38" s="6"/>
      <c r="BH38" s="501">
        <v>23</v>
      </c>
      <c r="BI38" s="147" t="s">
        <v>37</v>
      </c>
      <c r="BJ38" s="148">
        <f>SUM(BJ34,BJ36)</f>
        <v>0</v>
      </c>
      <c r="BK38" s="148">
        <f>SUM(BK34,BK36)</f>
        <v>77235</v>
      </c>
      <c r="BL38" s="149">
        <f>SUM(BK38,-BJ38)</f>
        <v>77235</v>
      </c>
      <c r="BM38" s="150" t="e">
        <f>BL38/BJ38</f>
        <v>#DIV/0!</v>
      </c>
      <c r="BN38" s="61"/>
      <c r="BO38" s="148">
        <f>SUM(BO34,BO36)</f>
        <v>3036</v>
      </c>
      <c r="BP38" s="148">
        <f>SUM(BP34,BP36)</f>
        <v>2986</v>
      </c>
      <c r="BQ38" s="149">
        <f>SUM(BP38,-BO38)</f>
        <v>-50</v>
      </c>
      <c r="BR38" s="150">
        <f>BQ38/BO38</f>
        <v>-1.6469038208168644E-2</v>
      </c>
      <c r="BS38" s="62"/>
      <c r="BT38" s="148">
        <f>SUM(BT34,BT36)</f>
        <v>77235</v>
      </c>
      <c r="BU38" s="148">
        <f>SUM(BU34,BU36)</f>
        <v>2986</v>
      </c>
      <c r="BV38" s="149">
        <f>SUM(BU38,-BT38)</f>
        <v>-74249</v>
      </c>
      <c r="BW38" s="71">
        <f>BV38/BT38</f>
        <v>-0.96133877128244971</v>
      </c>
      <c r="BX38" s="501">
        <v>23</v>
      </c>
      <c r="BY38" s="6"/>
      <c r="CB38" s="14">
        <v>23</v>
      </c>
      <c r="CC38" s="147" t="s">
        <v>37</v>
      </c>
      <c r="CD38" s="148">
        <f>SUM(CD34,CD36)</f>
        <v>0</v>
      </c>
      <c r="CE38" s="148">
        <f>SUM(CE34,CE36)</f>
        <v>77235</v>
      </c>
      <c r="CF38" s="149">
        <f>SUM(CE38,-CD38)</f>
        <v>77235</v>
      </c>
      <c r="CG38" s="150" t="e">
        <f>CF38/CD38</f>
        <v>#DIV/0!</v>
      </c>
      <c r="CH38" s="61"/>
      <c r="CI38" s="148">
        <f>SUM(CI34,CI36)</f>
        <v>1415</v>
      </c>
      <c r="CJ38" s="148">
        <f>SUM(CJ34,CJ36)</f>
        <v>1668</v>
      </c>
      <c r="CK38" s="149">
        <f>SUM(CJ38,-CI38)</f>
        <v>253</v>
      </c>
      <c r="CL38" s="150">
        <f>CK38/CI38</f>
        <v>0.17879858657243816</v>
      </c>
      <c r="CM38" s="62"/>
      <c r="CN38" s="148">
        <f>SUM(CN34,CN36)</f>
        <v>77235</v>
      </c>
      <c r="CO38" s="148">
        <f>SUM(CO34,CO36)</f>
        <v>1668</v>
      </c>
      <c r="CP38" s="149">
        <f>SUM(CO38,-CN38)</f>
        <v>-75567</v>
      </c>
      <c r="CQ38" s="71">
        <f>CP38/CN38</f>
        <v>-0.97840357350941931</v>
      </c>
      <c r="CR38" s="14">
        <v>23</v>
      </c>
      <c r="CS38" s="6"/>
      <c r="CU38" s="501">
        <v>23</v>
      </c>
      <c r="CV38" s="147" t="s">
        <v>37</v>
      </c>
      <c r="CW38" s="148">
        <f>SUM(CW34,CW36)</f>
        <v>0</v>
      </c>
      <c r="CX38" s="148">
        <f>SUM(CX34,CX36)</f>
        <v>77235</v>
      </c>
      <c r="CY38" s="149">
        <f>SUM(CX38,-CW38)</f>
        <v>77235</v>
      </c>
      <c r="CZ38" s="150" t="e">
        <f>CY38/CW38</f>
        <v>#DIV/0!</v>
      </c>
      <c r="DA38" s="61"/>
      <c r="DB38" s="148">
        <f>SUM(DB34,DB36)</f>
        <v>2231</v>
      </c>
      <c r="DC38" s="148">
        <f>SUM(DC34,DC36)</f>
        <v>2116</v>
      </c>
      <c r="DD38" s="149">
        <f>SUM(DC38,-DB38)</f>
        <v>-115</v>
      </c>
      <c r="DE38" s="150">
        <f>DD38/DB38</f>
        <v>-5.1546391752577317E-2</v>
      </c>
      <c r="DF38" s="62"/>
      <c r="DG38" s="148">
        <f>SUM(DG34,DG36)</f>
        <v>77235</v>
      </c>
      <c r="DH38" s="148">
        <f>SUM(DH34,DH36)</f>
        <v>2116</v>
      </c>
      <c r="DI38" s="149">
        <f>SUM(DH38,-DG38)</f>
        <v>-75119</v>
      </c>
      <c r="DJ38" s="71">
        <f>DI38/DG38</f>
        <v>-0.97260309445199711</v>
      </c>
      <c r="DK38" s="501">
        <v>23</v>
      </c>
      <c r="DL38" s="6"/>
      <c r="DN38" s="14">
        <v>23</v>
      </c>
      <c r="DO38" s="147" t="s">
        <v>37</v>
      </c>
      <c r="DP38" s="148">
        <f>SUM(DP34,DP36)</f>
        <v>0</v>
      </c>
      <c r="DQ38" s="148">
        <f>SUM(DQ34,DQ36)</f>
        <v>77235</v>
      </c>
      <c r="DR38" s="149">
        <f>SUM(DQ38,-DP38)</f>
        <v>77235</v>
      </c>
      <c r="DS38" s="150" t="e">
        <f>DR38/DP38</f>
        <v>#DIV/0!</v>
      </c>
      <c r="DT38" s="61"/>
      <c r="DU38" s="148">
        <f>SUM(DU34,DU36)</f>
        <v>695</v>
      </c>
      <c r="DV38" s="148">
        <f>SUM(DV34,DV36)</f>
        <v>681</v>
      </c>
      <c r="DW38" s="149">
        <f>SUM(DV38,-DU38)</f>
        <v>-14</v>
      </c>
      <c r="DX38" s="150">
        <f>DW38/DU38</f>
        <v>-2.0143884892086329E-2</v>
      </c>
      <c r="DY38" s="62"/>
      <c r="DZ38" s="148">
        <f>SUM(DZ34,DZ36)</f>
        <v>77235</v>
      </c>
      <c r="EA38" s="148">
        <f>SUM(EA34,EA36)</f>
        <v>681</v>
      </c>
      <c r="EB38" s="149">
        <f>SUM(EA38,-DZ38)</f>
        <v>-76554</v>
      </c>
      <c r="EC38" s="71">
        <f>EB38/DZ38</f>
        <v>-0.99118275393280253</v>
      </c>
      <c r="ED38" s="14">
        <v>23</v>
      </c>
      <c r="EE38" s="6"/>
      <c r="EG38" s="501">
        <v>23</v>
      </c>
      <c r="EH38" s="147" t="s">
        <v>37</v>
      </c>
      <c r="EI38" s="148">
        <f>SUM(EI34,EI36)</f>
        <v>0</v>
      </c>
      <c r="EJ38" s="148">
        <f>SUM(EJ34,EJ36)</f>
        <v>77235</v>
      </c>
      <c r="EK38" s="149">
        <f>SUM(EJ38,-EI38)</f>
        <v>77235</v>
      </c>
      <c r="EL38" s="150" t="e">
        <f>EK38/EI38</f>
        <v>#DIV/0!</v>
      </c>
      <c r="EM38" s="61"/>
      <c r="EN38" s="148">
        <f>SUM(EN34,EN36)</f>
        <v>602</v>
      </c>
      <c r="EO38" s="148">
        <f>SUM(EO34,EO36)</f>
        <v>614</v>
      </c>
      <c r="EP38" s="149">
        <f>SUM(EO38,-EN38)</f>
        <v>12</v>
      </c>
      <c r="EQ38" s="150">
        <f>EP38/EN38</f>
        <v>1.9933554817275746E-2</v>
      </c>
      <c r="ER38" s="62"/>
      <c r="ES38" s="148">
        <f>SUM(ES34,ES36)</f>
        <v>77235</v>
      </c>
      <c r="ET38" s="148">
        <f>SUM(ET34,ET36)</f>
        <v>614</v>
      </c>
      <c r="EU38" s="149">
        <f>SUM(ET38,-ES38)</f>
        <v>-76621</v>
      </c>
      <c r="EV38" s="71">
        <f>EU38/ES38</f>
        <v>-0.99205023629183664</v>
      </c>
      <c r="EW38" s="501">
        <v>23</v>
      </c>
      <c r="EX38" s="6"/>
      <c r="EZ38" s="14">
        <v>23</v>
      </c>
      <c r="FA38" s="147" t="s">
        <v>37</v>
      </c>
      <c r="FB38" s="148">
        <f>SUM(FB34,FB36)</f>
        <v>0</v>
      </c>
      <c r="FC38" s="148">
        <f>SUM(FC34,FC36)</f>
        <v>77235</v>
      </c>
      <c r="FD38" s="149">
        <f>SUM(FC38,-FB38)</f>
        <v>77235</v>
      </c>
      <c r="FE38" s="150" t="e">
        <f>FD38/FB38</f>
        <v>#DIV/0!</v>
      </c>
      <c r="FF38" s="61"/>
      <c r="FG38" s="148">
        <f>SUM(FG34,FG36)</f>
        <v>315</v>
      </c>
      <c r="FH38" s="148">
        <f>SUM(FH34,FH36)</f>
        <v>303</v>
      </c>
      <c r="FI38" s="149">
        <f>SUM(FH38,-FG38)</f>
        <v>-12</v>
      </c>
      <c r="FJ38" s="150">
        <f>FI38/FG38</f>
        <v>-3.8095238095238099E-2</v>
      </c>
      <c r="FK38" s="62"/>
      <c r="FL38" s="148">
        <f>SUM(FL34,FL36)</f>
        <v>77235</v>
      </c>
      <c r="FM38" s="148">
        <f>SUM(FM34,FM36)</f>
        <v>303</v>
      </c>
      <c r="FN38" s="149">
        <f>SUM(FM38,-FL38)</f>
        <v>-76932</v>
      </c>
      <c r="FO38" s="71">
        <f>FN38/FL38</f>
        <v>-0.99607690813750238</v>
      </c>
      <c r="FP38" s="14">
        <v>23</v>
      </c>
      <c r="FQ38" s="6"/>
      <c r="FS38" s="501">
        <v>23</v>
      </c>
      <c r="FT38" s="147" t="s">
        <v>37</v>
      </c>
      <c r="FU38" s="148">
        <f>SUM(FU34,FU36)</f>
        <v>0</v>
      </c>
      <c r="FV38" s="148">
        <f>SUM(FV34,FV36)</f>
        <v>77235</v>
      </c>
      <c r="FW38" s="149">
        <f>SUM(FV38,-FU38)</f>
        <v>77235</v>
      </c>
      <c r="FX38" s="150" t="e">
        <f>FW38/FU38</f>
        <v>#DIV/0!</v>
      </c>
      <c r="FY38" s="61"/>
      <c r="FZ38" s="148">
        <f>SUM(FZ34,FZ36)</f>
        <v>662</v>
      </c>
      <c r="GA38" s="148">
        <f>SUM(GA34,GA36)</f>
        <v>592</v>
      </c>
      <c r="GB38" s="149">
        <f>SUM(GA38,-FZ38)</f>
        <v>-70</v>
      </c>
      <c r="GC38" s="150">
        <f>GB38/FZ38</f>
        <v>-0.10574018126888217</v>
      </c>
      <c r="GD38" s="62"/>
      <c r="GE38" s="148">
        <f>SUM(GE34,GE36)</f>
        <v>77235</v>
      </c>
      <c r="GF38" s="148">
        <f>SUM(GF34,GF36)</f>
        <v>592</v>
      </c>
      <c r="GG38" s="149">
        <f>SUM(GF38,-GE38)</f>
        <v>-76643</v>
      </c>
      <c r="GH38" s="71">
        <f>GG38/GE38</f>
        <v>-0.99233508124554926</v>
      </c>
      <c r="GI38" s="501">
        <v>23</v>
      </c>
      <c r="GJ38" s="6"/>
      <c r="GL38" s="14">
        <v>23</v>
      </c>
      <c r="GM38" s="147" t="s">
        <v>37</v>
      </c>
      <c r="GN38" s="148">
        <f>SUM(GN34,GN36)</f>
        <v>0</v>
      </c>
      <c r="GO38" s="148">
        <f>SUM(GO34,GO36)</f>
        <v>77235</v>
      </c>
      <c r="GP38" s="149">
        <f>SUM(GO38,-GN38)</f>
        <v>77235</v>
      </c>
      <c r="GQ38" s="150" t="e">
        <f>GP38/GN38</f>
        <v>#DIV/0!</v>
      </c>
      <c r="GR38" s="61"/>
      <c r="GS38" s="148">
        <f>SUM(GS34,GS36)</f>
        <v>135</v>
      </c>
      <c r="GT38" s="148">
        <f>SUM(GT34,GT36)</f>
        <v>129</v>
      </c>
      <c r="GU38" s="149">
        <f>SUM(GT38,-GS38)</f>
        <v>-6</v>
      </c>
      <c r="GV38" s="150">
        <f>GU38/GS38</f>
        <v>-4.4444444444444446E-2</v>
      </c>
      <c r="GW38" s="62"/>
      <c r="GX38" s="148">
        <f>SUM(GX34,GX36)</f>
        <v>77235</v>
      </c>
      <c r="GY38" s="148">
        <f>SUM(GY34,GY36)</f>
        <v>129</v>
      </c>
      <c r="GZ38" s="149">
        <f>SUM(GY38,-GX38)</f>
        <v>-77106</v>
      </c>
      <c r="HA38" s="71">
        <f>GZ38/GX38</f>
        <v>-0.99832977277141188</v>
      </c>
      <c r="HB38" s="14">
        <v>23</v>
      </c>
      <c r="HC38" s="6"/>
      <c r="HE38" s="501">
        <v>23</v>
      </c>
      <c r="HF38" s="147" t="s">
        <v>37</v>
      </c>
      <c r="HG38" s="148">
        <f>SUM(HG34,HG36)</f>
        <v>0</v>
      </c>
      <c r="HH38" s="148">
        <f>SUM(HH34,HH36)</f>
        <v>77235</v>
      </c>
      <c r="HI38" s="149">
        <f>SUM(HH38,-HG38)</f>
        <v>77235</v>
      </c>
      <c r="HJ38" s="150" t="e">
        <f>HI38/HG38</f>
        <v>#DIV/0!</v>
      </c>
      <c r="HK38" s="61"/>
      <c r="HL38" s="148">
        <f>SUM(HL34,HL36)</f>
        <v>414</v>
      </c>
      <c r="HM38" s="148">
        <f>SUM(HM34,HM36)</f>
        <v>441</v>
      </c>
      <c r="HN38" s="149">
        <f>SUM(HM38,-HL38)</f>
        <v>27</v>
      </c>
      <c r="HO38" s="150">
        <f>HN38/HL38</f>
        <v>6.5217391304347824E-2</v>
      </c>
      <c r="HP38" s="62"/>
      <c r="HQ38" s="148">
        <f>SUM(HQ34,HQ36)</f>
        <v>77235</v>
      </c>
      <c r="HR38" s="148">
        <f>SUM(HR34,HR36)</f>
        <v>441</v>
      </c>
      <c r="HS38" s="149">
        <f>SUM(HR38,-HQ38)</f>
        <v>-76794</v>
      </c>
      <c r="HT38" s="71">
        <f>HS38/HQ38</f>
        <v>-0.9942901534278501</v>
      </c>
      <c r="HU38" s="501">
        <v>23</v>
      </c>
      <c r="HV38" s="6"/>
      <c r="HX38" s="14">
        <v>23</v>
      </c>
      <c r="HY38" s="147" t="s">
        <v>37</v>
      </c>
      <c r="HZ38" s="148">
        <f>SUM(HZ34,HZ36)</f>
        <v>0</v>
      </c>
      <c r="IA38" s="148">
        <f>SUM(IA34,IA36)</f>
        <v>77235</v>
      </c>
      <c r="IB38" s="149">
        <f>SUM(IA38,-HZ38)</f>
        <v>77235</v>
      </c>
      <c r="IC38" s="150" t="e">
        <f>IB38/HZ38</f>
        <v>#DIV/0!</v>
      </c>
      <c r="ID38" s="61"/>
      <c r="IE38" s="148">
        <f>SUM(IE34,IE36)</f>
        <v>956</v>
      </c>
      <c r="IF38" s="148">
        <f>SUM(IF34,IF36)</f>
        <v>859</v>
      </c>
      <c r="IG38" s="149">
        <f>SUM(IF38,-IE38)</f>
        <v>-97</v>
      </c>
      <c r="IH38" s="150">
        <f>IG38/IE38</f>
        <v>-0.10146443514644352</v>
      </c>
      <c r="II38" s="62"/>
      <c r="IJ38" s="148">
        <f>SUM(IJ34,IJ36)</f>
        <v>77235</v>
      </c>
      <c r="IK38" s="148">
        <f>SUM(IK34,IK36)</f>
        <v>859</v>
      </c>
      <c r="IL38" s="149">
        <f>SUM(IK38,-IJ38)</f>
        <v>-76376</v>
      </c>
      <c r="IM38" s="71">
        <f>IL38/IJ38</f>
        <v>-0.98887809930730886</v>
      </c>
      <c r="IN38" s="14">
        <v>23</v>
      </c>
      <c r="IO38" s="6"/>
      <c r="IQ38" s="511">
        <v>23</v>
      </c>
      <c r="IR38" s="147" t="s">
        <v>37</v>
      </c>
      <c r="IS38" s="148">
        <f>SUM(IS34,IS36)</f>
        <v>0</v>
      </c>
      <c r="IT38" s="148">
        <f>SUM(IT34,IT36)</f>
        <v>77235</v>
      </c>
      <c r="IU38" s="149">
        <f>SUM(IT38,-IS38)</f>
        <v>77235</v>
      </c>
      <c r="IV38" s="150" t="e">
        <f>IU38/IS38</f>
        <v>#DIV/0!</v>
      </c>
      <c r="IW38" s="61"/>
      <c r="IX38" s="148">
        <f>SUM(IX34,IX36)</f>
        <v>14374</v>
      </c>
      <c r="IY38" s="148">
        <f>SUM(IY34,IY36)</f>
        <v>14149</v>
      </c>
      <c r="IZ38" s="149">
        <f>SUM(IY38,-IX38)</f>
        <v>-225</v>
      </c>
      <c r="JA38" s="150">
        <f>IZ38/IX38</f>
        <v>-1.5653262835675526E-2</v>
      </c>
      <c r="JB38" s="62"/>
      <c r="JC38" s="148">
        <f>SUM(JC34,JC36)</f>
        <v>77235</v>
      </c>
      <c r="JD38" s="148">
        <f>SUM(JD34,JD36)</f>
        <v>14149</v>
      </c>
      <c r="JE38" s="149">
        <f>SUM(JD38,-JC38)</f>
        <v>-63086</v>
      </c>
      <c r="JF38" s="71">
        <f>JE38/JC38</f>
        <v>-0.816805852269049</v>
      </c>
      <c r="JG38" s="511">
        <v>23</v>
      </c>
      <c r="JH38" s="6"/>
    </row>
    <row r="39" spans="1:268" hidden="1" x14ac:dyDescent="0.25">
      <c r="A39" s="501"/>
      <c r="B39" s="142"/>
      <c r="C39" s="140"/>
      <c r="D39" s="146"/>
      <c r="E39" s="142"/>
      <c r="F39" s="143"/>
      <c r="G39" s="61"/>
      <c r="H39" s="146"/>
      <c r="I39" s="146"/>
      <c r="J39" s="142"/>
      <c r="K39" s="143"/>
      <c r="L39" s="62"/>
      <c r="M39" s="146"/>
      <c r="N39" s="146"/>
      <c r="O39" s="142"/>
      <c r="P39" s="87"/>
      <c r="Q39" s="191"/>
      <c r="R39" s="6"/>
      <c r="U39" s="506"/>
      <c r="V39" s="142"/>
      <c r="W39" s="140"/>
      <c r="X39" s="146"/>
      <c r="Y39" s="142"/>
      <c r="Z39" s="143"/>
      <c r="AA39" s="61"/>
      <c r="AB39" s="146"/>
      <c r="AC39" s="146"/>
      <c r="AD39" s="142"/>
      <c r="AE39" s="143"/>
      <c r="AF39" s="62"/>
      <c r="AG39" s="146"/>
      <c r="AH39" s="146"/>
      <c r="AI39" s="142"/>
      <c r="AJ39" s="87"/>
      <c r="AK39" s="506"/>
      <c r="AL39" s="6"/>
      <c r="AN39" s="14"/>
      <c r="AO39" s="142"/>
      <c r="AP39" s="140"/>
      <c r="AQ39" s="146"/>
      <c r="AR39" s="142"/>
      <c r="AS39" s="143"/>
      <c r="AT39" s="61"/>
      <c r="AU39" s="146"/>
      <c r="AV39" s="146"/>
      <c r="AW39" s="142"/>
      <c r="AX39" s="143"/>
      <c r="AY39" s="62"/>
      <c r="AZ39" s="146"/>
      <c r="BA39" s="146"/>
      <c r="BB39" s="142"/>
      <c r="BC39" s="87"/>
      <c r="BD39" s="14"/>
      <c r="BE39" s="6"/>
      <c r="BH39" s="501"/>
      <c r="BI39" s="142"/>
      <c r="BJ39" s="140"/>
      <c r="BK39" s="146"/>
      <c r="BL39" s="142"/>
      <c r="BM39" s="143"/>
      <c r="BN39" s="61"/>
      <c r="BO39" s="146"/>
      <c r="BP39" s="146"/>
      <c r="BQ39" s="142"/>
      <c r="BR39" s="143"/>
      <c r="BS39" s="62"/>
      <c r="BT39" s="146"/>
      <c r="BU39" s="146"/>
      <c r="BV39" s="142"/>
      <c r="BW39" s="87"/>
      <c r="BX39" s="501"/>
      <c r="BY39" s="6"/>
      <c r="CB39" s="14"/>
      <c r="CC39" s="142"/>
      <c r="CD39" s="140"/>
      <c r="CE39" s="146"/>
      <c r="CF39" s="142"/>
      <c r="CG39" s="143"/>
      <c r="CH39" s="61"/>
      <c r="CI39" s="146"/>
      <c r="CJ39" s="146"/>
      <c r="CK39" s="142"/>
      <c r="CL39" s="143"/>
      <c r="CM39" s="62"/>
      <c r="CN39" s="146"/>
      <c r="CO39" s="146"/>
      <c r="CP39" s="142"/>
      <c r="CQ39" s="87"/>
      <c r="CR39" s="14"/>
      <c r="CS39" s="6"/>
      <c r="CU39" s="501"/>
      <c r="CV39" s="142"/>
      <c r="CW39" s="140"/>
      <c r="CX39" s="146"/>
      <c r="CY39" s="142"/>
      <c r="CZ39" s="143"/>
      <c r="DA39" s="61"/>
      <c r="DB39" s="146"/>
      <c r="DC39" s="146"/>
      <c r="DD39" s="142"/>
      <c r="DE39" s="143"/>
      <c r="DF39" s="62"/>
      <c r="DG39" s="146"/>
      <c r="DH39" s="146"/>
      <c r="DI39" s="142"/>
      <c r="DJ39" s="87"/>
      <c r="DK39" s="501"/>
      <c r="DL39" s="6"/>
      <c r="DN39" s="14"/>
      <c r="DO39" s="142"/>
      <c r="DP39" s="140"/>
      <c r="DQ39" s="146"/>
      <c r="DR39" s="142"/>
      <c r="DS39" s="143"/>
      <c r="DT39" s="61"/>
      <c r="DU39" s="146"/>
      <c r="DV39" s="146"/>
      <c r="DW39" s="142"/>
      <c r="DX39" s="143"/>
      <c r="DY39" s="62"/>
      <c r="DZ39" s="146"/>
      <c r="EA39" s="146"/>
      <c r="EB39" s="142"/>
      <c r="EC39" s="87"/>
      <c r="ED39" s="14"/>
      <c r="EE39" s="6"/>
      <c r="EG39" s="501"/>
      <c r="EH39" s="142"/>
      <c r="EI39" s="140"/>
      <c r="EJ39" s="146"/>
      <c r="EK39" s="142"/>
      <c r="EL39" s="143"/>
      <c r="EM39" s="61"/>
      <c r="EN39" s="146"/>
      <c r="EO39" s="146"/>
      <c r="EP39" s="142"/>
      <c r="EQ39" s="143"/>
      <c r="ER39" s="62"/>
      <c r="ES39" s="146"/>
      <c r="ET39" s="146"/>
      <c r="EU39" s="142"/>
      <c r="EV39" s="87"/>
      <c r="EW39" s="501"/>
      <c r="EX39" s="6"/>
      <c r="EZ39" s="14"/>
      <c r="FA39" s="142"/>
      <c r="FB39" s="140"/>
      <c r="FC39" s="146"/>
      <c r="FD39" s="142"/>
      <c r="FE39" s="143"/>
      <c r="FF39" s="61"/>
      <c r="FG39" s="146"/>
      <c r="FH39" s="146"/>
      <c r="FI39" s="142"/>
      <c r="FJ39" s="143"/>
      <c r="FK39" s="62"/>
      <c r="FL39" s="146"/>
      <c r="FM39" s="146"/>
      <c r="FN39" s="142"/>
      <c r="FO39" s="87"/>
      <c r="FP39" s="14"/>
      <c r="FQ39" s="6"/>
      <c r="FS39" s="501"/>
      <c r="FT39" s="142"/>
      <c r="FU39" s="140"/>
      <c r="FV39" s="146"/>
      <c r="FW39" s="142"/>
      <c r="FX39" s="143"/>
      <c r="FY39" s="61"/>
      <c r="FZ39" s="146"/>
      <c r="GA39" s="146"/>
      <c r="GB39" s="142"/>
      <c r="GC39" s="143"/>
      <c r="GD39" s="62"/>
      <c r="GE39" s="146"/>
      <c r="GF39" s="146"/>
      <c r="GG39" s="142"/>
      <c r="GH39" s="87"/>
      <c r="GI39" s="501"/>
      <c r="GJ39" s="6"/>
      <c r="GL39" s="14"/>
      <c r="GM39" s="142"/>
      <c r="GN39" s="140"/>
      <c r="GO39" s="146"/>
      <c r="GP39" s="142"/>
      <c r="GQ39" s="143"/>
      <c r="GR39" s="61"/>
      <c r="GS39" s="146"/>
      <c r="GT39" s="146"/>
      <c r="GU39" s="142"/>
      <c r="GV39" s="143"/>
      <c r="GW39" s="62"/>
      <c r="GX39" s="146"/>
      <c r="GY39" s="146"/>
      <c r="GZ39" s="142"/>
      <c r="HA39" s="87"/>
      <c r="HB39" s="14"/>
      <c r="HC39" s="6"/>
      <c r="HE39" s="501"/>
      <c r="HF39" s="142"/>
      <c r="HG39" s="140"/>
      <c r="HH39" s="146"/>
      <c r="HI39" s="142"/>
      <c r="HJ39" s="143"/>
      <c r="HK39" s="61"/>
      <c r="HL39" s="146"/>
      <c r="HM39" s="146"/>
      <c r="HN39" s="142"/>
      <c r="HO39" s="143"/>
      <c r="HP39" s="62"/>
      <c r="HQ39" s="146"/>
      <c r="HR39" s="146"/>
      <c r="HS39" s="142"/>
      <c r="HT39" s="87"/>
      <c r="HU39" s="501"/>
      <c r="HV39" s="6"/>
      <c r="HX39" s="14"/>
      <c r="HY39" s="142"/>
      <c r="HZ39" s="140"/>
      <c r="IA39" s="146"/>
      <c r="IB39" s="142"/>
      <c r="IC39" s="143"/>
      <c r="ID39" s="61"/>
      <c r="IE39" s="146"/>
      <c r="IF39" s="146"/>
      <c r="IG39" s="142"/>
      <c r="IH39" s="143"/>
      <c r="II39" s="62"/>
      <c r="IJ39" s="146"/>
      <c r="IK39" s="146"/>
      <c r="IL39" s="142"/>
      <c r="IM39" s="87"/>
      <c r="IN39" s="14"/>
      <c r="IO39" s="6"/>
      <c r="IQ39" s="511"/>
      <c r="IR39" s="142"/>
      <c r="IS39" s="140"/>
      <c r="IT39" s="146"/>
      <c r="IU39" s="142"/>
      <c r="IV39" s="143"/>
      <c r="IW39" s="61"/>
      <c r="IX39" s="146"/>
      <c r="IY39" s="146"/>
      <c r="IZ39" s="142"/>
      <c r="JA39" s="143"/>
      <c r="JB39" s="62"/>
      <c r="JC39" s="146"/>
      <c r="JD39" s="146"/>
      <c r="JE39" s="142"/>
      <c r="JF39" s="87"/>
      <c r="JG39" s="511"/>
      <c r="JH39" s="6"/>
    </row>
    <row r="40" spans="1:268" hidden="1" x14ac:dyDescent="0.25">
      <c r="A40" s="501">
        <v>24</v>
      </c>
      <c r="B40" s="151" t="s">
        <v>38</v>
      </c>
      <c r="C40" s="152">
        <f>C197</f>
        <v>0</v>
      </c>
      <c r="D40" s="152">
        <f>D197</f>
        <v>314</v>
      </c>
      <c r="E40" s="153">
        <f t="shared" ref="E40" si="420">SUM(D40,-C40)</f>
        <v>314</v>
      </c>
      <c r="F40" s="154" t="e">
        <f>E40/C40</f>
        <v>#DIV/0!</v>
      </c>
      <c r="G40" s="61"/>
      <c r="H40" s="152">
        <f>H197</f>
        <v>302</v>
      </c>
      <c r="I40" s="152">
        <f>S197</f>
        <v>0</v>
      </c>
      <c r="J40" s="153" t="e">
        <f>SUM(#REF!,-H40)</f>
        <v>#REF!</v>
      </c>
      <c r="K40" s="154" t="e">
        <f>J40/H40</f>
        <v>#REF!</v>
      </c>
      <c r="L40" s="62"/>
      <c r="M40" s="152">
        <f>M195</f>
        <v>0</v>
      </c>
      <c r="N40" s="152">
        <f>N195</f>
        <v>0</v>
      </c>
      <c r="O40" s="153">
        <f>SUM(N40,-M40)</f>
        <v>0</v>
      </c>
      <c r="P40" s="71" t="e">
        <f>O40/M40</f>
        <v>#DIV/0!</v>
      </c>
      <c r="Q40" s="191">
        <v>24</v>
      </c>
      <c r="R40" s="6"/>
      <c r="U40" s="506">
        <v>24</v>
      </c>
      <c r="V40" s="151" t="s">
        <v>38</v>
      </c>
      <c r="W40" s="152">
        <f>W198</f>
        <v>0</v>
      </c>
      <c r="X40" s="152">
        <f>X198</f>
        <v>32</v>
      </c>
      <c r="Y40" s="153">
        <f t="shared" ref="Y40" si="421">SUM(X40,-W40)</f>
        <v>32</v>
      </c>
      <c r="Z40" s="154" t="e">
        <f>Y40/W40</f>
        <v>#DIV/0!</v>
      </c>
      <c r="AA40" s="61"/>
      <c r="AB40" s="152">
        <f>AB198</f>
        <v>3</v>
      </c>
      <c r="AC40" s="152">
        <f>AC198</f>
        <v>0</v>
      </c>
      <c r="AD40" s="153">
        <f t="shared" ref="AD40" si="422">SUM(AC40,-AB40)</f>
        <v>-3</v>
      </c>
      <c r="AE40" s="154">
        <f>AD40/AB40</f>
        <v>-1</v>
      </c>
      <c r="AF40" s="62"/>
      <c r="AG40" s="152">
        <f>AG198</f>
        <v>0</v>
      </c>
      <c r="AH40" s="152">
        <f>AH198</f>
        <v>0</v>
      </c>
      <c r="AI40" s="153">
        <f t="shared" ref="AI40" si="423">SUM(AH40,-AG40)</f>
        <v>0</v>
      </c>
      <c r="AJ40" s="71" t="e">
        <f>AI40/AG40</f>
        <v>#DIV/0!</v>
      </c>
      <c r="AK40" s="506">
        <v>24</v>
      </c>
      <c r="AL40" s="6"/>
      <c r="AN40" s="14">
        <v>24</v>
      </c>
      <c r="AO40" s="151" t="s">
        <v>38</v>
      </c>
      <c r="AP40" s="152">
        <f>AP198</f>
        <v>0</v>
      </c>
      <c r="AQ40" s="152">
        <f>AQ198</f>
        <v>32</v>
      </c>
      <c r="AR40" s="153">
        <f t="shared" ref="AR40" si="424">SUM(AQ40,-AP40)</f>
        <v>32</v>
      </c>
      <c r="AS40" s="154" t="e">
        <f>AR40/AP40</f>
        <v>#DIV/0!</v>
      </c>
      <c r="AT40" s="61"/>
      <c r="AU40" s="152">
        <f>AU198</f>
        <v>0</v>
      </c>
      <c r="AV40" s="152">
        <f>AV198</f>
        <v>0</v>
      </c>
      <c r="AW40" s="153">
        <f t="shared" ref="AW40" si="425">SUM(AV40,-AU40)</f>
        <v>0</v>
      </c>
      <c r="AX40" s="154" t="e">
        <f>AW40/AU40</f>
        <v>#DIV/0!</v>
      </c>
      <c r="AY40" s="62"/>
      <c r="AZ40" s="152">
        <f>AZ198</f>
        <v>0</v>
      </c>
      <c r="BA40" s="152">
        <f>BA198</f>
        <v>0</v>
      </c>
      <c r="BB40" s="153">
        <f t="shared" ref="BB40" si="426">SUM(BA40,-AZ40)</f>
        <v>0</v>
      </c>
      <c r="BC40" s="71" t="e">
        <f>BB40/AZ40</f>
        <v>#DIV/0!</v>
      </c>
      <c r="BD40" s="14">
        <v>24</v>
      </c>
      <c r="BE40" s="6"/>
      <c r="BH40" s="501">
        <v>24</v>
      </c>
      <c r="BI40" s="151" t="s">
        <v>38</v>
      </c>
      <c r="BJ40" s="152">
        <f>BJ198</f>
        <v>0</v>
      </c>
      <c r="BK40" s="152">
        <f>BK198</f>
        <v>32</v>
      </c>
      <c r="BL40" s="153">
        <f t="shared" ref="BL40" si="427">SUM(BK40,-BJ40)</f>
        <v>32</v>
      </c>
      <c r="BM40" s="154" t="e">
        <f>BL40/BJ40</f>
        <v>#DIV/0!</v>
      </c>
      <c r="BN40" s="61"/>
      <c r="BO40" s="152">
        <f>BO198</f>
        <v>1</v>
      </c>
      <c r="BP40" s="152">
        <f>BP198</f>
        <v>0</v>
      </c>
      <c r="BQ40" s="153">
        <f t="shared" ref="BQ40" si="428">SUM(BP40,-BO40)</f>
        <v>-1</v>
      </c>
      <c r="BR40" s="154">
        <f>BQ40/BO40</f>
        <v>-1</v>
      </c>
      <c r="BS40" s="62"/>
      <c r="BT40" s="152">
        <f>BT198</f>
        <v>0</v>
      </c>
      <c r="BU40" s="152">
        <f>BU198</f>
        <v>0</v>
      </c>
      <c r="BV40" s="153">
        <f t="shared" ref="BV40" si="429">SUM(BU40,-BT40)</f>
        <v>0</v>
      </c>
      <c r="BW40" s="71" t="e">
        <f>BV40/BT40</f>
        <v>#DIV/0!</v>
      </c>
      <c r="BX40" s="501">
        <v>24</v>
      </c>
      <c r="BY40" s="6"/>
      <c r="CB40" s="14">
        <v>24</v>
      </c>
      <c r="CC40" s="151" t="s">
        <v>38</v>
      </c>
      <c r="CD40" s="152">
        <f>CD198</f>
        <v>0</v>
      </c>
      <c r="CE40" s="152">
        <f>CE198</f>
        <v>32</v>
      </c>
      <c r="CF40" s="153">
        <f t="shared" ref="CF40" si="430">SUM(CE40,-CD40)</f>
        <v>32</v>
      </c>
      <c r="CG40" s="154" t="e">
        <f>CF40/CD40</f>
        <v>#DIV/0!</v>
      </c>
      <c r="CH40" s="61"/>
      <c r="CI40" s="152">
        <f>CI198</f>
        <v>3</v>
      </c>
      <c r="CJ40" s="152">
        <f>CJ198</f>
        <v>1</v>
      </c>
      <c r="CK40" s="153">
        <f t="shared" ref="CK40" si="431">SUM(CJ40,-CI40)</f>
        <v>-2</v>
      </c>
      <c r="CL40" s="154">
        <f>CK40/CI40</f>
        <v>-0.66666666666666663</v>
      </c>
      <c r="CM40" s="62"/>
      <c r="CN40" s="152">
        <f>CN198</f>
        <v>0</v>
      </c>
      <c r="CO40" s="152">
        <f>CO198</f>
        <v>0</v>
      </c>
      <c r="CP40" s="153">
        <f t="shared" ref="CP40" si="432">SUM(CO40,-CN40)</f>
        <v>0</v>
      </c>
      <c r="CQ40" s="71" t="e">
        <f>CP40/CN40</f>
        <v>#DIV/0!</v>
      </c>
      <c r="CR40" s="14">
        <v>24</v>
      </c>
      <c r="CS40" s="6"/>
      <c r="CU40" s="501">
        <v>24</v>
      </c>
      <c r="CV40" s="151" t="s">
        <v>38</v>
      </c>
      <c r="CW40" s="152">
        <f>CW198</f>
        <v>0</v>
      </c>
      <c r="CX40" s="152">
        <f>CX198</f>
        <v>32</v>
      </c>
      <c r="CY40" s="153">
        <f t="shared" ref="CY40" si="433">SUM(CX40,-CW40)</f>
        <v>32</v>
      </c>
      <c r="CZ40" s="154" t="e">
        <f>CY40/CW40</f>
        <v>#DIV/0!</v>
      </c>
      <c r="DA40" s="61"/>
      <c r="DB40" s="152">
        <f>DB198</f>
        <v>0</v>
      </c>
      <c r="DC40" s="152">
        <f>DC198</f>
        <v>0</v>
      </c>
      <c r="DD40" s="153">
        <f t="shared" ref="DD40" si="434">SUM(DC40,-DB40)</f>
        <v>0</v>
      </c>
      <c r="DE40" s="154" t="e">
        <f>DD40/DB40</f>
        <v>#DIV/0!</v>
      </c>
      <c r="DF40" s="62"/>
      <c r="DG40" s="152">
        <f>DG198</f>
        <v>0</v>
      </c>
      <c r="DH40" s="152">
        <f>DH198</f>
        <v>0</v>
      </c>
      <c r="DI40" s="153">
        <f t="shared" ref="DI40" si="435">SUM(DH40,-DG40)</f>
        <v>0</v>
      </c>
      <c r="DJ40" s="71" t="e">
        <f>DI40/DG40</f>
        <v>#DIV/0!</v>
      </c>
      <c r="DK40" s="501">
        <v>24</v>
      </c>
      <c r="DL40" s="6"/>
      <c r="DN40" s="14">
        <v>24</v>
      </c>
      <c r="DO40" s="151" t="s">
        <v>38</v>
      </c>
      <c r="DP40" s="152">
        <f>DP198</f>
        <v>0</v>
      </c>
      <c r="DQ40" s="152">
        <f>DQ198</f>
        <v>32</v>
      </c>
      <c r="DR40" s="153">
        <f t="shared" ref="DR40" si="436">SUM(DQ40,-DP40)</f>
        <v>32</v>
      </c>
      <c r="DS40" s="154" t="e">
        <f>DR40/DP40</f>
        <v>#DIV/0!</v>
      </c>
      <c r="DT40" s="61"/>
      <c r="DU40" s="152">
        <f>DU198</f>
        <v>0</v>
      </c>
      <c r="DV40" s="152">
        <f>DV198</f>
        <v>0</v>
      </c>
      <c r="DW40" s="153">
        <f t="shared" ref="DW40" si="437">SUM(DV40,-DU40)</f>
        <v>0</v>
      </c>
      <c r="DX40" s="154" t="e">
        <f>DW40/DU40</f>
        <v>#DIV/0!</v>
      </c>
      <c r="DY40" s="62"/>
      <c r="DZ40" s="152">
        <f>DZ198</f>
        <v>0</v>
      </c>
      <c r="EA40" s="152">
        <f>EA198</f>
        <v>0</v>
      </c>
      <c r="EB40" s="153">
        <f t="shared" ref="EB40" si="438">SUM(EA40,-DZ40)</f>
        <v>0</v>
      </c>
      <c r="EC40" s="71" t="e">
        <f>EB40/DZ40</f>
        <v>#DIV/0!</v>
      </c>
      <c r="ED40" s="14">
        <v>24</v>
      </c>
      <c r="EE40" s="6"/>
      <c r="EG40" s="501">
        <v>24</v>
      </c>
      <c r="EH40" s="151" t="s">
        <v>38</v>
      </c>
      <c r="EI40" s="152">
        <f>EI198</f>
        <v>0</v>
      </c>
      <c r="EJ40" s="152">
        <f>EJ198</f>
        <v>32</v>
      </c>
      <c r="EK40" s="153">
        <f t="shared" ref="EK40" si="439">SUM(EJ40,-EI40)</f>
        <v>32</v>
      </c>
      <c r="EL40" s="154" t="e">
        <f>EK40/EI40</f>
        <v>#DIV/0!</v>
      </c>
      <c r="EM40" s="61"/>
      <c r="EN40" s="152">
        <f>EN198</f>
        <v>0</v>
      </c>
      <c r="EO40" s="152">
        <f>EO198</f>
        <v>0</v>
      </c>
      <c r="EP40" s="153">
        <f t="shared" ref="EP40" si="440">SUM(EO40,-EN40)</f>
        <v>0</v>
      </c>
      <c r="EQ40" s="154" t="e">
        <f>EP40/EN40</f>
        <v>#DIV/0!</v>
      </c>
      <c r="ER40" s="62"/>
      <c r="ES40" s="152">
        <f>ES198</f>
        <v>0</v>
      </c>
      <c r="ET40" s="152">
        <f>ET198</f>
        <v>0</v>
      </c>
      <c r="EU40" s="153">
        <f t="shared" ref="EU40" si="441">SUM(ET40,-ES40)</f>
        <v>0</v>
      </c>
      <c r="EV40" s="71" t="e">
        <f>EU40/ES40</f>
        <v>#DIV/0!</v>
      </c>
      <c r="EW40" s="501">
        <v>24</v>
      </c>
      <c r="EX40" s="6"/>
      <c r="EZ40" s="14">
        <v>24</v>
      </c>
      <c r="FA40" s="151" t="s">
        <v>38</v>
      </c>
      <c r="FB40" s="152">
        <f>FB198</f>
        <v>0</v>
      </c>
      <c r="FC40" s="152">
        <f>FC198</f>
        <v>32</v>
      </c>
      <c r="FD40" s="153">
        <f t="shared" ref="FD40" si="442">SUM(FC40,-FB40)</f>
        <v>32</v>
      </c>
      <c r="FE40" s="154" t="e">
        <f>FD40/FB40</f>
        <v>#DIV/0!</v>
      </c>
      <c r="FF40" s="61"/>
      <c r="FG40" s="152">
        <f>FG198</f>
        <v>4</v>
      </c>
      <c r="FH40" s="152">
        <f>FH198</f>
        <v>0</v>
      </c>
      <c r="FI40" s="153">
        <f t="shared" ref="FI40" si="443">SUM(FH40,-FG40)</f>
        <v>-4</v>
      </c>
      <c r="FJ40" s="154">
        <f>FI40/FG40</f>
        <v>-1</v>
      </c>
      <c r="FK40" s="62"/>
      <c r="FL40" s="152">
        <f>FL198</f>
        <v>0</v>
      </c>
      <c r="FM40" s="152">
        <f>FM198</f>
        <v>0</v>
      </c>
      <c r="FN40" s="153">
        <f t="shared" ref="FN40" si="444">SUM(FM40,-FL40)</f>
        <v>0</v>
      </c>
      <c r="FO40" s="71" t="e">
        <f>FN40/FL40</f>
        <v>#DIV/0!</v>
      </c>
      <c r="FP40" s="14">
        <v>24</v>
      </c>
      <c r="FQ40" s="6"/>
      <c r="FS40" s="501">
        <v>24</v>
      </c>
      <c r="FT40" s="151" t="s">
        <v>38</v>
      </c>
      <c r="FU40" s="152">
        <f>FU198</f>
        <v>0</v>
      </c>
      <c r="FV40" s="152">
        <f>FV198</f>
        <v>32</v>
      </c>
      <c r="FW40" s="153">
        <f t="shared" ref="FW40" si="445">SUM(FV40,-FU40)</f>
        <v>32</v>
      </c>
      <c r="FX40" s="154" t="e">
        <f>FW40/FU40</f>
        <v>#DIV/0!</v>
      </c>
      <c r="FY40" s="61"/>
      <c r="FZ40" s="152">
        <f>FZ198</f>
        <v>4</v>
      </c>
      <c r="GA40" s="152">
        <f>GA198</f>
        <v>1</v>
      </c>
      <c r="GB40" s="153">
        <f t="shared" ref="GB40" si="446">SUM(GA40,-FZ40)</f>
        <v>-3</v>
      </c>
      <c r="GC40" s="154">
        <f>GB40/FZ40</f>
        <v>-0.75</v>
      </c>
      <c r="GD40" s="62"/>
      <c r="GE40" s="152">
        <f>GE198</f>
        <v>0</v>
      </c>
      <c r="GF40" s="152">
        <f>GF198</f>
        <v>0</v>
      </c>
      <c r="GG40" s="153">
        <f t="shared" ref="GG40" si="447">SUM(GF40,-GE40)</f>
        <v>0</v>
      </c>
      <c r="GH40" s="71" t="e">
        <f>GG40/GE40</f>
        <v>#DIV/0!</v>
      </c>
      <c r="GI40" s="501">
        <v>24</v>
      </c>
      <c r="GJ40" s="6"/>
      <c r="GL40" s="14">
        <v>24</v>
      </c>
      <c r="GM40" s="151" t="s">
        <v>38</v>
      </c>
      <c r="GN40" s="152">
        <f>GN198</f>
        <v>0</v>
      </c>
      <c r="GO40" s="152">
        <f>GO198</f>
        <v>32</v>
      </c>
      <c r="GP40" s="153">
        <f t="shared" ref="GP40" si="448">SUM(GO40,-GN40)</f>
        <v>32</v>
      </c>
      <c r="GQ40" s="154" t="e">
        <f>GP40/GN40</f>
        <v>#DIV/0!</v>
      </c>
      <c r="GR40" s="61"/>
      <c r="GS40" s="152">
        <f>GS198</f>
        <v>1</v>
      </c>
      <c r="GT40" s="152">
        <f>GT198</f>
        <v>0</v>
      </c>
      <c r="GU40" s="153">
        <f t="shared" ref="GU40" si="449">SUM(GT40,-GS40)</f>
        <v>-1</v>
      </c>
      <c r="GV40" s="154">
        <f>GU40/GS40</f>
        <v>-1</v>
      </c>
      <c r="GW40" s="62"/>
      <c r="GX40" s="152">
        <f>GX198</f>
        <v>0</v>
      </c>
      <c r="GY40" s="152">
        <f>GY198</f>
        <v>0</v>
      </c>
      <c r="GZ40" s="153">
        <f t="shared" ref="GZ40" si="450">SUM(GY40,-GX40)</f>
        <v>0</v>
      </c>
      <c r="HA40" s="71" t="e">
        <f>GZ40/GX40</f>
        <v>#DIV/0!</v>
      </c>
      <c r="HB40" s="14">
        <v>24</v>
      </c>
      <c r="HC40" s="6"/>
      <c r="HE40" s="501">
        <v>24</v>
      </c>
      <c r="HF40" s="151" t="s">
        <v>38</v>
      </c>
      <c r="HG40" s="152">
        <f>HG198</f>
        <v>0</v>
      </c>
      <c r="HH40" s="152">
        <f>HH198</f>
        <v>32</v>
      </c>
      <c r="HI40" s="153">
        <f t="shared" ref="HI40" si="451">SUM(HH40,-HG40)</f>
        <v>32</v>
      </c>
      <c r="HJ40" s="154" t="e">
        <f>HI40/HG40</f>
        <v>#DIV/0!</v>
      </c>
      <c r="HK40" s="61"/>
      <c r="HL40" s="152">
        <f>HL198</f>
        <v>0</v>
      </c>
      <c r="HM40" s="152">
        <f>HM198</f>
        <v>0</v>
      </c>
      <c r="HN40" s="153">
        <f t="shared" ref="HN40" si="452">SUM(HM40,-HL40)</f>
        <v>0</v>
      </c>
      <c r="HO40" s="154" t="e">
        <f>HN40/HL40</f>
        <v>#DIV/0!</v>
      </c>
      <c r="HP40" s="62"/>
      <c r="HQ40" s="152">
        <f>HQ198</f>
        <v>0</v>
      </c>
      <c r="HR40" s="152">
        <f>HR198</f>
        <v>0</v>
      </c>
      <c r="HS40" s="153">
        <f t="shared" ref="HS40" si="453">SUM(HR40,-HQ40)</f>
        <v>0</v>
      </c>
      <c r="HT40" s="71" t="e">
        <f>HS40/HQ40</f>
        <v>#DIV/0!</v>
      </c>
      <c r="HU40" s="501">
        <v>24</v>
      </c>
      <c r="HV40" s="6"/>
      <c r="HX40" s="14">
        <v>24</v>
      </c>
      <c r="HY40" s="151" t="s">
        <v>38</v>
      </c>
      <c r="HZ40" s="152">
        <f>HZ198</f>
        <v>0</v>
      </c>
      <c r="IA40" s="152">
        <f>IA198</f>
        <v>32</v>
      </c>
      <c r="IB40" s="153">
        <f t="shared" ref="IB40" si="454">SUM(IA40,-HZ40)</f>
        <v>32</v>
      </c>
      <c r="IC40" s="154" t="e">
        <f>IB40/HZ40</f>
        <v>#DIV/0!</v>
      </c>
      <c r="ID40" s="61"/>
      <c r="IE40" s="152">
        <f>IE198</f>
        <v>1</v>
      </c>
      <c r="IF40" s="152">
        <f>IF198</f>
        <v>0</v>
      </c>
      <c r="IG40" s="153">
        <f t="shared" ref="IG40" si="455">SUM(IF40,-IE40)</f>
        <v>-1</v>
      </c>
      <c r="IH40" s="154">
        <f>IG40/IE40</f>
        <v>-1</v>
      </c>
      <c r="II40" s="62"/>
      <c r="IJ40" s="152">
        <f>IJ198</f>
        <v>0</v>
      </c>
      <c r="IK40" s="152">
        <f>IK198</f>
        <v>0</v>
      </c>
      <c r="IL40" s="153">
        <f t="shared" ref="IL40" si="456">SUM(IK40,-IJ40)</f>
        <v>0</v>
      </c>
      <c r="IM40" s="71" t="e">
        <f>IL40/IJ40</f>
        <v>#DIV/0!</v>
      </c>
      <c r="IN40" s="14">
        <v>24</v>
      </c>
      <c r="IO40" s="6"/>
      <c r="IQ40" s="511">
        <v>24</v>
      </c>
      <c r="IR40" s="151" t="s">
        <v>38</v>
      </c>
      <c r="IS40" s="152">
        <f>IS198</f>
        <v>0</v>
      </c>
      <c r="IT40" s="152">
        <f>IT198</f>
        <v>32</v>
      </c>
      <c r="IU40" s="153">
        <f t="shared" ref="IU40" si="457">SUM(IT40,-IS40)</f>
        <v>32</v>
      </c>
      <c r="IV40" s="154" t="e">
        <f>IU40/IS40</f>
        <v>#DIV/0!</v>
      </c>
      <c r="IW40" s="61"/>
      <c r="IX40" s="152">
        <f>IX198</f>
        <v>17</v>
      </c>
      <c r="IY40" s="152">
        <f>IY198</f>
        <v>2</v>
      </c>
      <c r="IZ40" s="153">
        <f t="shared" ref="IZ40" si="458">SUM(IY40,-IX40)</f>
        <v>-15</v>
      </c>
      <c r="JA40" s="154">
        <f>IZ40/IX40</f>
        <v>-0.88235294117647056</v>
      </c>
      <c r="JB40" s="62"/>
      <c r="JC40" s="152">
        <f>JC198</f>
        <v>0</v>
      </c>
      <c r="JD40" s="152">
        <f>JD198</f>
        <v>0</v>
      </c>
      <c r="JE40" s="153">
        <f t="shared" ref="JE40" si="459">SUM(JD40,-JC40)</f>
        <v>0</v>
      </c>
      <c r="JF40" s="71" t="e">
        <f>JE40/JC40</f>
        <v>#DIV/0!</v>
      </c>
      <c r="JG40" s="511">
        <v>24</v>
      </c>
      <c r="JH40" s="6"/>
    </row>
    <row r="41" spans="1:268" hidden="1" x14ac:dyDescent="0.25">
      <c r="A41" s="501"/>
      <c r="B41" s="142"/>
      <c r="C41" s="140"/>
      <c r="D41" s="142"/>
      <c r="E41" s="142"/>
      <c r="F41" s="143"/>
      <c r="G41" s="61"/>
      <c r="H41" s="142"/>
      <c r="I41" s="142"/>
      <c r="J41" s="142"/>
      <c r="K41" s="143"/>
      <c r="L41" s="62"/>
      <c r="M41" s="142"/>
      <c r="N41" s="142"/>
      <c r="O41" s="142"/>
      <c r="P41" s="87"/>
      <c r="Q41" s="191"/>
      <c r="R41" s="6"/>
      <c r="U41" s="506"/>
      <c r="V41" s="142"/>
      <c r="W41" s="140"/>
      <c r="X41" s="142"/>
      <c r="Y41" s="142"/>
      <c r="Z41" s="143"/>
      <c r="AA41" s="61"/>
      <c r="AB41" s="142"/>
      <c r="AC41" s="142"/>
      <c r="AD41" s="142"/>
      <c r="AE41" s="143"/>
      <c r="AF41" s="62"/>
      <c r="AG41" s="142"/>
      <c r="AH41" s="142"/>
      <c r="AI41" s="142"/>
      <c r="AJ41" s="87"/>
      <c r="AK41" s="506"/>
      <c r="AL41" s="6"/>
      <c r="AN41" s="14"/>
      <c r="AO41" s="142"/>
      <c r="AP41" s="140"/>
      <c r="AQ41" s="142"/>
      <c r="AR41" s="142"/>
      <c r="AS41" s="143"/>
      <c r="AT41" s="61"/>
      <c r="AU41" s="142"/>
      <c r="AV41" s="142"/>
      <c r="AW41" s="142"/>
      <c r="AX41" s="143"/>
      <c r="AY41" s="62"/>
      <c r="AZ41" s="142"/>
      <c r="BA41" s="142"/>
      <c r="BB41" s="142"/>
      <c r="BC41" s="87"/>
      <c r="BD41" s="14"/>
      <c r="BE41" s="6"/>
      <c r="BH41" s="501"/>
      <c r="BI41" s="142"/>
      <c r="BJ41" s="140"/>
      <c r="BK41" s="142"/>
      <c r="BL41" s="142"/>
      <c r="BM41" s="143"/>
      <c r="BN41" s="61"/>
      <c r="BO41" s="142"/>
      <c r="BP41" s="142"/>
      <c r="BQ41" s="142"/>
      <c r="BR41" s="143"/>
      <c r="BS41" s="62"/>
      <c r="BT41" s="142"/>
      <c r="BU41" s="142"/>
      <c r="BV41" s="142"/>
      <c r="BW41" s="87"/>
      <c r="BX41" s="501"/>
      <c r="BY41" s="6"/>
      <c r="CB41" s="14"/>
      <c r="CC41" s="142"/>
      <c r="CD41" s="140"/>
      <c r="CE41" s="142"/>
      <c r="CF41" s="142"/>
      <c r="CG41" s="143"/>
      <c r="CH41" s="61"/>
      <c r="CI41" s="142"/>
      <c r="CJ41" s="142"/>
      <c r="CK41" s="142"/>
      <c r="CL41" s="143"/>
      <c r="CM41" s="62"/>
      <c r="CN41" s="142"/>
      <c r="CO41" s="142"/>
      <c r="CP41" s="142"/>
      <c r="CQ41" s="87"/>
      <c r="CR41" s="14"/>
      <c r="CS41" s="6"/>
      <c r="CU41" s="501"/>
      <c r="CV41" s="142"/>
      <c r="CW41" s="140"/>
      <c r="CX41" s="142"/>
      <c r="CY41" s="142"/>
      <c r="CZ41" s="143"/>
      <c r="DA41" s="61"/>
      <c r="DB41" s="142"/>
      <c r="DC41" s="142"/>
      <c r="DD41" s="142"/>
      <c r="DE41" s="143"/>
      <c r="DF41" s="62"/>
      <c r="DG41" s="142"/>
      <c r="DH41" s="142"/>
      <c r="DI41" s="142"/>
      <c r="DJ41" s="87"/>
      <c r="DK41" s="501"/>
      <c r="DL41" s="6"/>
      <c r="DN41" s="14"/>
      <c r="DO41" s="142"/>
      <c r="DP41" s="140"/>
      <c r="DQ41" s="142"/>
      <c r="DR41" s="142"/>
      <c r="DS41" s="143"/>
      <c r="DT41" s="61"/>
      <c r="DU41" s="142"/>
      <c r="DV41" s="142"/>
      <c r="DW41" s="142"/>
      <c r="DX41" s="143"/>
      <c r="DY41" s="62"/>
      <c r="DZ41" s="142"/>
      <c r="EA41" s="142"/>
      <c r="EB41" s="142"/>
      <c r="EC41" s="87"/>
      <c r="ED41" s="14"/>
      <c r="EE41" s="6"/>
      <c r="EG41" s="501"/>
      <c r="EH41" s="142"/>
      <c r="EI41" s="140"/>
      <c r="EJ41" s="142"/>
      <c r="EK41" s="142"/>
      <c r="EL41" s="143"/>
      <c r="EM41" s="61"/>
      <c r="EN41" s="142"/>
      <c r="EO41" s="142"/>
      <c r="EP41" s="142"/>
      <c r="EQ41" s="143"/>
      <c r="ER41" s="62"/>
      <c r="ES41" s="142"/>
      <c r="ET41" s="142"/>
      <c r="EU41" s="142"/>
      <c r="EV41" s="87"/>
      <c r="EW41" s="501"/>
      <c r="EX41" s="6"/>
      <c r="EZ41" s="14"/>
      <c r="FA41" s="142"/>
      <c r="FB41" s="140"/>
      <c r="FC41" s="142"/>
      <c r="FD41" s="142"/>
      <c r="FE41" s="143"/>
      <c r="FF41" s="61"/>
      <c r="FG41" s="142"/>
      <c r="FH41" s="142"/>
      <c r="FI41" s="142"/>
      <c r="FJ41" s="143"/>
      <c r="FK41" s="62"/>
      <c r="FL41" s="142"/>
      <c r="FM41" s="142"/>
      <c r="FN41" s="142"/>
      <c r="FO41" s="87"/>
      <c r="FP41" s="14"/>
      <c r="FQ41" s="6"/>
      <c r="FS41" s="501"/>
      <c r="FT41" s="142"/>
      <c r="FU41" s="140"/>
      <c r="FV41" s="142"/>
      <c r="FW41" s="142"/>
      <c r="FX41" s="143"/>
      <c r="FY41" s="61"/>
      <c r="FZ41" s="142"/>
      <c r="GA41" s="142"/>
      <c r="GB41" s="142"/>
      <c r="GC41" s="143"/>
      <c r="GD41" s="62"/>
      <c r="GE41" s="142"/>
      <c r="GF41" s="142"/>
      <c r="GG41" s="142"/>
      <c r="GH41" s="87"/>
      <c r="GI41" s="501"/>
      <c r="GJ41" s="6"/>
      <c r="GL41" s="14"/>
      <c r="GM41" s="142"/>
      <c r="GN41" s="140"/>
      <c r="GO41" s="142"/>
      <c r="GP41" s="142"/>
      <c r="GQ41" s="143"/>
      <c r="GR41" s="61"/>
      <c r="GS41" s="142"/>
      <c r="GT41" s="142"/>
      <c r="GU41" s="142"/>
      <c r="GV41" s="143"/>
      <c r="GW41" s="62"/>
      <c r="GX41" s="142"/>
      <c r="GY41" s="142"/>
      <c r="GZ41" s="142"/>
      <c r="HA41" s="87"/>
      <c r="HB41" s="14"/>
      <c r="HC41" s="6"/>
      <c r="HE41" s="501"/>
      <c r="HF41" s="142"/>
      <c r="HG41" s="140"/>
      <c r="HH41" s="142"/>
      <c r="HI41" s="142"/>
      <c r="HJ41" s="143"/>
      <c r="HK41" s="61"/>
      <c r="HL41" s="142"/>
      <c r="HM41" s="142"/>
      <c r="HN41" s="142"/>
      <c r="HO41" s="143"/>
      <c r="HP41" s="62"/>
      <c r="HQ41" s="142"/>
      <c r="HR41" s="142"/>
      <c r="HS41" s="142"/>
      <c r="HT41" s="87"/>
      <c r="HU41" s="501"/>
      <c r="HV41" s="6"/>
      <c r="HX41" s="14"/>
      <c r="HY41" s="142"/>
      <c r="HZ41" s="140"/>
      <c r="IA41" s="142"/>
      <c r="IB41" s="142"/>
      <c r="IC41" s="143"/>
      <c r="ID41" s="61"/>
      <c r="IE41" s="142"/>
      <c r="IF41" s="142"/>
      <c r="IG41" s="142"/>
      <c r="IH41" s="143"/>
      <c r="II41" s="62"/>
      <c r="IJ41" s="142"/>
      <c r="IK41" s="142"/>
      <c r="IL41" s="142"/>
      <c r="IM41" s="87"/>
      <c r="IN41" s="14"/>
      <c r="IO41" s="6"/>
      <c r="IQ41" s="511"/>
      <c r="IR41" s="142"/>
      <c r="IS41" s="140"/>
      <c r="IT41" s="142"/>
      <c r="IU41" s="142"/>
      <c r="IV41" s="143"/>
      <c r="IW41" s="61"/>
      <c r="IX41" s="142"/>
      <c r="IY41" s="142"/>
      <c r="IZ41" s="142"/>
      <c r="JA41" s="143"/>
      <c r="JB41" s="62"/>
      <c r="JC41" s="142"/>
      <c r="JD41" s="142"/>
      <c r="JE41" s="142"/>
      <c r="JF41" s="87"/>
      <c r="JG41" s="511"/>
      <c r="JH41" s="6"/>
    </row>
    <row r="42" spans="1:268" hidden="1" x14ac:dyDescent="0.25">
      <c r="A42" s="501">
        <v>25</v>
      </c>
      <c r="B42" s="155" t="s">
        <v>39</v>
      </c>
      <c r="C42" s="155">
        <f>SUM(C38,C40)</f>
        <v>0</v>
      </c>
      <c r="D42" s="155">
        <f>SUM(D38,D40)</f>
        <v>77549</v>
      </c>
      <c r="E42" s="156">
        <f>SUM(D42,-C42)</f>
        <v>77549</v>
      </c>
      <c r="F42" s="157" t="e">
        <f>E42/C42</f>
        <v>#DIV/0!</v>
      </c>
      <c r="G42" s="61"/>
      <c r="H42" s="155">
        <f>SUM(H38,H40)</f>
        <v>76522</v>
      </c>
      <c r="I42" s="155">
        <f>SUM(I38,I40)</f>
        <v>74786</v>
      </c>
      <c r="J42" s="156" t="e">
        <f>SUM(#REF!,-H42)</f>
        <v>#REF!</v>
      </c>
      <c r="K42" s="157" t="e">
        <f>J42/H42</f>
        <v>#REF!</v>
      </c>
      <c r="L42" s="62"/>
      <c r="M42" s="155">
        <f>SUM(M38,M40)</f>
        <v>82928</v>
      </c>
      <c r="N42" s="155">
        <f>SUM(N38,N40)</f>
        <v>80586</v>
      </c>
      <c r="O42" s="156">
        <f>SUM(N42,-M42)</f>
        <v>-2342</v>
      </c>
      <c r="P42" s="158">
        <f>O42/M42</f>
        <v>-2.8241366004244647E-2</v>
      </c>
      <c r="Q42" s="191">
        <v>25</v>
      </c>
      <c r="R42" s="6"/>
      <c r="U42" s="506">
        <v>25</v>
      </c>
      <c r="V42" s="155" t="s">
        <v>39</v>
      </c>
      <c r="W42" s="155">
        <f>SUM(W38,W40)</f>
        <v>0</v>
      </c>
      <c r="X42" s="155">
        <f>SUM(X38,X40)</f>
        <v>77267</v>
      </c>
      <c r="Y42" s="156">
        <f>SUM(X42,-W42)</f>
        <v>77267</v>
      </c>
      <c r="Z42" s="157" t="e">
        <f>Y42/W42</f>
        <v>#DIV/0!</v>
      </c>
      <c r="AA42" s="61"/>
      <c r="AB42" s="155">
        <f>SUM(AB38,AB40)</f>
        <v>3121</v>
      </c>
      <c r="AC42" s="155">
        <f>SUM(AC38,AC40)</f>
        <v>3028</v>
      </c>
      <c r="AD42" s="156">
        <f>SUM(AC42,-AB42)</f>
        <v>-93</v>
      </c>
      <c r="AE42" s="157">
        <f>AD42/AB42</f>
        <v>-2.9798141621275233E-2</v>
      </c>
      <c r="AF42" s="62"/>
      <c r="AG42" s="155">
        <f>SUM(AG38,AG40)</f>
        <v>77235</v>
      </c>
      <c r="AH42" s="155">
        <f>SUM(AH38,AH40)</f>
        <v>3028</v>
      </c>
      <c r="AI42" s="156">
        <f>SUM(AH42,-AG42)</f>
        <v>-74207</v>
      </c>
      <c r="AJ42" s="158">
        <f>AI42/AG42</f>
        <v>-0.96079497637081634</v>
      </c>
      <c r="AK42" s="506">
        <v>25</v>
      </c>
      <c r="AL42" s="6"/>
      <c r="AN42" s="14">
        <v>25</v>
      </c>
      <c r="AO42" s="155" t="s">
        <v>39</v>
      </c>
      <c r="AP42" s="155">
        <f>SUM(AP38,AP40)</f>
        <v>0</v>
      </c>
      <c r="AQ42" s="155">
        <f>SUM(AQ38,AQ40)</f>
        <v>77267</v>
      </c>
      <c r="AR42" s="156">
        <f>SUM(AQ42,-AP42)</f>
        <v>77267</v>
      </c>
      <c r="AS42" s="157" t="e">
        <f>AR42/AP42</f>
        <v>#DIV/0!</v>
      </c>
      <c r="AT42" s="61"/>
      <c r="AU42" s="155">
        <f>SUM(AU38,AU40)</f>
        <v>795</v>
      </c>
      <c r="AV42" s="155">
        <f>SUM(AV38,AV40)</f>
        <v>732</v>
      </c>
      <c r="AW42" s="156">
        <f>SUM(AV42,-AU42)</f>
        <v>-63</v>
      </c>
      <c r="AX42" s="157">
        <f>AW42/AU42</f>
        <v>-7.9245283018867921E-2</v>
      </c>
      <c r="AY42" s="62"/>
      <c r="AZ42" s="155">
        <f>SUM(AZ38,AZ40)</f>
        <v>77235</v>
      </c>
      <c r="BA42" s="155">
        <f>SUM(BA38,BA40)</f>
        <v>732</v>
      </c>
      <c r="BB42" s="156">
        <f>SUM(BA42,-AZ42)</f>
        <v>-76503</v>
      </c>
      <c r="BC42" s="158">
        <f>BB42/AZ42</f>
        <v>-0.99052243154010489</v>
      </c>
      <c r="BD42" s="14">
        <v>25</v>
      </c>
      <c r="BE42" s="6"/>
      <c r="BH42" s="501">
        <v>25</v>
      </c>
      <c r="BI42" s="155" t="s">
        <v>39</v>
      </c>
      <c r="BJ42" s="155">
        <f>SUM(BJ38,BJ40)</f>
        <v>0</v>
      </c>
      <c r="BK42" s="155">
        <f>SUM(BK38,BK40)</f>
        <v>77267</v>
      </c>
      <c r="BL42" s="156">
        <f>SUM(BK42,-BJ42)</f>
        <v>77267</v>
      </c>
      <c r="BM42" s="157" t="e">
        <f>BL42/BJ42</f>
        <v>#DIV/0!</v>
      </c>
      <c r="BN42" s="61"/>
      <c r="BO42" s="155">
        <f>SUM(BO38,BO40)</f>
        <v>3037</v>
      </c>
      <c r="BP42" s="155">
        <f>SUM(BP38,BP40)</f>
        <v>2986</v>
      </c>
      <c r="BQ42" s="156">
        <f>SUM(BP42,-BO42)</f>
        <v>-51</v>
      </c>
      <c r="BR42" s="157">
        <f>BQ42/BO42</f>
        <v>-1.6792887718142906E-2</v>
      </c>
      <c r="BS42" s="62"/>
      <c r="BT42" s="155">
        <f>SUM(BT38,BT40)</f>
        <v>77235</v>
      </c>
      <c r="BU42" s="155">
        <f>SUM(BU38,BU40)</f>
        <v>2986</v>
      </c>
      <c r="BV42" s="156">
        <f>SUM(BU42,-BT42)</f>
        <v>-74249</v>
      </c>
      <c r="BW42" s="158">
        <f>BV42/BT42</f>
        <v>-0.96133877128244971</v>
      </c>
      <c r="BX42" s="501">
        <v>25</v>
      </c>
      <c r="BY42" s="6"/>
      <c r="CB42" s="14">
        <v>25</v>
      </c>
      <c r="CC42" s="155" t="s">
        <v>39</v>
      </c>
      <c r="CD42" s="155">
        <f>SUM(CD38,CD40)</f>
        <v>0</v>
      </c>
      <c r="CE42" s="155">
        <f>SUM(CE38,CE40)</f>
        <v>77267</v>
      </c>
      <c r="CF42" s="156">
        <f>SUM(CE42,-CD42)</f>
        <v>77267</v>
      </c>
      <c r="CG42" s="157" t="e">
        <f>CF42/CD42</f>
        <v>#DIV/0!</v>
      </c>
      <c r="CH42" s="61"/>
      <c r="CI42" s="155">
        <f>SUM(CI38,CI40)</f>
        <v>1418</v>
      </c>
      <c r="CJ42" s="155">
        <f>SUM(CJ38,CJ40)</f>
        <v>1669</v>
      </c>
      <c r="CK42" s="156">
        <f>SUM(CJ42,-CI42)</f>
        <v>251</v>
      </c>
      <c r="CL42" s="157">
        <f>CK42/CI42</f>
        <v>0.1770098730606488</v>
      </c>
      <c r="CM42" s="62"/>
      <c r="CN42" s="155">
        <f>SUM(CN38,CN40)</f>
        <v>77235</v>
      </c>
      <c r="CO42" s="155">
        <f>SUM(CO38,CO40)</f>
        <v>1668</v>
      </c>
      <c r="CP42" s="156">
        <f>SUM(CO42,-CN42)</f>
        <v>-75567</v>
      </c>
      <c r="CQ42" s="158">
        <f>CP42/CN42</f>
        <v>-0.97840357350941931</v>
      </c>
      <c r="CR42" s="14">
        <v>25</v>
      </c>
      <c r="CS42" s="6"/>
      <c r="CU42" s="501">
        <v>25</v>
      </c>
      <c r="CV42" s="155" t="s">
        <v>39</v>
      </c>
      <c r="CW42" s="155">
        <f>SUM(CW38,CW40)</f>
        <v>0</v>
      </c>
      <c r="CX42" s="155">
        <f>SUM(CX38,CX40)</f>
        <v>77267</v>
      </c>
      <c r="CY42" s="156">
        <f>SUM(CX42,-CW42)</f>
        <v>77267</v>
      </c>
      <c r="CZ42" s="157" t="e">
        <f>CY42/CW42</f>
        <v>#DIV/0!</v>
      </c>
      <c r="DA42" s="61"/>
      <c r="DB42" s="155">
        <f>SUM(DB38,DB40)</f>
        <v>2231</v>
      </c>
      <c r="DC42" s="155">
        <f>SUM(DC38,DC40)</f>
        <v>2116</v>
      </c>
      <c r="DD42" s="156">
        <f>SUM(DC42,-DB42)</f>
        <v>-115</v>
      </c>
      <c r="DE42" s="157">
        <f>DD42/DB42</f>
        <v>-5.1546391752577317E-2</v>
      </c>
      <c r="DF42" s="62"/>
      <c r="DG42" s="155">
        <f>SUM(DG38,DG40)</f>
        <v>77235</v>
      </c>
      <c r="DH42" s="155">
        <f>SUM(DH38,DH40)</f>
        <v>2116</v>
      </c>
      <c r="DI42" s="156">
        <f>SUM(DH42,-DG42)</f>
        <v>-75119</v>
      </c>
      <c r="DJ42" s="158">
        <f>DI42/DG42</f>
        <v>-0.97260309445199711</v>
      </c>
      <c r="DK42" s="501">
        <v>25</v>
      </c>
      <c r="DL42" s="6"/>
      <c r="DN42" s="14">
        <v>25</v>
      </c>
      <c r="DO42" s="155" t="s">
        <v>39</v>
      </c>
      <c r="DP42" s="155">
        <f>SUM(DP38,DP40)</f>
        <v>0</v>
      </c>
      <c r="DQ42" s="155">
        <f>SUM(DQ38,DQ40)</f>
        <v>77267</v>
      </c>
      <c r="DR42" s="156">
        <f>SUM(DQ42,-DP42)</f>
        <v>77267</v>
      </c>
      <c r="DS42" s="157" t="e">
        <f>DR42/DP42</f>
        <v>#DIV/0!</v>
      </c>
      <c r="DT42" s="61"/>
      <c r="DU42" s="155">
        <f>SUM(DU38,DU40)</f>
        <v>695</v>
      </c>
      <c r="DV42" s="155">
        <f>SUM(DV38,DV40)</f>
        <v>681</v>
      </c>
      <c r="DW42" s="156">
        <f>SUM(DV42,-DU42)</f>
        <v>-14</v>
      </c>
      <c r="DX42" s="157">
        <f>DW42/DU42</f>
        <v>-2.0143884892086329E-2</v>
      </c>
      <c r="DY42" s="62"/>
      <c r="DZ42" s="155">
        <f>SUM(DZ38,DZ40)</f>
        <v>77235</v>
      </c>
      <c r="EA42" s="155">
        <f>SUM(EA38,EA40)</f>
        <v>681</v>
      </c>
      <c r="EB42" s="156">
        <f>SUM(EA42,-DZ42)</f>
        <v>-76554</v>
      </c>
      <c r="EC42" s="158">
        <f>EB42/DZ42</f>
        <v>-0.99118275393280253</v>
      </c>
      <c r="ED42" s="14">
        <v>25</v>
      </c>
      <c r="EE42" s="6"/>
      <c r="EG42" s="501">
        <v>25</v>
      </c>
      <c r="EH42" s="155" t="s">
        <v>39</v>
      </c>
      <c r="EI42" s="155">
        <f>SUM(EI38,EI40)</f>
        <v>0</v>
      </c>
      <c r="EJ42" s="155">
        <f>SUM(EJ38,EJ40)</f>
        <v>77267</v>
      </c>
      <c r="EK42" s="156">
        <f>SUM(EJ42,-EI42)</f>
        <v>77267</v>
      </c>
      <c r="EL42" s="157" t="e">
        <f>EK42/EI42</f>
        <v>#DIV/0!</v>
      </c>
      <c r="EM42" s="61"/>
      <c r="EN42" s="155">
        <f>SUM(EN38,EN40)</f>
        <v>602</v>
      </c>
      <c r="EO42" s="155">
        <f>SUM(EO38,EO40)</f>
        <v>614</v>
      </c>
      <c r="EP42" s="156">
        <f>SUM(EO42,-EN42)</f>
        <v>12</v>
      </c>
      <c r="EQ42" s="157">
        <f>EP42/EN42</f>
        <v>1.9933554817275746E-2</v>
      </c>
      <c r="ER42" s="62"/>
      <c r="ES42" s="155">
        <f>SUM(ES38,ES40)</f>
        <v>77235</v>
      </c>
      <c r="ET42" s="155">
        <f>SUM(ET38,ET40)</f>
        <v>614</v>
      </c>
      <c r="EU42" s="156">
        <f>SUM(ET42,-ES42)</f>
        <v>-76621</v>
      </c>
      <c r="EV42" s="158">
        <f>EU42/ES42</f>
        <v>-0.99205023629183664</v>
      </c>
      <c r="EW42" s="501">
        <v>25</v>
      </c>
      <c r="EX42" s="6"/>
      <c r="EZ42" s="14">
        <v>25</v>
      </c>
      <c r="FA42" s="155" t="s">
        <v>39</v>
      </c>
      <c r="FB42" s="155">
        <f>SUM(FB38,FB40)</f>
        <v>0</v>
      </c>
      <c r="FC42" s="155">
        <f>SUM(FC38,FC40)</f>
        <v>77267</v>
      </c>
      <c r="FD42" s="156">
        <f>SUM(FC42,-FB42)</f>
        <v>77267</v>
      </c>
      <c r="FE42" s="157" t="e">
        <f>FD42/FB42</f>
        <v>#DIV/0!</v>
      </c>
      <c r="FF42" s="61"/>
      <c r="FG42" s="155">
        <f>SUM(FG38,FG40)</f>
        <v>319</v>
      </c>
      <c r="FH42" s="155">
        <f>SUM(FH38,FH40)</f>
        <v>303</v>
      </c>
      <c r="FI42" s="156">
        <f>SUM(FH42,-FG42)</f>
        <v>-16</v>
      </c>
      <c r="FJ42" s="157">
        <f>FI42/FG42</f>
        <v>-5.0156739811912224E-2</v>
      </c>
      <c r="FK42" s="62"/>
      <c r="FL42" s="155">
        <f>SUM(FL38,FL40)</f>
        <v>77235</v>
      </c>
      <c r="FM42" s="155">
        <f>SUM(FM38,FM40)</f>
        <v>303</v>
      </c>
      <c r="FN42" s="156">
        <f>SUM(FM42,-FL42)</f>
        <v>-76932</v>
      </c>
      <c r="FO42" s="158">
        <f>FN42/FL42</f>
        <v>-0.99607690813750238</v>
      </c>
      <c r="FP42" s="14">
        <v>25</v>
      </c>
      <c r="FQ42" s="6"/>
      <c r="FS42" s="501">
        <v>25</v>
      </c>
      <c r="FT42" s="155" t="s">
        <v>39</v>
      </c>
      <c r="FU42" s="155">
        <f>SUM(FU38,FU40)</f>
        <v>0</v>
      </c>
      <c r="FV42" s="155">
        <f>SUM(FV38,FV40)</f>
        <v>77267</v>
      </c>
      <c r="FW42" s="156">
        <f>SUM(FV42,-FU42)</f>
        <v>77267</v>
      </c>
      <c r="FX42" s="157" t="e">
        <f>FW42/FU42</f>
        <v>#DIV/0!</v>
      </c>
      <c r="FY42" s="61"/>
      <c r="FZ42" s="155">
        <f>SUM(FZ38,FZ40)</f>
        <v>666</v>
      </c>
      <c r="GA42" s="155">
        <f>SUM(GA38,GA40)</f>
        <v>593</v>
      </c>
      <c r="GB42" s="156">
        <f>SUM(GA42,-FZ42)</f>
        <v>-73</v>
      </c>
      <c r="GC42" s="157">
        <f>GB42/FZ42</f>
        <v>-0.10960960960960961</v>
      </c>
      <c r="GD42" s="62"/>
      <c r="GE42" s="155">
        <f>SUM(GE38,GE40)</f>
        <v>77235</v>
      </c>
      <c r="GF42" s="155">
        <f>SUM(GF38,GF40)</f>
        <v>592</v>
      </c>
      <c r="GG42" s="156">
        <f>SUM(GF42,-GE42)</f>
        <v>-76643</v>
      </c>
      <c r="GH42" s="158">
        <f>GG42/GE42</f>
        <v>-0.99233508124554926</v>
      </c>
      <c r="GI42" s="501">
        <v>25</v>
      </c>
      <c r="GJ42" s="6"/>
      <c r="GL42" s="14">
        <v>25</v>
      </c>
      <c r="GM42" s="155" t="s">
        <v>39</v>
      </c>
      <c r="GN42" s="155">
        <f>SUM(GN38,GN40)</f>
        <v>0</v>
      </c>
      <c r="GO42" s="155">
        <f>SUM(GO38,GO40)</f>
        <v>77267</v>
      </c>
      <c r="GP42" s="156">
        <f>SUM(GO42,-GN42)</f>
        <v>77267</v>
      </c>
      <c r="GQ42" s="157" t="e">
        <f>GP42/GN42</f>
        <v>#DIV/0!</v>
      </c>
      <c r="GR42" s="61"/>
      <c r="GS42" s="155">
        <f>SUM(GS38,GS40)</f>
        <v>136</v>
      </c>
      <c r="GT42" s="155">
        <f>SUM(GT38,GT40)</f>
        <v>129</v>
      </c>
      <c r="GU42" s="156">
        <f>SUM(GT42,-GS42)</f>
        <v>-7</v>
      </c>
      <c r="GV42" s="157">
        <f>GU42/GS42</f>
        <v>-5.1470588235294115E-2</v>
      </c>
      <c r="GW42" s="62"/>
      <c r="GX42" s="155">
        <f>SUM(GX38,GX40)</f>
        <v>77235</v>
      </c>
      <c r="GY42" s="155">
        <f>SUM(GY38,GY40)</f>
        <v>129</v>
      </c>
      <c r="GZ42" s="156">
        <f>SUM(GY42,-GX42)</f>
        <v>-77106</v>
      </c>
      <c r="HA42" s="158">
        <f>GZ42/GX42</f>
        <v>-0.99832977277141188</v>
      </c>
      <c r="HB42" s="14">
        <v>25</v>
      </c>
      <c r="HC42" s="6"/>
      <c r="HE42" s="501">
        <v>25</v>
      </c>
      <c r="HF42" s="155" t="s">
        <v>39</v>
      </c>
      <c r="HG42" s="155">
        <f>SUM(HG38,HG40)</f>
        <v>0</v>
      </c>
      <c r="HH42" s="155">
        <f>SUM(HH38,HH40)</f>
        <v>77267</v>
      </c>
      <c r="HI42" s="156">
        <f>SUM(HH42,-HG42)</f>
        <v>77267</v>
      </c>
      <c r="HJ42" s="157" t="e">
        <f>HI42/HG42</f>
        <v>#DIV/0!</v>
      </c>
      <c r="HK42" s="61"/>
      <c r="HL42" s="155">
        <f>SUM(HL38,HL40)</f>
        <v>414</v>
      </c>
      <c r="HM42" s="155">
        <f>SUM(HM38,HM40)</f>
        <v>441</v>
      </c>
      <c r="HN42" s="156">
        <f>SUM(HM42,-HL42)</f>
        <v>27</v>
      </c>
      <c r="HO42" s="157">
        <f>HN42/HL42</f>
        <v>6.5217391304347824E-2</v>
      </c>
      <c r="HP42" s="62"/>
      <c r="HQ42" s="155">
        <f>SUM(HQ38,HQ40)</f>
        <v>77235</v>
      </c>
      <c r="HR42" s="155">
        <f>SUM(HR38,HR40)</f>
        <v>441</v>
      </c>
      <c r="HS42" s="156">
        <f>SUM(HR42,-HQ42)</f>
        <v>-76794</v>
      </c>
      <c r="HT42" s="158">
        <f>HS42/HQ42</f>
        <v>-0.9942901534278501</v>
      </c>
      <c r="HU42" s="501">
        <v>25</v>
      </c>
      <c r="HV42" s="6"/>
      <c r="HX42" s="14">
        <v>25</v>
      </c>
      <c r="HY42" s="155" t="s">
        <v>39</v>
      </c>
      <c r="HZ42" s="155">
        <f>SUM(HZ38,HZ40)</f>
        <v>0</v>
      </c>
      <c r="IA42" s="155">
        <f>SUM(IA38,IA40)</f>
        <v>77267</v>
      </c>
      <c r="IB42" s="156">
        <f>SUM(IA42,-HZ42)</f>
        <v>77267</v>
      </c>
      <c r="IC42" s="157" t="e">
        <f>IB42/HZ42</f>
        <v>#DIV/0!</v>
      </c>
      <c r="ID42" s="61"/>
      <c r="IE42" s="155">
        <f>SUM(IE38,IE40)</f>
        <v>957</v>
      </c>
      <c r="IF42" s="155">
        <f>SUM(IF38,IF40)</f>
        <v>859</v>
      </c>
      <c r="IG42" s="156">
        <f>SUM(IF42,-IE42)</f>
        <v>-98</v>
      </c>
      <c r="IH42" s="157">
        <f>IG42/IE42</f>
        <v>-0.10240334378265413</v>
      </c>
      <c r="II42" s="62"/>
      <c r="IJ42" s="155">
        <f>SUM(IJ38,IJ40)</f>
        <v>77235</v>
      </c>
      <c r="IK42" s="155">
        <f>SUM(IK38,IK40)</f>
        <v>859</v>
      </c>
      <c r="IL42" s="156">
        <f>SUM(IK42,-IJ42)</f>
        <v>-76376</v>
      </c>
      <c r="IM42" s="158">
        <f>IL42/IJ42</f>
        <v>-0.98887809930730886</v>
      </c>
      <c r="IN42" s="14">
        <v>25</v>
      </c>
      <c r="IO42" s="6"/>
      <c r="IQ42" s="511">
        <v>25</v>
      </c>
      <c r="IR42" s="155" t="s">
        <v>39</v>
      </c>
      <c r="IS42" s="155">
        <f>SUM(IS38,IS40)</f>
        <v>0</v>
      </c>
      <c r="IT42" s="155">
        <f>SUM(IT38,IT40)</f>
        <v>77267</v>
      </c>
      <c r="IU42" s="156">
        <f>SUM(IT42,-IS42)</f>
        <v>77267</v>
      </c>
      <c r="IV42" s="157" t="e">
        <f>IU42/IS42</f>
        <v>#DIV/0!</v>
      </c>
      <c r="IW42" s="61"/>
      <c r="IX42" s="155">
        <f>SUM(IX38,IX40)</f>
        <v>14391</v>
      </c>
      <c r="IY42" s="155">
        <f>SUM(IY38,IY40)</f>
        <v>14151</v>
      </c>
      <c r="IZ42" s="156">
        <f>SUM(IY42,-IX42)</f>
        <v>-240</v>
      </c>
      <c r="JA42" s="157">
        <f>IZ42/IX42</f>
        <v>-1.6677089847821555E-2</v>
      </c>
      <c r="JB42" s="62"/>
      <c r="JC42" s="155">
        <f>SUM(JC38,JC40)</f>
        <v>77235</v>
      </c>
      <c r="JD42" s="155">
        <f>SUM(JD38,JD40)</f>
        <v>14149</v>
      </c>
      <c r="JE42" s="156">
        <f>SUM(JD42,-JC42)</f>
        <v>-63086</v>
      </c>
      <c r="JF42" s="158">
        <f>JE42/JC42</f>
        <v>-0.816805852269049</v>
      </c>
      <c r="JG42" s="511">
        <v>25</v>
      </c>
      <c r="JH42" s="6"/>
    </row>
    <row r="43" spans="1:268" hidden="1" x14ac:dyDescent="0.25">
      <c r="A43" s="501"/>
      <c r="B43" s="142"/>
      <c r="C43" s="140"/>
      <c r="D43" s="142"/>
      <c r="E43" s="142"/>
      <c r="F43" s="143"/>
      <c r="G43" s="61"/>
      <c r="H43" s="142"/>
      <c r="I43" s="142"/>
      <c r="J43" s="142"/>
      <c r="K43" s="143"/>
      <c r="L43" s="62"/>
      <c r="M43" s="142"/>
      <c r="N43" s="142"/>
      <c r="O43" s="142"/>
      <c r="P43" s="87"/>
      <c r="Q43" s="191"/>
      <c r="R43" s="6"/>
      <c r="U43" s="506"/>
      <c r="V43" s="142"/>
      <c r="W43" s="140"/>
      <c r="X43" s="142"/>
      <c r="Y43" s="142"/>
      <c r="Z43" s="143"/>
      <c r="AA43" s="61"/>
      <c r="AB43" s="142"/>
      <c r="AC43" s="142"/>
      <c r="AD43" s="142"/>
      <c r="AE43" s="143"/>
      <c r="AF43" s="62"/>
      <c r="AG43" s="142"/>
      <c r="AH43" s="142"/>
      <c r="AI43" s="142"/>
      <c r="AJ43" s="87"/>
      <c r="AK43" s="506"/>
      <c r="AL43" s="6"/>
      <c r="AN43" s="14"/>
      <c r="AO43" s="142"/>
      <c r="AP43" s="140"/>
      <c r="AQ43" s="142"/>
      <c r="AR43" s="142"/>
      <c r="AS43" s="143"/>
      <c r="AT43" s="61"/>
      <c r="AU43" s="142"/>
      <c r="AV43" s="142"/>
      <c r="AW43" s="142"/>
      <c r="AX43" s="143"/>
      <c r="AY43" s="62"/>
      <c r="AZ43" s="142"/>
      <c r="BA43" s="142"/>
      <c r="BB43" s="142"/>
      <c r="BC43" s="87"/>
      <c r="BD43" s="14"/>
      <c r="BE43" s="6"/>
      <c r="BH43" s="501"/>
      <c r="BI43" s="142"/>
      <c r="BJ43" s="140"/>
      <c r="BK43" s="142"/>
      <c r="BL43" s="142"/>
      <c r="BM43" s="143"/>
      <c r="BN43" s="61"/>
      <c r="BO43" s="142"/>
      <c r="BP43" s="142"/>
      <c r="BQ43" s="142"/>
      <c r="BR43" s="143"/>
      <c r="BS43" s="62"/>
      <c r="BT43" s="142"/>
      <c r="BU43" s="142"/>
      <c r="BV43" s="142"/>
      <c r="BW43" s="87"/>
      <c r="BX43" s="501"/>
      <c r="BY43" s="6"/>
      <c r="CB43" s="14"/>
      <c r="CC43" s="142"/>
      <c r="CD43" s="140"/>
      <c r="CE43" s="142"/>
      <c r="CF43" s="142"/>
      <c r="CG43" s="143"/>
      <c r="CH43" s="61"/>
      <c r="CI43" s="142"/>
      <c r="CJ43" s="142"/>
      <c r="CK43" s="142"/>
      <c r="CL43" s="143"/>
      <c r="CM43" s="62"/>
      <c r="CN43" s="142"/>
      <c r="CO43" s="142"/>
      <c r="CP43" s="142"/>
      <c r="CQ43" s="87"/>
      <c r="CR43" s="14"/>
      <c r="CS43" s="6"/>
      <c r="CU43" s="501"/>
      <c r="CV43" s="142"/>
      <c r="CW43" s="140"/>
      <c r="CX43" s="142"/>
      <c r="CY43" s="142"/>
      <c r="CZ43" s="143"/>
      <c r="DA43" s="61"/>
      <c r="DB43" s="142"/>
      <c r="DC43" s="142"/>
      <c r="DD43" s="142"/>
      <c r="DE43" s="143"/>
      <c r="DF43" s="62"/>
      <c r="DG43" s="142"/>
      <c r="DH43" s="142"/>
      <c r="DI43" s="142"/>
      <c r="DJ43" s="87"/>
      <c r="DK43" s="501"/>
      <c r="DL43" s="6"/>
      <c r="DN43" s="14"/>
      <c r="DO43" s="142"/>
      <c r="DP43" s="140"/>
      <c r="DQ43" s="142"/>
      <c r="DR43" s="142"/>
      <c r="DS43" s="143"/>
      <c r="DT43" s="61"/>
      <c r="DU43" s="142"/>
      <c r="DV43" s="142"/>
      <c r="DW43" s="142"/>
      <c r="DX43" s="143"/>
      <c r="DY43" s="62"/>
      <c r="DZ43" s="142"/>
      <c r="EA43" s="142"/>
      <c r="EB43" s="142"/>
      <c r="EC43" s="87"/>
      <c r="ED43" s="14"/>
      <c r="EE43" s="6"/>
      <c r="EG43" s="501"/>
      <c r="EH43" s="142"/>
      <c r="EI43" s="140"/>
      <c r="EJ43" s="142"/>
      <c r="EK43" s="142"/>
      <c r="EL43" s="143"/>
      <c r="EM43" s="61"/>
      <c r="EN43" s="142"/>
      <c r="EO43" s="142"/>
      <c r="EP43" s="142"/>
      <c r="EQ43" s="143"/>
      <c r="ER43" s="62"/>
      <c r="ES43" s="142"/>
      <c r="ET43" s="142"/>
      <c r="EU43" s="142"/>
      <c r="EV43" s="87"/>
      <c r="EW43" s="501"/>
      <c r="EX43" s="6"/>
      <c r="EZ43" s="14"/>
      <c r="FA43" s="142"/>
      <c r="FB43" s="140"/>
      <c r="FC43" s="142"/>
      <c r="FD43" s="142"/>
      <c r="FE43" s="143"/>
      <c r="FF43" s="61"/>
      <c r="FG43" s="142"/>
      <c r="FH43" s="142"/>
      <c r="FI43" s="142"/>
      <c r="FJ43" s="143"/>
      <c r="FK43" s="62"/>
      <c r="FL43" s="142"/>
      <c r="FM43" s="142"/>
      <c r="FN43" s="142"/>
      <c r="FO43" s="87"/>
      <c r="FP43" s="14"/>
      <c r="FQ43" s="6"/>
      <c r="FS43" s="501"/>
      <c r="FT43" s="142"/>
      <c r="FU43" s="140"/>
      <c r="FV43" s="142"/>
      <c r="FW43" s="142"/>
      <c r="FX43" s="143"/>
      <c r="FY43" s="61"/>
      <c r="FZ43" s="142"/>
      <c r="GA43" s="142"/>
      <c r="GB43" s="142"/>
      <c r="GC43" s="143"/>
      <c r="GD43" s="62"/>
      <c r="GE43" s="142"/>
      <c r="GF43" s="142"/>
      <c r="GG43" s="142"/>
      <c r="GH43" s="87"/>
      <c r="GI43" s="501"/>
      <c r="GJ43" s="6"/>
      <c r="GL43" s="14"/>
      <c r="GM43" s="142"/>
      <c r="GN43" s="140"/>
      <c r="GO43" s="142"/>
      <c r="GP43" s="142"/>
      <c r="GQ43" s="143"/>
      <c r="GR43" s="61"/>
      <c r="GS43" s="142"/>
      <c r="GT43" s="142"/>
      <c r="GU43" s="142"/>
      <c r="GV43" s="143"/>
      <c r="GW43" s="62"/>
      <c r="GX43" s="142"/>
      <c r="GY43" s="142"/>
      <c r="GZ43" s="142"/>
      <c r="HA43" s="87"/>
      <c r="HB43" s="14"/>
      <c r="HC43" s="6"/>
      <c r="HE43" s="501"/>
      <c r="HF43" s="142"/>
      <c r="HG43" s="140"/>
      <c r="HH43" s="142"/>
      <c r="HI43" s="142"/>
      <c r="HJ43" s="143"/>
      <c r="HK43" s="61"/>
      <c r="HL43" s="142"/>
      <c r="HM43" s="142"/>
      <c r="HN43" s="142"/>
      <c r="HO43" s="143"/>
      <c r="HP43" s="62"/>
      <c r="HQ43" s="142"/>
      <c r="HR43" s="142"/>
      <c r="HS43" s="142"/>
      <c r="HT43" s="87"/>
      <c r="HU43" s="501"/>
      <c r="HV43" s="6"/>
      <c r="HX43" s="14"/>
      <c r="HY43" s="142"/>
      <c r="HZ43" s="140"/>
      <c r="IA43" s="142"/>
      <c r="IB43" s="142"/>
      <c r="IC43" s="143"/>
      <c r="ID43" s="61"/>
      <c r="IE43" s="142"/>
      <c r="IF43" s="142"/>
      <c r="IG43" s="142"/>
      <c r="IH43" s="143"/>
      <c r="II43" s="62"/>
      <c r="IJ43" s="142"/>
      <c r="IK43" s="142"/>
      <c r="IL43" s="142"/>
      <c r="IM43" s="87"/>
      <c r="IN43" s="14"/>
      <c r="IO43" s="6"/>
      <c r="IQ43" s="511"/>
      <c r="IR43" s="142"/>
      <c r="IS43" s="140"/>
      <c r="IT43" s="142"/>
      <c r="IU43" s="142"/>
      <c r="IV43" s="143"/>
      <c r="IW43" s="61"/>
      <c r="IX43" s="142"/>
      <c r="IY43" s="142"/>
      <c r="IZ43" s="142"/>
      <c r="JA43" s="143"/>
      <c r="JB43" s="62"/>
      <c r="JC43" s="142"/>
      <c r="JD43" s="142"/>
      <c r="JE43" s="142"/>
      <c r="JF43" s="87"/>
      <c r="JG43" s="511"/>
      <c r="JH43" s="6"/>
    </row>
    <row r="44" spans="1:268" hidden="1" x14ac:dyDescent="0.25">
      <c r="A44" s="501">
        <v>26</v>
      </c>
      <c r="B44" s="8" t="s">
        <v>40</v>
      </c>
      <c r="C44" s="8">
        <v>822</v>
      </c>
      <c r="D44" s="8">
        <v>1475</v>
      </c>
      <c r="E44" s="59"/>
      <c r="F44" s="159"/>
      <c r="G44" s="61"/>
      <c r="H44" s="8">
        <v>0</v>
      </c>
      <c r="I44" s="8">
        <v>1113</v>
      </c>
      <c r="J44" s="59" t="e">
        <f>SUM(#REF!,-H44)</f>
        <v>#REF!</v>
      </c>
      <c r="K44" s="63" t="e">
        <f>J44/H44</f>
        <v>#REF!</v>
      </c>
      <c r="L44" s="62"/>
      <c r="M44" s="8">
        <v>1475</v>
      </c>
      <c r="N44" s="8"/>
      <c r="O44" s="59"/>
      <c r="P44" s="160"/>
      <c r="Q44" s="191">
        <v>26</v>
      </c>
      <c r="R44" s="6"/>
      <c r="U44" s="506">
        <v>26</v>
      </c>
      <c r="V44" s="8" t="s">
        <v>40</v>
      </c>
      <c r="W44" s="8">
        <v>822</v>
      </c>
      <c r="X44" s="8">
        <v>1475</v>
      </c>
      <c r="Y44" s="59"/>
      <c r="Z44" s="159"/>
      <c r="AA44" s="61"/>
      <c r="AB44" s="8">
        <v>0</v>
      </c>
      <c r="AC44" s="8">
        <v>0</v>
      </c>
      <c r="AD44" s="59">
        <f>SUM(AC44,-AB44)</f>
        <v>0</v>
      </c>
      <c r="AE44" s="63" t="e">
        <f>AD44/AB44</f>
        <v>#DIV/0!</v>
      </c>
      <c r="AF44" s="62"/>
      <c r="AG44" s="8">
        <v>1475</v>
      </c>
      <c r="AH44" s="8"/>
      <c r="AI44" s="59"/>
      <c r="AJ44" s="160"/>
      <c r="AK44" s="506">
        <v>26</v>
      </c>
      <c r="AL44" s="6"/>
      <c r="AN44" s="14">
        <v>26</v>
      </c>
      <c r="AO44" s="8" t="s">
        <v>40</v>
      </c>
      <c r="AP44" s="8">
        <v>822</v>
      </c>
      <c r="AQ44" s="8">
        <v>1475</v>
      </c>
      <c r="AR44" s="59"/>
      <c r="AS44" s="159"/>
      <c r="AT44" s="61"/>
      <c r="AU44" s="8">
        <v>0</v>
      </c>
      <c r="AV44" s="8">
        <v>0</v>
      </c>
      <c r="AW44" s="59">
        <f>SUM(AV44,-AU44)</f>
        <v>0</v>
      </c>
      <c r="AX44" s="63" t="e">
        <f>AW44/AU44</f>
        <v>#DIV/0!</v>
      </c>
      <c r="AY44" s="62"/>
      <c r="AZ44" s="8">
        <v>1475</v>
      </c>
      <c r="BA44" s="8"/>
      <c r="BB44" s="59"/>
      <c r="BC44" s="160"/>
      <c r="BD44" s="14">
        <v>26</v>
      </c>
      <c r="BE44" s="6"/>
      <c r="BH44" s="501">
        <v>26</v>
      </c>
      <c r="BI44" s="8" t="s">
        <v>40</v>
      </c>
      <c r="BJ44" s="8">
        <v>822</v>
      </c>
      <c r="BK44" s="8">
        <v>1475</v>
      </c>
      <c r="BL44" s="59"/>
      <c r="BM44" s="159"/>
      <c r="BN44" s="61"/>
      <c r="BO44" s="8">
        <v>0</v>
      </c>
      <c r="BP44" s="8">
        <v>0</v>
      </c>
      <c r="BQ44" s="59">
        <f>SUM(BP44,-BO44)</f>
        <v>0</v>
      </c>
      <c r="BR44" s="63" t="e">
        <f>BQ44/BO44</f>
        <v>#DIV/0!</v>
      </c>
      <c r="BS44" s="62"/>
      <c r="BT44" s="8">
        <v>1475</v>
      </c>
      <c r="BU44" s="8"/>
      <c r="BV44" s="59"/>
      <c r="BW44" s="160"/>
      <c r="BX44" s="501">
        <v>26</v>
      </c>
      <c r="BY44" s="6"/>
      <c r="CB44" s="14">
        <v>26</v>
      </c>
      <c r="CC44" s="8" t="s">
        <v>40</v>
      </c>
      <c r="CD44" s="8">
        <v>822</v>
      </c>
      <c r="CE44" s="8">
        <v>1475</v>
      </c>
      <c r="CF44" s="59"/>
      <c r="CG44" s="159"/>
      <c r="CH44" s="61"/>
      <c r="CI44" s="8">
        <v>0</v>
      </c>
      <c r="CJ44" s="8">
        <v>0</v>
      </c>
      <c r="CK44" s="59">
        <f>SUM(CJ44,-CI44)</f>
        <v>0</v>
      </c>
      <c r="CL44" s="63" t="e">
        <f>CK44/CI44</f>
        <v>#DIV/0!</v>
      </c>
      <c r="CM44" s="62"/>
      <c r="CN44" s="8">
        <v>1475</v>
      </c>
      <c r="CO44" s="8"/>
      <c r="CP44" s="59"/>
      <c r="CQ44" s="160"/>
      <c r="CR44" s="14">
        <v>26</v>
      </c>
      <c r="CS44" s="6"/>
      <c r="CU44" s="501">
        <v>26</v>
      </c>
      <c r="CV44" s="8" t="s">
        <v>40</v>
      </c>
      <c r="CW44" s="8">
        <v>822</v>
      </c>
      <c r="CX44" s="8">
        <v>1475</v>
      </c>
      <c r="CY44" s="59"/>
      <c r="CZ44" s="159"/>
      <c r="DA44" s="61"/>
      <c r="DB44" s="8">
        <v>0</v>
      </c>
      <c r="DC44" s="8">
        <v>0</v>
      </c>
      <c r="DD44" s="59">
        <f>SUM(DC44,-DB44)</f>
        <v>0</v>
      </c>
      <c r="DE44" s="63" t="e">
        <f>DD44/DB44</f>
        <v>#DIV/0!</v>
      </c>
      <c r="DF44" s="62"/>
      <c r="DG44" s="8">
        <v>1475</v>
      </c>
      <c r="DH44" s="8"/>
      <c r="DI44" s="59"/>
      <c r="DJ44" s="160"/>
      <c r="DK44" s="501">
        <v>26</v>
      </c>
      <c r="DL44" s="6"/>
      <c r="DN44" s="14">
        <v>26</v>
      </c>
      <c r="DO44" s="8" t="s">
        <v>40</v>
      </c>
      <c r="DP44" s="8">
        <v>822</v>
      </c>
      <c r="DQ44" s="8">
        <v>1475</v>
      </c>
      <c r="DR44" s="59"/>
      <c r="DS44" s="159"/>
      <c r="DT44" s="61"/>
      <c r="DU44" s="8">
        <v>0</v>
      </c>
      <c r="DV44" s="8">
        <v>0</v>
      </c>
      <c r="DW44" s="59">
        <f>SUM(DV44,-DU44)</f>
        <v>0</v>
      </c>
      <c r="DX44" s="63" t="e">
        <f>DW44/DU44</f>
        <v>#DIV/0!</v>
      </c>
      <c r="DY44" s="62"/>
      <c r="DZ44" s="8">
        <v>1475</v>
      </c>
      <c r="EA44" s="8"/>
      <c r="EB44" s="59"/>
      <c r="EC44" s="160"/>
      <c r="ED44" s="14">
        <v>26</v>
      </c>
      <c r="EE44" s="6"/>
      <c r="EG44" s="501">
        <v>26</v>
      </c>
      <c r="EH44" s="8" t="s">
        <v>40</v>
      </c>
      <c r="EI44" s="8">
        <v>822</v>
      </c>
      <c r="EJ44" s="8">
        <v>1475</v>
      </c>
      <c r="EK44" s="59"/>
      <c r="EL44" s="159"/>
      <c r="EM44" s="61"/>
      <c r="EN44" s="8">
        <v>0</v>
      </c>
      <c r="EO44" s="8">
        <v>0</v>
      </c>
      <c r="EP44" s="59">
        <f>SUM(EO44,-EN44)</f>
        <v>0</v>
      </c>
      <c r="EQ44" s="63" t="e">
        <f>EP44/EN44</f>
        <v>#DIV/0!</v>
      </c>
      <c r="ER44" s="62"/>
      <c r="ES44" s="8">
        <v>1475</v>
      </c>
      <c r="ET44" s="8"/>
      <c r="EU44" s="59"/>
      <c r="EV44" s="160"/>
      <c r="EW44" s="501">
        <v>26</v>
      </c>
      <c r="EX44" s="6"/>
      <c r="EZ44" s="14">
        <v>26</v>
      </c>
      <c r="FA44" s="8" t="s">
        <v>40</v>
      </c>
      <c r="FB44" s="8">
        <v>822</v>
      </c>
      <c r="FC44" s="8">
        <v>1475</v>
      </c>
      <c r="FD44" s="59"/>
      <c r="FE44" s="159"/>
      <c r="FF44" s="61"/>
      <c r="FG44" s="8">
        <v>0</v>
      </c>
      <c r="FH44" s="8">
        <v>0</v>
      </c>
      <c r="FI44" s="59">
        <f>SUM(FH44,-FG44)</f>
        <v>0</v>
      </c>
      <c r="FJ44" s="63" t="e">
        <f>FI44/FG44</f>
        <v>#DIV/0!</v>
      </c>
      <c r="FK44" s="62"/>
      <c r="FL44" s="8">
        <v>1475</v>
      </c>
      <c r="FM44" s="8"/>
      <c r="FN44" s="59"/>
      <c r="FO44" s="160"/>
      <c r="FP44" s="14">
        <v>26</v>
      </c>
      <c r="FQ44" s="6"/>
      <c r="FS44" s="501">
        <v>26</v>
      </c>
      <c r="FT44" s="8" t="s">
        <v>40</v>
      </c>
      <c r="FU44" s="8">
        <v>822</v>
      </c>
      <c r="FV44" s="8">
        <v>1475</v>
      </c>
      <c r="FW44" s="59"/>
      <c r="FX44" s="159"/>
      <c r="FY44" s="61"/>
      <c r="FZ44" s="8">
        <v>0</v>
      </c>
      <c r="GA44" s="8">
        <v>0</v>
      </c>
      <c r="GB44" s="59">
        <f>SUM(GA44,-FZ44)</f>
        <v>0</v>
      </c>
      <c r="GC44" s="63" t="e">
        <f>GB44/FZ44</f>
        <v>#DIV/0!</v>
      </c>
      <c r="GD44" s="62"/>
      <c r="GE44" s="8">
        <v>1475</v>
      </c>
      <c r="GF44" s="8"/>
      <c r="GG44" s="59"/>
      <c r="GH44" s="160"/>
      <c r="GI44" s="501">
        <v>26</v>
      </c>
      <c r="GJ44" s="6"/>
      <c r="GL44" s="14">
        <v>26</v>
      </c>
      <c r="GM44" s="8" t="s">
        <v>40</v>
      </c>
      <c r="GN44" s="8">
        <v>822</v>
      </c>
      <c r="GO44" s="8">
        <v>1475</v>
      </c>
      <c r="GP44" s="59"/>
      <c r="GQ44" s="159"/>
      <c r="GR44" s="61"/>
      <c r="GS44" s="8">
        <v>0</v>
      </c>
      <c r="GT44" s="8">
        <v>0</v>
      </c>
      <c r="GU44" s="59">
        <f>SUM(GT44,-GS44)</f>
        <v>0</v>
      </c>
      <c r="GV44" s="63" t="e">
        <f>GU44/GS44</f>
        <v>#DIV/0!</v>
      </c>
      <c r="GW44" s="62"/>
      <c r="GX44" s="8">
        <v>1475</v>
      </c>
      <c r="GY44" s="8"/>
      <c r="GZ44" s="59"/>
      <c r="HA44" s="160"/>
      <c r="HB44" s="14">
        <v>26</v>
      </c>
      <c r="HC44" s="6"/>
      <c r="HE44" s="501">
        <v>26</v>
      </c>
      <c r="HF44" s="8" t="s">
        <v>40</v>
      </c>
      <c r="HG44" s="8">
        <v>822</v>
      </c>
      <c r="HH44" s="8">
        <v>1475</v>
      </c>
      <c r="HI44" s="59"/>
      <c r="HJ44" s="159"/>
      <c r="HK44" s="61"/>
      <c r="HL44" s="8">
        <v>0</v>
      </c>
      <c r="HM44" s="8">
        <v>0</v>
      </c>
      <c r="HN44" s="59">
        <f>SUM(HM44,-HL44)</f>
        <v>0</v>
      </c>
      <c r="HO44" s="63" t="e">
        <f>HN44/HL44</f>
        <v>#DIV/0!</v>
      </c>
      <c r="HP44" s="62"/>
      <c r="HQ44" s="8">
        <v>1475</v>
      </c>
      <c r="HR44" s="8"/>
      <c r="HS44" s="59"/>
      <c r="HT44" s="160"/>
      <c r="HU44" s="501">
        <v>26</v>
      </c>
      <c r="HV44" s="6"/>
      <c r="HX44" s="14">
        <v>26</v>
      </c>
      <c r="HY44" s="8" t="s">
        <v>40</v>
      </c>
      <c r="HZ44" s="8">
        <v>822</v>
      </c>
      <c r="IA44" s="8">
        <v>1475</v>
      </c>
      <c r="IB44" s="59"/>
      <c r="IC44" s="159"/>
      <c r="ID44" s="61"/>
      <c r="IE44" s="8">
        <v>0</v>
      </c>
      <c r="IF44" s="8">
        <v>0</v>
      </c>
      <c r="IG44" s="59">
        <f>SUM(IF44,-IE44)</f>
        <v>0</v>
      </c>
      <c r="IH44" s="63" t="e">
        <f>IG44/IE44</f>
        <v>#DIV/0!</v>
      </c>
      <c r="II44" s="62"/>
      <c r="IJ44" s="8">
        <v>1475</v>
      </c>
      <c r="IK44" s="8"/>
      <c r="IL44" s="59"/>
      <c r="IM44" s="160"/>
      <c r="IN44" s="14">
        <v>26</v>
      </c>
      <c r="IO44" s="6"/>
      <c r="IQ44" s="511">
        <v>26</v>
      </c>
      <c r="IR44" s="8" t="s">
        <v>40</v>
      </c>
      <c r="IS44" s="8">
        <v>822</v>
      </c>
      <c r="IT44" s="8">
        <v>1475</v>
      </c>
      <c r="IU44" s="59"/>
      <c r="IV44" s="159"/>
      <c r="IW44" s="61"/>
      <c r="IX44" s="8">
        <v>0</v>
      </c>
      <c r="IY44" s="8">
        <v>0</v>
      </c>
      <c r="IZ44" s="59">
        <f>SUM(IY44,-IX44)</f>
        <v>0</v>
      </c>
      <c r="JA44" s="63" t="e">
        <f>IZ44/IX44</f>
        <v>#DIV/0!</v>
      </c>
      <c r="JB44" s="62"/>
      <c r="JC44" s="8">
        <v>1475</v>
      </c>
      <c r="JD44" s="8"/>
      <c r="JE44" s="59"/>
      <c r="JF44" s="160"/>
      <c r="JG44" s="511">
        <v>26</v>
      </c>
      <c r="JH44" s="6"/>
    </row>
    <row r="45" spans="1:268" hidden="1" x14ac:dyDescent="0.25">
      <c r="A45" s="501"/>
      <c r="B45" s="142"/>
      <c r="C45" s="140"/>
      <c r="D45" s="142"/>
      <c r="E45" s="142"/>
      <c r="F45" s="143"/>
      <c r="G45" s="61"/>
      <c r="H45" s="142"/>
      <c r="I45" s="142"/>
      <c r="J45" s="142"/>
      <c r="K45" s="143"/>
      <c r="L45" s="62"/>
      <c r="M45" s="142"/>
      <c r="N45" s="142"/>
      <c r="O45" s="142"/>
      <c r="P45" s="87"/>
      <c r="Q45" s="191"/>
      <c r="R45" s="6"/>
      <c r="U45" s="506"/>
      <c r="V45" s="142"/>
      <c r="W45" s="140"/>
      <c r="X45" s="142"/>
      <c r="Y45" s="142"/>
      <c r="Z45" s="143"/>
      <c r="AA45" s="61"/>
      <c r="AB45" s="142"/>
      <c r="AC45" s="142"/>
      <c r="AD45" s="142"/>
      <c r="AE45" s="143"/>
      <c r="AF45" s="62"/>
      <c r="AG45" s="142"/>
      <c r="AH45" s="142"/>
      <c r="AI45" s="142"/>
      <c r="AJ45" s="87"/>
      <c r="AK45" s="506"/>
      <c r="AL45" s="6"/>
      <c r="AN45" s="14"/>
      <c r="AO45" s="142"/>
      <c r="AP45" s="140"/>
      <c r="AQ45" s="142"/>
      <c r="AR45" s="142"/>
      <c r="AS45" s="143"/>
      <c r="AT45" s="61"/>
      <c r="AU45" s="142"/>
      <c r="AV45" s="142"/>
      <c r="AW45" s="142"/>
      <c r="AX45" s="143"/>
      <c r="AY45" s="62"/>
      <c r="AZ45" s="142"/>
      <c r="BA45" s="142"/>
      <c r="BB45" s="142"/>
      <c r="BC45" s="87"/>
      <c r="BD45" s="14"/>
      <c r="BE45" s="6"/>
      <c r="BH45" s="501"/>
      <c r="BI45" s="142"/>
      <c r="BJ45" s="140"/>
      <c r="BK45" s="142"/>
      <c r="BL45" s="142"/>
      <c r="BM45" s="143"/>
      <c r="BN45" s="61"/>
      <c r="BO45" s="142"/>
      <c r="BP45" s="142"/>
      <c r="BQ45" s="142"/>
      <c r="BR45" s="143"/>
      <c r="BS45" s="62"/>
      <c r="BT45" s="142"/>
      <c r="BU45" s="142"/>
      <c r="BV45" s="142"/>
      <c r="BW45" s="87"/>
      <c r="BX45" s="501"/>
      <c r="BY45" s="6"/>
      <c r="CB45" s="14"/>
      <c r="CC45" s="142"/>
      <c r="CD45" s="140"/>
      <c r="CE45" s="142"/>
      <c r="CF45" s="142"/>
      <c r="CG45" s="143"/>
      <c r="CH45" s="61"/>
      <c r="CI45" s="142"/>
      <c r="CJ45" s="142"/>
      <c r="CK45" s="142"/>
      <c r="CL45" s="143"/>
      <c r="CM45" s="62"/>
      <c r="CN45" s="142"/>
      <c r="CO45" s="142"/>
      <c r="CP45" s="142"/>
      <c r="CQ45" s="87"/>
      <c r="CR45" s="14"/>
      <c r="CS45" s="6"/>
      <c r="CU45" s="501"/>
      <c r="CV45" s="142"/>
      <c r="CW45" s="140"/>
      <c r="CX45" s="142"/>
      <c r="CY45" s="142"/>
      <c r="CZ45" s="143"/>
      <c r="DA45" s="61"/>
      <c r="DB45" s="142"/>
      <c r="DC45" s="142"/>
      <c r="DD45" s="142"/>
      <c r="DE45" s="143"/>
      <c r="DF45" s="62"/>
      <c r="DG45" s="142"/>
      <c r="DH45" s="142"/>
      <c r="DI45" s="142"/>
      <c r="DJ45" s="87"/>
      <c r="DK45" s="501"/>
      <c r="DL45" s="6"/>
      <c r="DN45" s="14"/>
      <c r="DO45" s="142"/>
      <c r="DP45" s="140"/>
      <c r="DQ45" s="142"/>
      <c r="DR45" s="142"/>
      <c r="DS45" s="143"/>
      <c r="DT45" s="61"/>
      <c r="DU45" s="142"/>
      <c r="DV45" s="142"/>
      <c r="DW45" s="142"/>
      <c r="DX45" s="143"/>
      <c r="DY45" s="62"/>
      <c r="DZ45" s="142"/>
      <c r="EA45" s="142"/>
      <c r="EB45" s="142"/>
      <c r="EC45" s="87"/>
      <c r="ED45" s="14"/>
      <c r="EE45" s="6"/>
      <c r="EG45" s="501"/>
      <c r="EH45" s="142"/>
      <c r="EI45" s="140"/>
      <c r="EJ45" s="142"/>
      <c r="EK45" s="142"/>
      <c r="EL45" s="143"/>
      <c r="EM45" s="61"/>
      <c r="EN45" s="142"/>
      <c r="EO45" s="142"/>
      <c r="EP45" s="142"/>
      <c r="EQ45" s="143"/>
      <c r="ER45" s="62"/>
      <c r="ES45" s="142"/>
      <c r="ET45" s="142"/>
      <c r="EU45" s="142"/>
      <c r="EV45" s="87"/>
      <c r="EW45" s="501"/>
      <c r="EX45" s="6"/>
      <c r="EZ45" s="14"/>
      <c r="FA45" s="142"/>
      <c r="FB45" s="140"/>
      <c r="FC45" s="142"/>
      <c r="FD45" s="142"/>
      <c r="FE45" s="143"/>
      <c r="FF45" s="61"/>
      <c r="FG45" s="142"/>
      <c r="FH45" s="142"/>
      <c r="FI45" s="142"/>
      <c r="FJ45" s="143"/>
      <c r="FK45" s="62"/>
      <c r="FL45" s="142"/>
      <c r="FM45" s="142"/>
      <c r="FN45" s="142"/>
      <c r="FO45" s="87"/>
      <c r="FP45" s="14"/>
      <c r="FQ45" s="6"/>
      <c r="FS45" s="501"/>
      <c r="FT45" s="142"/>
      <c r="FU45" s="140"/>
      <c r="FV45" s="142"/>
      <c r="FW45" s="142"/>
      <c r="FX45" s="143"/>
      <c r="FY45" s="61"/>
      <c r="FZ45" s="142"/>
      <c r="GA45" s="142"/>
      <c r="GB45" s="142"/>
      <c r="GC45" s="143"/>
      <c r="GD45" s="62"/>
      <c r="GE45" s="142"/>
      <c r="GF45" s="142"/>
      <c r="GG45" s="142"/>
      <c r="GH45" s="87"/>
      <c r="GI45" s="501"/>
      <c r="GJ45" s="6"/>
      <c r="GL45" s="14"/>
      <c r="GM45" s="142"/>
      <c r="GN45" s="140"/>
      <c r="GO45" s="142"/>
      <c r="GP45" s="142"/>
      <c r="GQ45" s="143"/>
      <c r="GR45" s="61"/>
      <c r="GS45" s="142"/>
      <c r="GT45" s="142"/>
      <c r="GU45" s="142"/>
      <c r="GV45" s="143"/>
      <c r="GW45" s="62"/>
      <c r="GX45" s="142"/>
      <c r="GY45" s="142"/>
      <c r="GZ45" s="142"/>
      <c r="HA45" s="87"/>
      <c r="HB45" s="14"/>
      <c r="HC45" s="6"/>
      <c r="HE45" s="501"/>
      <c r="HF45" s="142"/>
      <c r="HG45" s="140"/>
      <c r="HH45" s="142"/>
      <c r="HI45" s="142"/>
      <c r="HJ45" s="143"/>
      <c r="HK45" s="61"/>
      <c r="HL45" s="142"/>
      <c r="HM45" s="142"/>
      <c r="HN45" s="142"/>
      <c r="HO45" s="143"/>
      <c r="HP45" s="62"/>
      <c r="HQ45" s="142"/>
      <c r="HR45" s="142"/>
      <c r="HS45" s="142"/>
      <c r="HT45" s="87"/>
      <c r="HU45" s="501"/>
      <c r="HV45" s="6"/>
      <c r="HX45" s="14"/>
      <c r="HY45" s="142"/>
      <c r="HZ45" s="140"/>
      <c r="IA45" s="142"/>
      <c r="IB45" s="142"/>
      <c r="IC45" s="143"/>
      <c r="ID45" s="61"/>
      <c r="IE45" s="142"/>
      <c r="IF45" s="142"/>
      <c r="IG45" s="142"/>
      <c r="IH45" s="143"/>
      <c r="II45" s="62"/>
      <c r="IJ45" s="142"/>
      <c r="IK45" s="142"/>
      <c r="IL45" s="142"/>
      <c r="IM45" s="87"/>
      <c r="IN45" s="14"/>
      <c r="IO45" s="6"/>
      <c r="IQ45" s="511"/>
      <c r="IR45" s="142"/>
      <c r="IS45" s="140"/>
      <c r="IT45" s="142"/>
      <c r="IU45" s="142"/>
      <c r="IV45" s="143"/>
      <c r="IW45" s="61"/>
      <c r="IX45" s="142"/>
      <c r="IY45" s="142"/>
      <c r="IZ45" s="142"/>
      <c r="JA45" s="143"/>
      <c r="JB45" s="62"/>
      <c r="JC45" s="142"/>
      <c r="JD45" s="142"/>
      <c r="JE45" s="142"/>
      <c r="JF45" s="87"/>
      <c r="JG45" s="511"/>
      <c r="JH45" s="6"/>
    </row>
    <row r="46" spans="1:268" hidden="1" x14ac:dyDescent="0.25">
      <c r="A46" s="501">
        <v>27</v>
      </c>
      <c r="B46" s="7" t="s">
        <v>41</v>
      </c>
      <c r="C46" s="8">
        <v>648</v>
      </c>
      <c r="D46" s="8">
        <v>643</v>
      </c>
      <c r="E46" s="161"/>
      <c r="F46" s="115"/>
      <c r="G46" s="61"/>
      <c r="H46" s="8"/>
      <c r="I46" s="8">
        <v>592</v>
      </c>
      <c r="J46" s="161"/>
      <c r="K46" s="115"/>
      <c r="L46" s="62"/>
      <c r="M46" s="8">
        <v>643</v>
      </c>
      <c r="N46" s="8"/>
      <c r="O46" s="161"/>
      <c r="P46" s="71"/>
      <c r="Q46" s="191">
        <v>27</v>
      </c>
      <c r="R46" s="6"/>
      <c r="U46" s="506">
        <v>27</v>
      </c>
      <c r="V46" s="7" t="s">
        <v>41</v>
      </c>
      <c r="W46" s="8">
        <v>648</v>
      </c>
      <c r="X46" s="8">
        <v>643</v>
      </c>
      <c r="Y46" s="161"/>
      <c r="Z46" s="115"/>
      <c r="AA46" s="61"/>
      <c r="AB46" s="8"/>
      <c r="AC46" s="8"/>
      <c r="AD46" s="161"/>
      <c r="AE46" s="115"/>
      <c r="AF46" s="62"/>
      <c r="AG46" s="8">
        <v>643</v>
      </c>
      <c r="AH46" s="8"/>
      <c r="AI46" s="161"/>
      <c r="AJ46" s="71"/>
      <c r="AK46" s="506">
        <v>27</v>
      </c>
      <c r="AL46" s="6"/>
      <c r="AN46" s="14">
        <v>27</v>
      </c>
      <c r="AO46" s="7" t="s">
        <v>41</v>
      </c>
      <c r="AP46" s="8">
        <v>648</v>
      </c>
      <c r="AQ46" s="8">
        <v>643</v>
      </c>
      <c r="AR46" s="161"/>
      <c r="AS46" s="115"/>
      <c r="AT46" s="61"/>
      <c r="AU46" s="8"/>
      <c r="AV46" s="8"/>
      <c r="AW46" s="161"/>
      <c r="AX46" s="115"/>
      <c r="AY46" s="62"/>
      <c r="AZ46" s="8">
        <v>643</v>
      </c>
      <c r="BA46" s="8"/>
      <c r="BB46" s="161"/>
      <c r="BC46" s="71"/>
      <c r="BD46" s="14">
        <v>27</v>
      </c>
      <c r="BE46" s="6"/>
      <c r="BH46" s="501">
        <v>27</v>
      </c>
      <c r="BI46" s="7" t="s">
        <v>41</v>
      </c>
      <c r="BJ46" s="8">
        <v>648</v>
      </c>
      <c r="BK46" s="8">
        <v>643</v>
      </c>
      <c r="BL46" s="161"/>
      <c r="BM46" s="115"/>
      <c r="BN46" s="61"/>
      <c r="BO46" s="8"/>
      <c r="BP46" s="8"/>
      <c r="BQ46" s="161"/>
      <c r="BR46" s="115"/>
      <c r="BS46" s="62"/>
      <c r="BT46" s="8">
        <v>643</v>
      </c>
      <c r="BU46" s="8"/>
      <c r="BV46" s="161"/>
      <c r="BW46" s="71"/>
      <c r="BX46" s="501">
        <v>27</v>
      </c>
      <c r="BY46" s="6"/>
      <c r="CB46" s="14">
        <v>27</v>
      </c>
      <c r="CC46" s="7" t="s">
        <v>41</v>
      </c>
      <c r="CD46" s="8">
        <v>648</v>
      </c>
      <c r="CE46" s="8">
        <v>643</v>
      </c>
      <c r="CF46" s="161"/>
      <c r="CG46" s="115"/>
      <c r="CH46" s="61"/>
      <c r="CI46" s="8"/>
      <c r="CJ46" s="8"/>
      <c r="CK46" s="161"/>
      <c r="CL46" s="115"/>
      <c r="CM46" s="62"/>
      <c r="CN46" s="8">
        <v>643</v>
      </c>
      <c r="CO46" s="8"/>
      <c r="CP46" s="161"/>
      <c r="CQ46" s="71"/>
      <c r="CR46" s="14">
        <v>27</v>
      </c>
      <c r="CS46" s="6"/>
      <c r="CU46" s="501">
        <v>27</v>
      </c>
      <c r="CV46" s="7" t="s">
        <v>41</v>
      </c>
      <c r="CW46" s="8">
        <v>648</v>
      </c>
      <c r="CX46" s="8">
        <v>643</v>
      </c>
      <c r="CY46" s="161"/>
      <c r="CZ46" s="115"/>
      <c r="DA46" s="61"/>
      <c r="DB46" s="8"/>
      <c r="DC46" s="8"/>
      <c r="DD46" s="161"/>
      <c r="DE46" s="115"/>
      <c r="DF46" s="62"/>
      <c r="DG46" s="8">
        <v>643</v>
      </c>
      <c r="DH46" s="8"/>
      <c r="DI46" s="161"/>
      <c r="DJ46" s="71"/>
      <c r="DK46" s="501">
        <v>27</v>
      </c>
      <c r="DL46" s="6"/>
      <c r="DN46" s="14">
        <v>27</v>
      </c>
      <c r="DO46" s="7" t="s">
        <v>41</v>
      </c>
      <c r="DP46" s="8">
        <v>648</v>
      </c>
      <c r="DQ46" s="8">
        <v>643</v>
      </c>
      <c r="DR46" s="161"/>
      <c r="DS46" s="115"/>
      <c r="DT46" s="61"/>
      <c r="DU46" s="8"/>
      <c r="DV46" s="8"/>
      <c r="DW46" s="161"/>
      <c r="DX46" s="115"/>
      <c r="DY46" s="62"/>
      <c r="DZ46" s="8">
        <v>643</v>
      </c>
      <c r="EA46" s="8"/>
      <c r="EB46" s="161"/>
      <c r="EC46" s="71"/>
      <c r="ED46" s="14">
        <v>27</v>
      </c>
      <c r="EE46" s="6"/>
      <c r="EG46" s="501">
        <v>27</v>
      </c>
      <c r="EH46" s="7" t="s">
        <v>41</v>
      </c>
      <c r="EI46" s="8">
        <v>648</v>
      </c>
      <c r="EJ46" s="8">
        <v>643</v>
      </c>
      <c r="EK46" s="161"/>
      <c r="EL46" s="115"/>
      <c r="EM46" s="61"/>
      <c r="EN46" s="8"/>
      <c r="EO46" s="8"/>
      <c r="EP46" s="161"/>
      <c r="EQ46" s="115"/>
      <c r="ER46" s="62"/>
      <c r="ES46" s="8">
        <v>643</v>
      </c>
      <c r="ET46" s="8"/>
      <c r="EU46" s="161"/>
      <c r="EV46" s="71"/>
      <c r="EW46" s="501">
        <v>27</v>
      </c>
      <c r="EX46" s="6"/>
      <c r="EZ46" s="14">
        <v>27</v>
      </c>
      <c r="FA46" s="7" t="s">
        <v>41</v>
      </c>
      <c r="FB46" s="8">
        <v>648</v>
      </c>
      <c r="FC46" s="8">
        <v>643</v>
      </c>
      <c r="FD46" s="161"/>
      <c r="FE46" s="115"/>
      <c r="FF46" s="61"/>
      <c r="FG46" s="8"/>
      <c r="FH46" s="8"/>
      <c r="FI46" s="161"/>
      <c r="FJ46" s="115"/>
      <c r="FK46" s="62"/>
      <c r="FL46" s="8">
        <v>643</v>
      </c>
      <c r="FM46" s="8"/>
      <c r="FN46" s="161"/>
      <c r="FO46" s="71"/>
      <c r="FP46" s="14">
        <v>27</v>
      </c>
      <c r="FQ46" s="6"/>
      <c r="FS46" s="501">
        <v>27</v>
      </c>
      <c r="FT46" s="7" t="s">
        <v>41</v>
      </c>
      <c r="FU46" s="8">
        <v>648</v>
      </c>
      <c r="FV46" s="8">
        <v>643</v>
      </c>
      <c r="FW46" s="161"/>
      <c r="FX46" s="115"/>
      <c r="FY46" s="61"/>
      <c r="FZ46" s="8"/>
      <c r="GA46" s="8"/>
      <c r="GB46" s="161"/>
      <c r="GC46" s="115"/>
      <c r="GD46" s="62"/>
      <c r="GE46" s="8">
        <v>643</v>
      </c>
      <c r="GF46" s="8"/>
      <c r="GG46" s="161"/>
      <c r="GH46" s="71"/>
      <c r="GI46" s="501">
        <v>27</v>
      </c>
      <c r="GJ46" s="6"/>
      <c r="GL46" s="14">
        <v>27</v>
      </c>
      <c r="GM46" s="7" t="s">
        <v>41</v>
      </c>
      <c r="GN46" s="8">
        <v>648</v>
      </c>
      <c r="GO46" s="8">
        <v>643</v>
      </c>
      <c r="GP46" s="161"/>
      <c r="GQ46" s="115"/>
      <c r="GR46" s="61"/>
      <c r="GS46" s="8"/>
      <c r="GT46" s="8"/>
      <c r="GU46" s="161"/>
      <c r="GV46" s="115"/>
      <c r="GW46" s="62"/>
      <c r="GX46" s="8">
        <v>643</v>
      </c>
      <c r="GY46" s="8"/>
      <c r="GZ46" s="161"/>
      <c r="HA46" s="71"/>
      <c r="HB46" s="14">
        <v>27</v>
      </c>
      <c r="HC46" s="6"/>
      <c r="HE46" s="501">
        <v>27</v>
      </c>
      <c r="HF46" s="7" t="s">
        <v>41</v>
      </c>
      <c r="HG46" s="8">
        <v>648</v>
      </c>
      <c r="HH46" s="8">
        <v>643</v>
      </c>
      <c r="HI46" s="161"/>
      <c r="HJ46" s="115"/>
      <c r="HK46" s="61"/>
      <c r="HL46" s="8"/>
      <c r="HM46" s="8"/>
      <c r="HN46" s="161"/>
      <c r="HO46" s="115"/>
      <c r="HP46" s="62"/>
      <c r="HQ46" s="8">
        <v>643</v>
      </c>
      <c r="HR46" s="8"/>
      <c r="HS46" s="161"/>
      <c r="HT46" s="71"/>
      <c r="HU46" s="501">
        <v>27</v>
      </c>
      <c r="HV46" s="6"/>
      <c r="HX46" s="14">
        <v>27</v>
      </c>
      <c r="HY46" s="7" t="s">
        <v>41</v>
      </c>
      <c r="HZ46" s="8">
        <v>648</v>
      </c>
      <c r="IA46" s="8">
        <v>643</v>
      </c>
      <c r="IB46" s="161"/>
      <c r="IC46" s="115"/>
      <c r="ID46" s="61"/>
      <c r="IE46" s="8"/>
      <c r="IF46" s="8"/>
      <c r="IG46" s="161"/>
      <c r="IH46" s="115"/>
      <c r="II46" s="62"/>
      <c r="IJ46" s="8">
        <v>643</v>
      </c>
      <c r="IK46" s="8"/>
      <c r="IL46" s="161"/>
      <c r="IM46" s="71"/>
      <c r="IN46" s="14">
        <v>27</v>
      </c>
      <c r="IO46" s="6"/>
      <c r="IQ46" s="511">
        <v>27</v>
      </c>
      <c r="IR46" s="7" t="s">
        <v>41</v>
      </c>
      <c r="IS46" s="8">
        <v>648</v>
      </c>
      <c r="IT46" s="8">
        <v>643</v>
      </c>
      <c r="IU46" s="161"/>
      <c r="IV46" s="115"/>
      <c r="IW46" s="61"/>
      <c r="IX46" s="8"/>
      <c r="IY46" s="8"/>
      <c r="IZ46" s="161"/>
      <c r="JA46" s="115"/>
      <c r="JB46" s="62"/>
      <c r="JC46" s="8">
        <v>643</v>
      </c>
      <c r="JD46" s="8"/>
      <c r="JE46" s="161"/>
      <c r="JF46" s="71"/>
      <c r="JG46" s="511">
        <v>27</v>
      </c>
      <c r="JH46" s="6"/>
    </row>
    <row r="47" spans="1:268" hidden="1" x14ac:dyDescent="0.25">
      <c r="A47" s="501"/>
      <c r="B47" s="142"/>
      <c r="C47" s="140"/>
      <c r="D47" s="142"/>
      <c r="E47" s="142"/>
      <c r="F47" s="143"/>
      <c r="G47" s="61"/>
      <c r="H47" s="142"/>
      <c r="I47" s="142"/>
      <c r="J47" s="142"/>
      <c r="K47" s="143"/>
      <c r="L47" s="62"/>
      <c r="M47" s="142"/>
      <c r="N47" s="142"/>
      <c r="O47" s="142"/>
      <c r="P47" s="87"/>
      <c r="Q47" s="191"/>
      <c r="R47" s="6"/>
      <c r="U47" s="506"/>
      <c r="V47" s="142"/>
      <c r="W47" s="140"/>
      <c r="X47" s="142"/>
      <c r="Y47" s="142"/>
      <c r="Z47" s="143"/>
      <c r="AA47" s="61"/>
      <c r="AB47" s="142"/>
      <c r="AC47" s="142"/>
      <c r="AD47" s="142"/>
      <c r="AE47" s="143"/>
      <c r="AF47" s="62"/>
      <c r="AG47" s="142"/>
      <c r="AH47" s="142"/>
      <c r="AI47" s="142"/>
      <c r="AJ47" s="87"/>
      <c r="AK47" s="506"/>
      <c r="AL47" s="6"/>
      <c r="AN47" s="14"/>
      <c r="AO47" s="142"/>
      <c r="AP47" s="140"/>
      <c r="AQ47" s="142"/>
      <c r="AR47" s="142"/>
      <c r="AS47" s="143"/>
      <c r="AT47" s="61"/>
      <c r="AU47" s="142"/>
      <c r="AV47" s="142"/>
      <c r="AW47" s="142"/>
      <c r="AX47" s="143"/>
      <c r="AY47" s="62"/>
      <c r="AZ47" s="142"/>
      <c r="BA47" s="142"/>
      <c r="BB47" s="142"/>
      <c r="BC47" s="87"/>
      <c r="BD47" s="14"/>
      <c r="BE47" s="6"/>
      <c r="BH47" s="501"/>
      <c r="BI47" s="142"/>
      <c r="BJ47" s="140"/>
      <c r="BK47" s="142"/>
      <c r="BL47" s="142"/>
      <c r="BM47" s="143"/>
      <c r="BN47" s="61"/>
      <c r="BO47" s="142"/>
      <c r="BP47" s="142"/>
      <c r="BQ47" s="142"/>
      <c r="BR47" s="143"/>
      <c r="BS47" s="62"/>
      <c r="BT47" s="142"/>
      <c r="BU47" s="142"/>
      <c r="BV47" s="142"/>
      <c r="BW47" s="87"/>
      <c r="BX47" s="501"/>
      <c r="BY47" s="6"/>
      <c r="CB47" s="14"/>
      <c r="CC47" s="142"/>
      <c r="CD47" s="140"/>
      <c r="CE47" s="142"/>
      <c r="CF47" s="142"/>
      <c r="CG47" s="143"/>
      <c r="CH47" s="61"/>
      <c r="CI47" s="142"/>
      <c r="CJ47" s="142"/>
      <c r="CK47" s="142"/>
      <c r="CL47" s="143"/>
      <c r="CM47" s="62"/>
      <c r="CN47" s="142"/>
      <c r="CO47" s="142"/>
      <c r="CP47" s="142"/>
      <c r="CQ47" s="87"/>
      <c r="CR47" s="14"/>
      <c r="CS47" s="6"/>
      <c r="CU47" s="501"/>
      <c r="CV47" s="142"/>
      <c r="CW47" s="140"/>
      <c r="CX47" s="142"/>
      <c r="CY47" s="142"/>
      <c r="CZ47" s="143"/>
      <c r="DA47" s="61"/>
      <c r="DB47" s="142"/>
      <c r="DC47" s="142"/>
      <c r="DD47" s="142"/>
      <c r="DE47" s="143"/>
      <c r="DF47" s="62"/>
      <c r="DG47" s="142"/>
      <c r="DH47" s="142"/>
      <c r="DI47" s="142"/>
      <c r="DJ47" s="87"/>
      <c r="DK47" s="501"/>
      <c r="DL47" s="6"/>
      <c r="DN47" s="14"/>
      <c r="DO47" s="142"/>
      <c r="DP47" s="140"/>
      <c r="DQ47" s="142"/>
      <c r="DR47" s="142"/>
      <c r="DS47" s="143"/>
      <c r="DT47" s="61"/>
      <c r="DU47" s="142"/>
      <c r="DV47" s="142"/>
      <c r="DW47" s="142"/>
      <c r="DX47" s="143"/>
      <c r="DY47" s="62"/>
      <c r="DZ47" s="142"/>
      <c r="EA47" s="142"/>
      <c r="EB47" s="142"/>
      <c r="EC47" s="87"/>
      <c r="ED47" s="14"/>
      <c r="EE47" s="6"/>
      <c r="EG47" s="501"/>
      <c r="EH47" s="142"/>
      <c r="EI47" s="140"/>
      <c r="EJ47" s="142"/>
      <c r="EK47" s="142"/>
      <c r="EL47" s="143"/>
      <c r="EM47" s="61"/>
      <c r="EN47" s="142"/>
      <c r="EO47" s="142"/>
      <c r="EP47" s="142"/>
      <c r="EQ47" s="143"/>
      <c r="ER47" s="62"/>
      <c r="ES47" s="142"/>
      <c r="ET47" s="142"/>
      <c r="EU47" s="142"/>
      <c r="EV47" s="87"/>
      <c r="EW47" s="501"/>
      <c r="EX47" s="6"/>
      <c r="EZ47" s="14"/>
      <c r="FA47" s="142"/>
      <c r="FB47" s="140"/>
      <c r="FC47" s="142"/>
      <c r="FD47" s="142"/>
      <c r="FE47" s="143"/>
      <c r="FF47" s="61"/>
      <c r="FG47" s="142"/>
      <c r="FH47" s="142"/>
      <c r="FI47" s="142"/>
      <c r="FJ47" s="143"/>
      <c r="FK47" s="62"/>
      <c r="FL47" s="142"/>
      <c r="FM47" s="142"/>
      <c r="FN47" s="142"/>
      <c r="FO47" s="87"/>
      <c r="FP47" s="14"/>
      <c r="FQ47" s="6"/>
      <c r="FS47" s="501"/>
      <c r="FT47" s="142"/>
      <c r="FU47" s="140"/>
      <c r="FV47" s="142"/>
      <c r="FW47" s="142"/>
      <c r="FX47" s="143"/>
      <c r="FY47" s="61"/>
      <c r="FZ47" s="142"/>
      <c r="GA47" s="142"/>
      <c r="GB47" s="142"/>
      <c r="GC47" s="143"/>
      <c r="GD47" s="62"/>
      <c r="GE47" s="142"/>
      <c r="GF47" s="142"/>
      <c r="GG47" s="142"/>
      <c r="GH47" s="87"/>
      <c r="GI47" s="501"/>
      <c r="GJ47" s="6"/>
      <c r="GL47" s="14"/>
      <c r="GM47" s="142"/>
      <c r="GN47" s="140"/>
      <c r="GO47" s="142"/>
      <c r="GP47" s="142"/>
      <c r="GQ47" s="143"/>
      <c r="GR47" s="61"/>
      <c r="GS47" s="142"/>
      <c r="GT47" s="142"/>
      <c r="GU47" s="142"/>
      <c r="GV47" s="143"/>
      <c r="GW47" s="62"/>
      <c r="GX47" s="142"/>
      <c r="GY47" s="142"/>
      <c r="GZ47" s="142"/>
      <c r="HA47" s="87"/>
      <c r="HB47" s="14"/>
      <c r="HC47" s="6"/>
      <c r="HE47" s="501"/>
      <c r="HF47" s="142"/>
      <c r="HG47" s="140"/>
      <c r="HH47" s="142"/>
      <c r="HI47" s="142"/>
      <c r="HJ47" s="143"/>
      <c r="HK47" s="61"/>
      <c r="HL47" s="142"/>
      <c r="HM47" s="142"/>
      <c r="HN47" s="142"/>
      <c r="HO47" s="143"/>
      <c r="HP47" s="62"/>
      <c r="HQ47" s="142"/>
      <c r="HR47" s="142"/>
      <c r="HS47" s="142"/>
      <c r="HT47" s="87"/>
      <c r="HU47" s="501"/>
      <c r="HV47" s="6"/>
      <c r="HX47" s="14"/>
      <c r="HY47" s="142"/>
      <c r="HZ47" s="140"/>
      <c r="IA47" s="142"/>
      <c r="IB47" s="142"/>
      <c r="IC47" s="143"/>
      <c r="ID47" s="61"/>
      <c r="IE47" s="142"/>
      <c r="IF47" s="142"/>
      <c r="IG47" s="142"/>
      <c r="IH47" s="143"/>
      <c r="II47" s="62"/>
      <c r="IJ47" s="142"/>
      <c r="IK47" s="142"/>
      <c r="IL47" s="142"/>
      <c r="IM47" s="87"/>
      <c r="IN47" s="14"/>
      <c r="IO47" s="6"/>
      <c r="IQ47" s="511"/>
      <c r="IR47" s="142"/>
      <c r="IS47" s="140"/>
      <c r="IT47" s="142"/>
      <c r="IU47" s="142"/>
      <c r="IV47" s="143"/>
      <c r="IW47" s="61"/>
      <c r="IX47" s="142"/>
      <c r="IY47" s="142"/>
      <c r="IZ47" s="142"/>
      <c r="JA47" s="143"/>
      <c r="JB47" s="62"/>
      <c r="JC47" s="142"/>
      <c r="JD47" s="142"/>
      <c r="JE47" s="142"/>
      <c r="JF47" s="87"/>
      <c r="JG47" s="511"/>
      <c r="JH47" s="6"/>
    </row>
    <row r="48" spans="1:268" hidden="1" x14ac:dyDescent="0.25">
      <c r="A48" s="501">
        <v>28</v>
      </c>
      <c r="B48" s="162" t="s">
        <v>42</v>
      </c>
      <c r="C48" s="136">
        <f>SUM(C42,C44,C46)</f>
        <v>1470</v>
      </c>
      <c r="D48" s="136">
        <f>SUM(D42,D46,D44)</f>
        <v>79667</v>
      </c>
      <c r="E48" s="136">
        <f>SUM(D48,-C48)</f>
        <v>78197</v>
      </c>
      <c r="F48" s="137">
        <f>E48/C48</f>
        <v>53.195238095238096</v>
      </c>
      <c r="G48" s="61"/>
      <c r="H48" s="136">
        <f>SUM(H42,H46,H44)</f>
        <v>76522</v>
      </c>
      <c r="I48" s="136">
        <f>SUM(I42,I46,I44)</f>
        <v>76491</v>
      </c>
      <c r="J48" s="136" t="e">
        <f>SUM(#REF!,-H48)</f>
        <v>#REF!</v>
      </c>
      <c r="K48" s="137" t="e">
        <f>J48/H48</f>
        <v>#REF!</v>
      </c>
      <c r="L48" s="62"/>
      <c r="M48" s="136">
        <f>SUM(M42,M46,M44)</f>
        <v>85046</v>
      </c>
      <c r="N48" s="136">
        <f>SUM(N42,N46,N44)</f>
        <v>80586</v>
      </c>
      <c r="O48" s="136">
        <f>SUM(N48,-M48)</f>
        <v>-4460</v>
      </c>
      <c r="P48" s="138">
        <f>O48/M48</f>
        <v>-5.2442207746396068E-2</v>
      </c>
      <c r="Q48" s="191">
        <v>28</v>
      </c>
      <c r="R48" s="6"/>
      <c r="U48" s="506">
        <v>28</v>
      </c>
      <c r="V48" s="162" t="s">
        <v>42</v>
      </c>
      <c r="W48" s="136">
        <f>SUM(W42,W44,W46)</f>
        <v>1470</v>
      </c>
      <c r="X48" s="136">
        <f>SUM(X42,X46,X44)</f>
        <v>79385</v>
      </c>
      <c r="Y48" s="136">
        <f>SUM(X48,-W48)</f>
        <v>77915</v>
      </c>
      <c r="Z48" s="137">
        <f>Y48/W48</f>
        <v>53.003401360544217</v>
      </c>
      <c r="AA48" s="61"/>
      <c r="AB48" s="136">
        <f>SUM(AB42,AB46,AB44)</f>
        <v>3121</v>
      </c>
      <c r="AC48" s="136">
        <f>SUM(AC42,AC46,AC44)</f>
        <v>3028</v>
      </c>
      <c r="AD48" s="136">
        <f>SUM(AC48,-AB48)</f>
        <v>-93</v>
      </c>
      <c r="AE48" s="137">
        <f>AD48/AB48</f>
        <v>-2.9798141621275233E-2</v>
      </c>
      <c r="AF48" s="62"/>
      <c r="AG48" s="136">
        <f>SUM(AG42,AG46,AG44)</f>
        <v>79353</v>
      </c>
      <c r="AH48" s="136">
        <f>SUM(AH42,AH46,AH44)</f>
        <v>3028</v>
      </c>
      <c r="AI48" s="136">
        <f>SUM(AH48,-AG48)</f>
        <v>-76325</v>
      </c>
      <c r="AJ48" s="138">
        <f>AI48/AG48</f>
        <v>-0.96184139225990195</v>
      </c>
      <c r="AK48" s="506">
        <v>28</v>
      </c>
      <c r="AL48" s="6"/>
      <c r="AN48" s="14">
        <v>28</v>
      </c>
      <c r="AO48" s="162" t="s">
        <v>42</v>
      </c>
      <c r="AP48" s="136">
        <f>SUM(AP42,AP44,AP46)</f>
        <v>1470</v>
      </c>
      <c r="AQ48" s="136">
        <f>SUM(AQ42,AQ46,AQ44)</f>
        <v>79385</v>
      </c>
      <c r="AR48" s="136">
        <f>SUM(AQ48,-AP48)</f>
        <v>77915</v>
      </c>
      <c r="AS48" s="137">
        <f>AR48/AP48</f>
        <v>53.003401360544217</v>
      </c>
      <c r="AT48" s="61"/>
      <c r="AU48" s="136">
        <f>SUM(AU42,AU46,AU44)</f>
        <v>795</v>
      </c>
      <c r="AV48" s="136">
        <f>SUM(AV42,AV46,AV44)</f>
        <v>732</v>
      </c>
      <c r="AW48" s="136">
        <f>SUM(AV48,-AU48)</f>
        <v>-63</v>
      </c>
      <c r="AX48" s="137">
        <f>AW48/AU48</f>
        <v>-7.9245283018867921E-2</v>
      </c>
      <c r="AY48" s="62"/>
      <c r="AZ48" s="136">
        <f>SUM(AZ42,AZ46,AZ44)</f>
        <v>79353</v>
      </c>
      <c r="BA48" s="136">
        <f>SUM(BA42,BA46,BA44)</f>
        <v>732</v>
      </c>
      <c r="BB48" s="136">
        <f>SUM(BA48,-AZ48)</f>
        <v>-78621</v>
      </c>
      <c r="BC48" s="138">
        <f>BB48/AZ48</f>
        <v>-0.99077539601527354</v>
      </c>
      <c r="BD48" s="14">
        <v>28</v>
      </c>
      <c r="BE48" s="6"/>
      <c r="BH48" s="501">
        <v>28</v>
      </c>
      <c r="BI48" s="162" t="s">
        <v>42</v>
      </c>
      <c r="BJ48" s="136">
        <f>SUM(BJ42,BJ44,BJ46)</f>
        <v>1470</v>
      </c>
      <c r="BK48" s="136">
        <f>SUM(BK42,BK46,BK44)</f>
        <v>79385</v>
      </c>
      <c r="BL48" s="136">
        <f>SUM(BK48,-BJ48)</f>
        <v>77915</v>
      </c>
      <c r="BM48" s="137">
        <f>BL48/BJ48</f>
        <v>53.003401360544217</v>
      </c>
      <c r="BN48" s="61"/>
      <c r="BO48" s="136">
        <f>SUM(BO42,BO46,BO44)</f>
        <v>3037</v>
      </c>
      <c r="BP48" s="136">
        <f>SUM(BP42,BP46,BP44)</f>
        <v>2986</v>
      </c>
      <c r="BQ48" s="136">
        <f>SUM(BP48,-BO48)</f>
        <v>-51</v>
      </c>
      <c r="BR48" s="137">
        <f>BQ48/BO48</f>
        <v>-1.6792887718142906E-2</v>
      </c>
      <c r="BS48" s="62"/>
      <c r="BT48" s="136">
        <f>SUM(BT42,BT46,BT44)</f>
        <v>79353</v>
      </c>
      <c r="BU48" s="136">
        <f>SUM(BU42,BU46,BU44)</f>
        <v>2986</v>
      </c>
      <c r="BV48" s="136">
        <f>SUM(BU48,-BT48)</f>
        <v>-76367</v>
      </c>
      <c r="BW48" s="138">
        <f>BV48/BT48</f>
        <v>-0.96237067281640265</v>
      </c>
      <c r="BX48" s="501">
        <v>28</v>
      </c>
      <c r="BY48" s="6"/>
      <c r="CB48" s="14">
        <v>28</v>
      </c>
      <c r="CC48" s="162" t="s">
        <v>42</v>
      </c>
      <c r="CD48" s="136">
        <f>SUM(CD42,CD44,CD46)</f>
        <v>1470</v>
      </c>
      <c r="CE48" s="136">
        <f>SUM(CE42,CE46,CE44)</f>
        <v>79385</v>
      </c>
      <c r="CF48" s="136">
        <f>SUM(CE48,-CD48)</f>
        <v>77915</v>
      </c>
      <c r="CG48" s="137">
        <f>CF48/CD48</f>
        <v>53.003401360544217</v>
      </c>
      <c r="CH48" s="61"/>
      <c r="CI48" s="136">
        <f>SUM(CI42,CI46,CI44)</f>
        <v>1418</v>
      </c>
      <c r="CJ48" s="136">
        <f>SUM(CJ42,CJ46,CJ44)</f>
        <v>1669</v>
      </c>
      <c r="CK48" s="136">
        <f>SUM(CJ48,-CI48)</f>
        <v>251</v>
      </c>
      <c r="CL48" s="137">
        <f>CK48/CI48</f>
        <v>0.1770098730606488</v>
      </c>
      <c r="CM48" s="62"/>
      <c r="CN48" s="136">
        <f>SUM(CN42,CN46,CN44)</f>
        <v>79353</v>
      </c>
      <c r="CO48" s="136">
        <f>SUM(CO42,CO46,CO44)</f>
        <v>1668</v>
      </c>
      <c r="CP48" s="136">
        <f>SUM(CO48,-CN48)</f>
        <v>-77685</v>
      </c>
      <c r="CQ48" s="138">
        <f>CP48/CN48</f>
        <v>-0.97898000075611513</v>
      </c>
      <c r="CR48" s="14">
        <v>28</v>
      </c>
      <c r="CS48" s="6"/>
      <c r="CU48" s="501">
        <v>28</v>
      </c>
      <c r="CV48" s="162" t="s">
        <v>42</v>
      </c>
      <c r="CW48" s="136">
        <f>SUM(CW42,CW44,CW46)</f>
        <v>1470</v>
      </c>
      <c r="CX48" s="136">
        <f>SUM(CX42,CX46,CX44)</f>
        <v>79385</v>
      </c>
      <c r="CY48" s="136">
        <f>SUM(CX48,-CW48)</f>
        <v>77915</v>
      </c>
      <c r="CZ48" s="137">
        <f>CY48/CW48</f>
        <v>53.003401360544217</v>
      </c>
      <c r="DA48" s="61"/>
      <c r="DB48" s="136">
        <f>SUM(DB42,DB46,DB44)</f>
        <v>2231</v>
      </c>
      <c r="DC48" s="136">
        <f>SUM(DC42,DC46,DC44)</f>
        <v>2116</v>
      </c>
      <c r="DD48" s="136">
        <f>SUM(DC48,-DB48)</f>
        <v>-115</v>
      </c>
      <c r="DE48" s="137">
        <f>DD48/DB48</f>
        <v>-5.1546391752577317E-2</v>
      </c>
      <c r="DF48" s="62"/>
      <c r="DG48" s="136">
        <f>SUM(DG42,DG46,DG44)</f>
        <v>79353</v>
      </c>
      <c r="DH48" s="136">
        <f>SUM(DH42,DH46,DH44)</f>
        <v>2116</v>
      </c>
      <c r="DI48" s="136">
        <f>SUM(DH48,-DG48)</f>
        <v>-77237</v>
      </c>
      <c r="DJ48" s="138">
        <f>DI48/DG48</f>
        <v>-0.97333434148677433</v>
      </c>
      <c r="DK48" s="501">
        <v>28</v>
      </c>
      <c r="DL48" s="6"/>
      <c r="DN48" s="14">
        <v>28</v>
      </c>
      <c r="DO48" s="162" t="s">
        <v>42</v>
      </c>
      <c r="DP48" s="136">
        <f>SUM(DP42,DP44,DP46)</f>
        <v>1470</v>
      </c>
      <c r="DQ48" s="136">
        <f>SUM(DQ42,DQ46,DQ44)</f>
        <v>79385</v>
      </c>
      <c r="DR48" s="136">
        <f>SUM(DQ48,-DP48)</f>
        <v>77915</v>
      </c>
      <c r="DS48" s="137">
        <f>DR48/DP48</f>
        <v>53.003401360544217</v>
      </c>
      <c r="DT48" s="61"/>
      <c r="DU48" s="136">
        <f>SUM(DU42,DU46,DU44)</f>
        <v>695</v>
      </c>
      <c r="DV48" s="136">
        <f>SUM(DV42,DV46,DV44)</f>
        <v>681</v>
      </c>
      <c r="DW48" s="136">
        <f>SUM(DV48,-DU48)</f>
        <v>-14</v>
      </c>
      <c r="DX48" s="137">
        <f>DW48/DU48</f>
        <v>-2.0143884892086329E-2</v>
      </c>
      <c r="DY48" s="62"/>
      <c r="DZ48" s="136">
        <f>SUM(DZ42,DZ46,DZ44)</f>
        <v>79353</v>
      </c>
      <c r="EA48" s="136">
        <f>SUM(EA42,EA46,EA44)</f>
        <v>681</v>
      </c>
      <c r="EB48" s="136">
        <f>SUM(EA48,-DZ48)</f>
        <v>-78672</v>
      </c>
      <c r="EC48" s="138">
        <f>EB48/DZ48</f>
        <v>-0.99141809383388146</v>
      </c>
      <c r="ED48" s="14">
        <v>28</v>
      </c>
      <c r="EE48" s="6"/>
      <c r="EG48" s="501">
        <v>28</v>
      </c>
      <c r="EH48" s="162" t="s">
        <v>42</v>
      </c>
      <c r="EI48" s="136">
        <f>SUM(EI42,EI44,EI46)</f>
        <v>1470</v>
      </c>
      <c r="EJ48" s="136">
        <f>SUM(EJ42,EJ46,EJ44)</f>
        <v>79385</v>
      </c>
      <c r="EK48" s="136">
        <f>SUM(EJ48,-EI48)</f>
        <v>77915</v>
      </c>
      <c r="EL48" s="137">
        <f>EK48/EI48</f>
        <v>53.003401360544217</v>
      </c>
      <c r="EM48" s="61"/>
      <c r="EN48" s="136">
        <f>SUM(EN42,EN46,EN44)</f>
        <v>602</v>
      </c>
      <c r="EO48" s="136">
        <f>SUM(EO42,EO46,EO44)</f>
        <v>614</v>
      </c>
      <c r="EP48" s="136">
        <f>SUM(EO48,-EN48)</f>
        <v>12</v>
      </c>
      <c r="EQ48" s="137">
        <f>EP48/EN48</f>
        <v>1.9933554817275746E-2</v>
      </c>
      <c r="ER48" s="62"/>
      <c r="ES48" s="136">
        <f>SUM(ES42,ES46,ES44)</f>
        <v>79353</v>
      </c>
      <c r="ET48" s="136">
        <f>SUM(ET42,ET46,ET44)</f>
        <v>614</v>
      </c>
      <c r="EU48" s="136">
        <f>SUM(ET48,-ES48)</f>
        <v>-78739</v>
      </c>
      <c r="EV48" s="138">
        <f>EU48/ES48</f>
        <v>-0.99226242234068029</v>
      </c>
      <c r="EW48" s="501">
        <v>28</v>
      </c>
      <c r="EX48" s="6"/>
      <c r="EZ48" s="14">
        <v>28</v>
      </c>
      <c r="FA48" s="162" t="s">
        <v>42</v>
      </c>
      <c r="FB48" s="136">
        <f>SUM(FB42,FB44,FB46)</f>
        <v>1470</v>
      </c>
      <c r="FC48" s="136">
        <f>SUM(FC42,FC46,FC44)</f>
        <v>79385</v>
      </c>
      <c r="FD48" s="136">
        <f>SUM(FC48,-FB48)</f>
        <v>77915</v>
      </c>
      <c r="FE48" s="137">
        <f>FD48/FB48</f>
        <v>53.003401360544217</v>
      </c>
      <c r="FF48" s="61"/>
      <c r="FG48" s="136">
        <f>SUM(FG42,FG46,FG44)</f>
        <v>319</v>
      </c>
      <c r="FH48" s="136">
        <f>SUM(FH42,FH46,FH44)</f>
        <v>303</v>
      </c>
      <c r="FI48" s="136">
        <f>SUM(FH48,-FG48)</f>
        <v>-16</v>
      </c>
      <c r="FJ48" s="137">
        <f>FI48/FG48</f>
        <v>-5.0156739811912224E-2</v>
      </c>
      <c r="FK48" s="62"/>
      <c r="FL48" s="136">
        <f>SUM(FL42,FL46,FL44)</f>
        <v>79353</v>
      </c>
      <c r="FM48" s="136">
        <f>SUM(FM42,FM46,FM44)</f>
        <v>303</v>
      </c>
      <c r="FN48" s="136">
        <f>SUM(FM48,-FL48)</f>
        <v>-79050</v>
      </c>
      <c r="FO48" s="138">
        <f>FN48/FL48</f>
        <v>-0.99618161884238776</v>
      </c>
      <c r="FP48" s="14">
        <v>28</v>
      </c>
      <c r="FQ48" s="6"/>
      <c r="FS48" s="501">
        <v>28</v>
      </c>
      <c r="FT48" s="162" t="s">
        <v>42</v>
      </c>
      <c r="FU48" s="136">
        <f>SUM(FU42,FU44,FU46)</f>
        <v>1470</v>
      </c>
      <c r="FV48" s="136">
        <f>SUM(FV42,FV46,FV44)</f>
        <v>79385</v>
      </c>
      <c r="FW48" s="136">
        <f>SUM(FV48,-FU48)</f>
        <v>77915</v>
      </c>
      <c r="FX48" s="137">
        <f>FW48/FU48</f>
        <v>53.003401360544217</v>
      </c>
      <c r="FY48" s="61"/>
      <c r="FZ48" s="136">
        <f>SUM(FZ42,FZ46,FZ44)</f>
        <v>666</v>
      </c>
      <c r="GA48" s="136">
        <f>SUM(GA42,GA46,GA44)</f>
        <v>593</v>
      </c>
      <c r="GB48" s="136">
        <f>SUM(GA48,-FZ48)</f>
        <v>-73</v>
      </c>
      <c r="GC48" s="137">
        <f>GB48/FZ48</f>
        <v>-0.10960960960960961</v>
      </c>
      <c r="GD48" s="62"/>
      <c r="GE48" s="136">
        <f>SUM(GE42,GE46,GE44)</f>
        <v>79353</v>
      </c>
      <c r="GF48" s="136">
        <f>SUM(GF42,GF46,GF44)</f>
        <v>592</v>
      </c>
      <c r="GG48" s="136">
        <f>SUM(GF48,-GE48)</f>
        <v>-78761</v>
      </c>
      <c r="GH48" s="138">
        <f>GG48/GE48</f>
        <v>-0.99253966453694253</v>
      </c>
      <c r="GI48" s="501">
        <v>28</v>
      </c>
      <c r="GJ48" s="6"/>
      <c r="GL48" s="14">
        <v>28</v>
      </c>
      <c r="GM48" s="162" t="s">
        <v>42</v>
      </c>
      <c r="GN48" s="136">
        <f>SUM(GN42,GN44,GN46)</f>
        <v>1470</v>
      </c>
      <c r="GO48" s="136">
        <f>SUM(GO42,GO46,GO44)</f>
        <v>79385</v>
      </c>
      <c r="GP48" s="136">
        <f>SUM(GO48,-GN48)</f>
        <v>77915</v>
      </c>
      <c r="GQ48" s="137">
        <f>GP48/GN48</f>
        <v>53.003401360544217</v>
      </c>
      <c r="GR48" s="61"/>
      <c r="GS48" s="136">
        <f>SUM(GS42,GS46,GS44)</f>
        <v>136</v>
      </c>
      <c r="GT48" s="136">
        <f>SUM(GT42,GT46,GT44)</f>
        <v>129</v>
      </c>
      <c r="GU48" s="136">
        <f>SUM(GT48,-GS48)</f>
        <v>-7</v>
      </c>
      <c r="GV48" s="137">
        <f>GU48/GS48</f>
        <v>-5.1470588235294115E-2</v>
      </c>
      <c r="GW48" s="62"/>
      <c r="GX48" s="136">
        <f>SUM(GX42,GX46,GX44)</f>
        <v>79353</v>
      </c>
      <c r="GY48" s="136">
        <f>SUM(GY42,GY46,GY44)</f>
        <v>129</v>
      </c>
      <c r="GZ48" s="136">
        <f>SUM(GY48,-GX48)</f>
        <v>-79224</v>
      </c>
      <c r="HA48" s="138">
        <f>GZ48/GX48</f>
        <v>-0.99837435257646212</v>
      </c>
      <c r="HB48" s="14">
        <v>28</v>
      </c>
      <c r="HC48" s="6"/>
      <c r="HE48" s="501">
        <v>28</v>
      </c>
      <c r="HF48" s="162" t="s">
        <v>42</v>
      </c>
      <c r="HG48" s="136">
        <f>SUM(HG42,HG44,HG46)</f>
        <v>1470</v>
      </c>
      <c r="HH48" s="136">
        <f>SUM(HH42,HH46,HH44)</f>
        <v>79385</v>
      </c>
      <c r="HI48" s="136">
        <f>SUM(HH48,-HG48)</f>
        <v>77915</v>
      </c>
      <c r="HJ48" s="137">
        <f>HI48/HG48</f>
        <v>53.003401360544217</v>
      </c>
      <c r="HK48" s="61"/>
      <c r="HL48" s="136">
        <f>SUM(HL42,HL46,HL44)</f>
        <v>414</v>
      </c>
      <c r="HM48" s="136">
        <f>SUM(HM42,HM46,HM44)</f>
        <v>441</v>
      </c>
      <c r="HN48" s="136">
        <f>SUM(HM48,-HL48)</f>
        <v>27</v>
      </c>
      <c r="HO48" s="137">
        <f>HN48/HL48</f>
        <v>6.5217391304347824E-2</v>
      </c>
      <c r="HP48" s="62"/>
      <c r="HQ48" s="136">
        <f>SUM(HQ42,HQ46,HQ44)</f>
        <v>79353</v>
      </c>
      <c r="HR48" s="136">
        <f>SUM(HR42,HR46,HR44)</f>
        <v>441</v>
      </c>
      <c r="HS48" s="136">
        <f>SUM(HR48,-HQ48)</f>
        <v>-78912</v>
      </c>
      <c r="HT48" s="138">
        <f>HS48/HQ48</f>
        <v>-0.99444255415674265</v>
      </c>
      <c r="HU48" s="501">
        <v>28</v>
      </c>
      <c r="HV48" s="6"/>
      <c r="HX48" s="14">
        <v>28</v>
      </c>
      <c r="HY48" s="162" t="s">
        <v>42</v>
      </c>
      <c r="HZ48" s="136">
        <f>SUM(HZ42,HZ44,HZ46)</f>
        <v>1470</v>
      </c>
      <c r="IA48" s="136">
        <f>SUM(IA42,IA46,IA44)</f>
        <v>79385</v>
      </c>
      <c r="IB48" s="136">
        <f>SUM(IA48,-HZ48)</f>
        <v>77915</v>
      </c>
      <c r="IC48" s="137">
        <f>IB48/HZ48</f>
        <v>53.003401360544217</v>
      </c>
      <c r="ID48" s="61"/>
      <c r="IE48" s="136">
        <f>SUM(IE42,IE46,IE44)</f>
        <v>957</v>
      </c>
      <c r="IF48" s="136">
        <f>SUM(IF42,IF46,IF44)</f>
        <v>859</v>
      </c>
      <c r="IG48" s="136">
        <f>SUM(IF48,-IE48)</f>
        <v>-98</v>
      </c>
      <c r="IH48" s="137">
        <f>IG48/IE48</f>
        <v>-0.10240334378265413</v>
      </c>
      <c r="II48" s="62"/>
      <c r="IJ48" s="136">
        <f>SUM(IJ42,IJ46,IJ44)</f>
        <v>79353</v>
      </c>
      <c r="IK48" s="136">
        <f>SUM(IK42,IK46,IK44)</f>
        <v>859</v>
      </c>
      <c r="IL48" s="136">
        <f>SUM(IK48,-IJ48)</f>
        <v>-78494</v>
      </c>
      <c r="IM48" s="138">
        <f>IL48/IJ48</f>
        <v>-0.98917495242775955</v>
      </c>
      <c r="IN48" s="14">
        <v>28</v>
      </c>
      <c r="IO48" s="6"/>
      <c r="IQ48" s="511">
        <v>28</v>
      </c>
      <c r="IR48" s="162" t="s">
        <v>42</v>
      </c>
      <c r="IS48" s="136">
        <f>SUM(IS42,IS44,IS46)</f>
        <v>1470</v>
      </c>
      <c r="IT48" s="136">
        <f>SUM(IT42,IT46,IT44)</f>
        <v>79385</v>
      </c>
      <c r="IU48" s="136">
        <f>SUM(IT48,-IS48)</f>
        <v>77915</v>
      </c>
      <c r="IV48" s="137">
        <f>IU48/IS48</f>
        <v>53.003401360544217</v>
      </c>
      <c r="IW48" s="61"/>
      <c r="IX48" s="136">
        <f>SUM(IX42,IX46,IX44)</f>
        <v>14391</v>
      </c>
      <c r="IY48" s="136">
        <f>SUM(IY42,IY46,IY44)</f>
        <v>14151</v>
      </c>
      <c r="IZ48" s="136">
        <f>SUM(IY48,-IX48)</f>
        <v>-240</v>
      </c>
      <c r="JA48" s="137">
        <f>IZ48/IX48</f>
        <v>-1.6677089847821555E-2</v>
      </c>
      <c r="JB48" s="62"/>
      <c r="JC48" s="136">
        <f>SUM(JC42,JC46,JC44)</f>
        <v>79353</v>
      </c>
      <c r="JD48" s="136">
        <f>SUM(JD42,JD46,JD44)</f>
        <v>14149</v>
      </c>
      <c r="JE48" s="136">
        <f>SUM(JD48,-JC48)</f>
        <v>-65204</v>
      </c>
      <c r="JF48" s="138">
        <f>JE48/JC48</f>
        <v>-0.82169546204932387</v>
      </c>
      <c r="JG48" s="511">
        <v>28</v>
      </c>
      <c r="JH48" s="6"/>
    </row>
    <row r="49" spans="1:268" hidden="1" x14ac:dyDescent="0.25">
      <c r="A49" s="501"/>
      <c r="B49" s="163"/>
      <c r="C49" s="164"/>
      <c r="D49" s="163"/>
      <c r="E49" s="163"/>
      <c r="F49" s="165"/>
      <c r="G49" s="61"/>
      <c r="H49" s="163"/>
      <c r="I49" s="163"/>
      <c r="J49" s="163"/>
      <c r="K49" s="165"/>
      <c r="L49" s="62"/>
      <c r="M49" s="163"/>
      <c r="N49" s="163"/>
      <c r="O49" s="163"/>
      <c r="P49" s="87"/>
      <c r="Q49" s="191"/>
      <c r="R49" s="6"/>
      <c r="U49" s="506"/>
      <c r="V49" s="163"/>
      <c r="W49" s="164"/>
      <c r="X49" s="163"/>
      <c r="Y49" s="163"/>
      <c r="Z49" s="165"/>
      <c r="AA49" s="61"/>
      <c r="AB49" s="163"/>
      <c r="AC49" s="163"/>
      <c r="AD49" s="163"/>
      <c r="AE49" s="165"/>
      <c r="AF49" s="62"/>
      <c r="AG49" s="163"/>
      <c r="AH49" s="163"/>
      <c r="AI49" s="163"/>
      <c r="AJ49" s="87"/>
      <c r="AK49" s="506"/>
      <c r="AL49" s="6"/>
      <c r="AN49" s="14"/>
      <c r="AO49" s="163"/>
      <c r="AP49" s="164"/>
      <c r="AQ49" s="163"/>
      <c r="AR49" s="163"/>
      <c r="AS49" s="165"/>
      <c r="AT49" s="61"/>
      <c r="AU49" s="163"/>
      <c r="AV49" s="163"/>
      <c r="AW49" s="163"/>
      <c r="AX49" s="165"/>
      <c r="AY49" s="62"/>
      <c r="AZ49" s="163"/>
      <c r="BA49" s="163"/>
      <c r="BB49" s="163"/>
      <c r="BC49" s="87"/>
      <c r="BD49" s="14"/>
      <c r="BE49" s="6"/>
      <c r="BH49" s="501"/>
      <c r="BI49" s="163"/>
      <c r="BJ49" s="164"/>
      <c r="BK49" s="163"/>
      <c r="BL49" s="163"/>
      <c r="BM49" s="165"/>
      <c r="BN49" s="61"/>
      <c r="BO49" s="163"/>
      <c r="BP49" s="163"/>
      <c r="BQ49" s="163"/>
      <c r="BR49" s="165"/>
      <c r="BS49" s="62"/>
      <c r="BT49" s="163"/>
      <c r="BU49" s="163"/>
      <c r="BV49" s="163"/>
      <c r="BW49" s="87"/>
      <c r="BX49" s="501"/>
      <c r="BY49" s="6"/>
      <c r="CB49" s="14"/>
      <c r="CC49" s="163"/>
      <c r="CD49" s="164"/>
      <c r="CE49" s="163"/>
      <c r="CF49" s="163"/>
      <c r="CG49" s="165"/>
      <c r="CH49" s="61"/>
      <c r="CI49" s="163"/>
      <c r="CJ49" s="163"/>
      <c r="CK49" s="163"/>
      <c r="CL49" s="165"/>
      <c r="CM49" s="62"/>
      <c r="CN49" s="163"/>
      <c r="CO49" s="163"/>
      <c r="CP49" s="163"/>
      <c r="CQ49" s="87"/>
      <c r="CR49" s="14"/>
      <c r="CS49" s="6"/>
      <c r="CU49" s="501"/>
      <c r="CV49" s="163"/>
      <c r="CW49" s="164"/>
      <c r="CX49" s="163"/>
      <c r="CY49" s="163"/>
      <c r="CZ49" s="165"/>
      <c r="DA49" s="61"/>
      <c r="DB49" s="163"/>
      <c r="DC49" s="163"/>
      <c r="DD49" s="163"/>
      <c r="DE49" s="165"/>
      <c r="DF49" s="62"/>
      <c r="DG49" s="163"/>
      <c r="DH49" s="163"/>
      <c r="DI49" s="163"/>
      <c r="DJ49" s="87"/>
      <c r="DK49" s="501"/>
      <c r="DL49" s="6"/>
      <c r="DN49" s="14"/>
      <c r="DO49" s="163"/>
      <c r="DP49" s="164"/>
      <c r="DQ49" s="163"/>
      <c r="DR49" s="163"/>
      <c r="DS49" s="165"/>
      <c r="DT49" s="61"/>
      <c r="DU49" s="163"/>
      <c r="DV49" s="163"/>
      <c r="DW49" s="163"/>
      <c r="DX49" s="165"/>
      <c r="DY49" s="62"/>
      <c r="DZ49" s="163"/>
      <c r="EA49" s="163"/>
      <c r="EB49" s="163"/>
      <c r="EC49" s="87"/>
      <c r="ED49" s="14"/>
      <c r="EE49" s="6"/>
      <c r="EG49" s="501"/>
      <c r="EH49" s="163"/>
      <c r="EI49" s="164"/>
      <c r="EJ49" s="163"/>
      <c r="EK49" s="163"/>
      <c r="EL49" s="165"/>
      <c r="EM49" s="61"/>
      <c r="EN49" s="163"/>
      <c r="EO49" s="163"/>
      <c r="EP49" s="163"/>
      <c r="EQ49" s="165"/>
      <c r="ER49" s="62"/>
      <c r="ES49" s="163"/>
      <c r="ET49" s="163"/>
      <c r="EU49" s="163"/>
      <c r="EV49" s="87"/>
      <c r="EW49" s="501"/>
      <c r="EX49" s="6"/>
      <c r="EZ49" s="14"/>
      <c r="FA49" s="163"/>
      <c r="FB49" s="164"/>
      <c r="FC49" s="163"/>
      <c r="FD49" s="163"/>
      <c r="FE49" s="165"/>
      <c r="FF49" s="61"/>
      <c r="FG49" s="163"/>
      <c r="FH49" s="163"/>
      <c r="FI49" s="163"/>
      <c r="FJ49" s="165"/>
      <c r="FK49" s="62"/>
      <c r="FL49" s="163"/>
      <c r="FM49" s="163"/>
      <c r="FN49" s="163"/>
      <c r="FO49" s="87"/>
      <c r="FP49" s="14"/>
      <c r="FQ49" s="6"/>
      <c r="FS49" s="501"/>
      <c r="FT49" s="163"/>
      <c r="FU49" s="164"/>
      <c r="FV49" s="163"/>
      <c r="FW49" s="163"/>
      <c r="FX49" s="165"/>
      <c r="FY49" s="61"/>
      <c r="FZ49" s="163"/>
      <c r="GA49" s="163"/>
      <c r="GB49" s="163"/>
      <c r="GC49" s="165"/>
      <c r="GD49" s="62"/>
      <c r="GE49" s="163"/>
      <c r="GF49" s="163"/>
      <c r="GG49" s="163"/>
      <c r="GH49" s="87"/>
      <c r="GI49" s="501"/>
      <c r="GJ49" s="6"/>
      <c r="GL49" s="14"/>
      <c r="GM49" s="163"/>
      <c r="GN49" s="164"/>
      <c r="GO49" s="163"/>
      <c r="GP49" s="163"/>
      <c r="GQ49" s="165"/>
      <c r="GR49" s="61"/>
      <c r="GS49" s="163"/>
      <c r="GT49" s="163"/>
      <c r="GU49" s="163"/>
      <c r="GV49" s="165"/>
      <c r="GW49" s="62"/>
      <c r="GX49" s="163"/>
      <c r="GY49" s="163"/>
      <c r="GZ49" s="163"/>
      <c r="HA49" s="87"/>
      <c r="HB49" s="14"/>
      <c r="HC49" s="6"/>
      <c r="HE49" s="501"/>
      <c r="HF49" s="163"/>
      <c r="HG49" s="164"/>
      <c r="HH49" s="163"/>
      <c r="HI49" s="163"/>
      <c r="HJ49" s="165"/>
      <c r="HK49" s="61"/>
      <c r="HL49" s="163"/>
      <c r="HM49" s="163"/>
      <c r="HN49" s="163"/>
      <c r="HO49" s="165"/>
      <c r="HP49" s="62"/>
      <c r="HQ49" s="163"/>
      <c r="HR49" s="163"/>
      <c r="HS49" s="163"/>
      <c r="HT49" s="87"/>
      <c r="HU49" s="501"/>
      <c r="HV49" s="6"/>
      <c r="HX49" s="14"/>
      <c r="HY49" s="163"/>
      <c r="HZ49" s="164"/>
      <c r="IA49" s="163"/>
      <c r="IB49" s="163"/>
      <c r="IC49" s="165"/>
      <c r="ID49" s="61"/>
      <c r="IE49" s="163"/>
      <c r="IF49" s="163"/>
      <c r="IG49" s="163"/>
      <c r="IH49" s="165"/>
      <c r="II49" s="62"/>
      <c r="IJ49" s="163"/>
      <c r="IK49" s="163"/>
      <c r="IL49" s="163"/>
      <c r="IM49" s="87"/>
      <c r="IN49" s="14"/>
      <c r="IO49" s="6"/>
      <c r="IQ49" s="511"/>
      <c r="IR49" s="163"/>
      <c r="IS49" s="164"/>
      <c r="IT49" s="163"/>
      <c r="IU49" s="163"/>
      <c r="IV49" s="165"/>
      <c r="IW49" s="61"/>
      <c r="IX49" s="163"/>
      <c r="IY49" s="163"/>
      <c r="IZ49" s="163"/>
      <c r="JA49" s="165"/>
      <c r="JB49" s="62"/>
      <c r="JC49" s="163"/>
      <c r="JD49" s="163"/>
      <c r="JE49" s="163"/>
      <c r="JF49" s="87"/>
      <c r="JG49" s="511"/>
      <c r="JH49" s="6"/>
    </row>
    <row r="50" spans="1:268" hidden="1" x14ac:dyDescent="0.25">
      <c r="A50" s="525"/>
      <c r="B50" s="166"/>
      <c r="C50" s="167"/>
      <c r="D50" s="166"/>
      <c r="E50" s="167"/>
      <c r="F50" s="168"/>
      <c r="G50" s="167"/>
      <c r="H50" s="166"/>
      <c r="I50" s="166"/>
      <c r="J50" s="167"/>
      <c r="K50" s="168"/>
      <c r="L50" s="169"/>
      <c r="M50" s="166"/>
      <c r="N50" s="166"/>
      <c r="O50" s="167"/>
      <c r="P50" s="87"/>
      <c r="Q50" s="458"/>
      <c r="R50" s="6"/>
      <c r="U50" s="526"/>
      <c r="V50" s="166"/>
      <c r="W50" s="167"/>
      <c r="X50" s="166"/>
      <c r="Y50" s="167"/>
      <c r="Z50" s="168"/>
      <c r="AA50" s="167"/>
      <c r="AB50" s="166"/>
      <c r="AC50" s="166"/>
      <c r="AD50" s="167"/>
      <c r="AE50" s="168"/>
      <c r="AF50" s="169"/>
      <c r="AG50" s="166"/>
      <c r="AH50" s="166"/>
      <c r="AI50" s="167"/>
      <c r="AJ50" s="87"/>
      <c r="AK50" s="526"/>
      <c r="AL50" s="6"/>
      <c r="AN50" s="170"/>
      <c r="AO50" s="166"/>
      <c r="AP50" s="167"/>
      <c r="AQ50" s="166"/>
      <c r="AR50" s="167"/>
      <c r="AS50" s="168"/>
      <c r="AT50" s="167"/>
      <c r="AU50" s="166"/>
      <c r="AV50" s="166"/>
      <c r="AW50" s="167"/>
      <c r="AX50" s="168"/>
      <c r="AY50" s="169"/>
      <c r="AZ50" s="166"/>
      <c r="BA50" s="166"/>
      <c r="BB50" s="167"/>
      <c r="BC50" s="87"/>
      <c r="BD50" s="170"/>
      <c r="BE50" s="6"/>
      <c r="BH50" s="525"/>
      <c r="BI50" s="166"/>
      <c r="BJ50" s="167"/>
      <c r="BK50" s="166"/>
      <c r="BL50" s="167"/>
      <c r="BM50" s="168"/>
      <c r="BN50" s="167"/>
      <c r="BO50" s="166"/>
      <c r="BP50" s="166"/>
      <c r="BQ50" s="167"/>
      <c r="BR50" s="168"/>
      <c r="BS50" s="169"/>
      <c r="BT50" s="166"/>
      <c r="BU50" s="166"/>
      <c r="BV50" s="167"/>
      <c r="BW50" s="87"/>
      <c r="BX50" s="525"/>
      <c r="BY50" s="6"/>
      <c r="CB50" s="170"/>
      <c r="CC50" s="166"/>
      <c r="CD50" s="167"/>
      <c r="CE50" s="166"/>
      <c r="CF50" s="167"/>
      <c r="CG50" s="168"/>
      <c r="CH50" s="167"/>
      <c r="CI50" s="166"/>
      <c r="CJ50" s="166"/>
      <c r="CK50" s="167"/>
      <c r="CL50" s="168"/>
      <c r="CM50" s="169"/>
      <c r="CN50" s="166"/>
      <c r="CO50" s="166"/>
      <c r="CP50" s="167"/>
      <c r="CQ50" s="87"/>
      <c r="CR50" s="170"/>
      <c r="CS50" s="6"/>
      <c r="CU50" s="525"/>
      <c r="CV50" s="166"/>
      <c r="CW50" s="167"/>
      <c r="CX50" s="166"/>
      <c r="CY50" s="167"/>
      <c r="CZ50" s="168"/>
      <c r="DA50" s="167"/>
      <c r="DB50" s="166"/>
      <c r="DC50" s="166"/>
      <c r="DD50" s="167"/>
      <c r="DE50" s="168"/>
      <c r="DF50" s="169"/>
      <c r="DG50" s="166"/>
      <c r="DH50" s="166"/>
      <c r="DI50" s="167"/>
      <c r="DJ50" s="87"/>
      <c r="DK50" s="525"/>
      <c r="DL50" s="6"/>
      <c r="DN50" s="170"/>
      <c r="DO50" s="166"/>
      <c r="DP50" s="167"/>
      <c r="DQ50" s="166"/>
      <c r="DR50" s="167"/>
      <c r="DS50" s="168"/>
      <c r="DT50" s="167"/>
      <c r="DU50" s="166"/>
      <c r="DV50" s="166"/>
      <c r="DW50" s="167"/>
      <c r="DX50" s="168"/>
      <c r="DY50" s="169"/>
      <c r="DZ50" s="166"/>
      <c r="EA50" s="166"/>
      <c r="EB50" s="167"/>
      <c r="EC50" s="87"/>
      <c r="ED50" s="170"/>
      <c r="EE50" s="6"/>
      <c r="EG50" s="525"/>
      <c r="EH50" s="166"/>
      <c r="EI50" s="167"/>
      <c r="EJ50" s="166"/>
      <c r="EK50" s="167"/>
      <c r="EL50" s="168"/>
      <c r="EM50" s="167"/>
      <c r="EN50" s="166"/>
      <c r="EO50" s="166"/>
      <c r="EP50" s="167"/>
      <c r="EQ50" s="168"/>
      <c r="ER50" s="169"/>
      <c r="ES50" s="166"/>
      <c r="ET50" s="166"/>
      <c r="EU50" s="167"/>
      <c r="EV50" s="87"/>
      <c r="EW50" s="525"/>
      <c r="EX50" s="6"/>
      <c r="EZ50" s="170"/>
      <c r="FA50" s="166"/>
      <c r="FB50" s="167"/>
      <c r="FC50" s="166"/>
      <c r="FD50" s="167"/>
      <c r="FE50" s="168"/>
      <c r="FF50" s="167"/>
      <c r="FG50" s="166"/>
      <c r="FH50" s="166"/>
      <c r="FI50" s="167"/>
      <c r="FJ50" s="168"/>
      <c r="FK50" s="169"/>
      <c r="FL50" s="166"/>
      <c r="FM50" s="166"/>
      <c r="FN50" s="167"/>
      <c r="FO50" s="87"/>
      <c r="FP50" s="170"/>
      <c r="FQ50" s="6"/>
      <c r="FS50" s="525"/>
      <c r="FT50" s="166"/>
      <c r="FU50" s="167"/>
      <c r="FV50" s="166"/>
      <c r="FW50" s="167"/>
      <c r="FX50" s="168"/>
      <c r="FY50" s="167"/>
      <c r="FZ50" s="166"/>
      <c r="GA50" s="166"/>
      <c r="GB50" s="167"/>
      <c r="GC50" s="168"/>
      <c r="GD50" s="169"/>
      <c r="GE50" s="166"/>
      <c r="GF50" s="166"/>
      <c r="GG50" s="167"/>
      <c r="GH50" s="87"/>
      <c r="GI50" s="525"/>
      <c r="GJ50" s="6"/>
      <c r="GL50" s="170"/>
      <c r="GM50" s="166"/>
      <c r="GN50" s="167"/>
      <c r="GO50" s="166"/>
      <c r="GP50" s="167"/>
      <c r="GQ50" s="168"/>
      <c r="GR50" s="167"/>
      <c r="GS50" s="166"/>
      <c r="GT50" s="166"/>
      <c r="GU50" s="167"/>
      <c r="GV50" s="168"/>
      <c r="GW50" s="169"/>
      <c r="GX50" s="166"/>
      <c r="GY50" s="166"/>
      <c r="GZ50" s="167"/>
      <c r="HA50" s="87"/>
      <c r="HB50" s="170"/>
      <c r="HC50" s="6"/>
      <c r="HE50" s="525"/>
      <c r="HF50" s="166"/>
      <c r="HG50" s="167"/>
      <c r="HH50" s="166"/>
      <c r="HI50" s="167"/>
      <c r="HJ50" s="168"/>
      <c r="HK50" s="167"/>
      <c r="HL50" s="166"/>
      <c r="HM50" s="166"/>
      <c r="HN50" s="167"/>
      <c r="HO50" s="168"/>
      <c r="HP50" s="169"/>
      <c r="HQ50" s="166"/>
      <c r="HR50" s="166"/>
      <c r="HS50" s="167"/>
      <c r="HT50" s="87"/>
      <c r="HU50" s="525"/>
      <c r="HV50" s="6"/>
      <c r="HX50" s="170"/>
      <c r="HY50" s="166"/>
      <c r="HZ50" s="167"/>
      <c r="IA50" s="166"/>
      <c r="IB50" s="167"/>
      <c r="IC50" s="168"/>
      <c r="ID50" s="167"/>
      <c r="IE50" s="166"/>
      <c r="IF50" s="166"/>
      <c r="IG50" s="167"/>
      <c r="IH50" s="168"/>
      <c r="II50" s="169"/>
      <c r="IJ50" s="166"/>
      <c r="IK50" s="166"/>
      <c r="IL50" s="167"/>
      <c r="IM50" s="87"/>
      <c r="IN50" s="170"/>
      <c r="IO50" s="6"/>
      <c r="IQ50" s="529"/>
      <c r="IR50" s="166"/>
      <c r="IS50" s="167"/>
      <c r="IT50" s="166"/>
      <c r="IU50" s="167"/>
      <c r="IV50" s="168"/>
      <c r="IW50" s="167"/>
      <c r="IX50" s="166"/>
      <c r="IY50" s="166"/>
      <c r="IZ50" s="167"/>
      <c r="JA50" s="168"/>
      <c r="JB50" s="169"/>
      <c r="JC50" s="166"/>
      <c r="JD50" s="166"/>
      <c r="JE50" s="167"/>
      <c r="JF50" s="87"/>
      <c r="JG50" s="529"/>
      <c r="JH50" s="6"/>
    </row>
    <row r="51" spans="1:268" hidden="1" x14ac:dyDescent="0.25">
      <c r="A51" s="501"/>
      <c r="B51" s="88"/>
      <c r="C51" s="8"/>
      <c r="D51" s="88"/>
      <c r="E51" s="88"/>
      <c r="F51" s="87"/>
      <c r="G51" s="10"/>
      <c r="H51" s="88"/>
      <c r="I51" s="88"/>
      <c r="J51" s="88"/>
      <c r="K51" s="87"/>
      <c r="L51" s="62"/>
      <c r="M51" s="88"/>
      <c r="N51" s="88"/>
      <c r="O51" s="88"/>
      <c r="P51" s="87"/>
      <c r="Q51" s="191"/>
      <c r="R51" s="6"/>
      <c r="U51" s="506"/>
      <c r="V51" s="88"/>
      <c r="W51" s="8"/>
      <c r="X51" s="88"/>
      <c r="Y51" s="88"/>
      <c r="Z51" s="87"/>
      <c r="AA51" s="10"/>
      <c r="AB51" s="88"/>
      <c r="AC51" s="88"/>
      <c r="AD51" s="88"/>
      <c r="AE51" s="87"/>
      <c r="AF51" s="62"/>
      <c r="AG51" s="88"/>
      <c r="AH51" s="88"/>
      <c r="AI51" s="88"/>
      <c r="AJ51" s="87"/>
      <c r="AK51" s="506"/>
      <c r="AL51" s="6"/>
      <c r="AN51" s="14"/>
      <c r="AO51" s="88"/>
      <c r="AP51" s="8"/>
      <c r="AQ51" s="88"/>
      <c r="AR51" s="88"/>
      <c r="AS51" s="87"/>
      <c r="AT51" s="10"/>
      <c r="AU51" s="88"/>
      <c r="AV51" s="88"/>
      <c r="AW51" s="88"/>
      <c r="AX51" s="87"/>
      <c r="AY51" s="62"/>
      <c r="AZ51" s="88"/>
      <c r="BA51" s="88"/>
      <c r="BB51" s="88"/>
      <c r="BC51" s="87"/>
      <c r="BD51" s="14"/>
      <c r="BE51" s="6"/>
      <c r="BH51" s="501"/>
      <c r="BI51" s="88"/>
      <c r="BJ51" s="8"/>
      <c r="BK51" s="88"/>
      <c r="BL51" s="88"/>
      <c r="BM51" s="87"/>
      <c r="BN51" s="10"/>
      <c r="BO51" s="88"/>
      <c r="BP51" s="88"/>
      <c r="BQ51" s="88"/>
      <c r="BR51" s="87"/>
      <c r="BS51" s="62"/>
      <c r="BT51" s="88"/>
      <c r="BU51" s="88"/>
      <c r="BV51" s="88"/>
      <c r="BW51" s="87"/>
      <c r="BX51" s="501"/>
      <c r="BY51" s="6"/>
      <c r="CB51" s="14"/>
      <c r="CC51" s="88"/>
      <c r="CD51" s="8"/>
      <c r="CE51" s="88"/>
      <c r="CF51" s="88"/>
      <c r="CG51" s="87"/>
      <c r="CH51" s="10"/>
      <c r="CI51" s="88"/>
      <c r="CJ51" s="88"/>
      <c r="CK51" s="88"/>
      <c r="CL51" s="87"/>
      <c r="CM51" s="62"/>
      <c r="CN51" s="88"/>
      <c r="CO51" s="88"/>
      <c r="CP51" s="88"/>
      <c r="CQ51" s="87"/>
      <c r="CR51" s="14"/>
      <c r="CS51" s="6"/>
      <c r="CU51" s="501"/>
      <c r="CV51" s="88"/>
      <c r="CW51" s="8"/>
      <c r="CX51" s="88"/>
      <c r="CY51" s="88"/>
      <c r="CZ51" s="87"/>
      <c r="DA51" s="10"/>
      <c r="DB51" s="88"/>
      <c r="DC51" s="88"/>
      <c r="DD51" s="88"/>
      <c r="DE51" s="87"/>
      <c r="DF51" s="62"/>
      <c r="DG51" s="88"/>
      <c r="DH51" s="88"/>
      <c r="DI51" s="88"/>
      <c r="DJ51" s="87"/>
      <c r="DK51" s="501"/>
      <c r="DL51" s="6"/>
      <c r="DN51" s="14"/>
      <c r="DO51" s="88"/>
      <c r="DP51" s="8"/>
      <c r="DQ51" s="88"/>
      <c r="DR51" s="88"/>
      <c r="DS51" s="87"/>
      <c r="DT51" s="10"/>
      <c r="DU51" s="88"/>
      <c r="DV51" s="88"/>
      <c r="DW51" s="88"/>
      <c r="DX51" s="87"/>
      <c r="DY51" s="62"/>
      <c r="DZ51" s="88"/>
      <c r="EA51" s="88"/>
      <c r="EB51" s="88"/>
      <c r="EC51" s="87"/>
      <c r="ED51" s="14"/>
      <c r="EE51" s="6"/>
      <c r="EG51" s="501"/>
      <c r="EH51" s="88"/>
      <c r="EI51" s="8"/>
      <c r="EJ51" s="88"/>
      <c r="EK51" s="88"/>
      <c r="EL51" s="87"/>
      <c r="EM51" s="10"/>
      <c r="EN51" s="88"/>
      <c r="EO51" s="88"/>
      <c r="EP51" s="88"/>
      <c r="EQ51" s="87"/>
      <c r="ER51" s="62"/>
      <c r="ES51" s="88"/>
      <c r="ET51" s="88"/>
      <c r="EU51" s="88"/>
      <c r="EV51" s="87"/>
      <c r="EW51" s="501"/>
      <c r="EX51" s="6"/>
      <c r="EZ51" s="14"/>
      <c r="FA51" s="88"/>
      <c r="FB51" s="8"/>
      <c r="FC51" s="88"/>
      <c r="FD51" s="88"/>
      <c r="FE51" s="87"/>
      <c r="FF51" s="10"/>
      <c r="FG51" s="88"/>
      <c r="FH51" s="88"/>
      <c r="FI51" s="88"/>
      <c r="FJ51" s="87"/>
      <c r="FK51" s="62"/>
      <c r="FL51" s="88"/>
      <c r="FM51" s="88"/>
      <c r="FN51" s="88"/>
      <c r="FO51" s="87"/>
      <c r="FP51" s="14"/>
      <c r="FQ51" s="6"/>
      <c r="FS51" s="501"/>
      <c r="FT51" s="88"/>
      <c r="FU51" s="8"/>
      <c r="FV51" s="88"/>
      <c r="FW51" s="88"/>
      <c r="FX51" s="87"/>
      <c r="FY51" s="10"/>
      <c r="FZ51" s="88"/>
      <c r="GA51" s="88"/>
      <c r="GB51" s="88"/>
      <c r="GC51" s="87"/>
      <c r="GD51" s="62"/>
      <c r="GE51" s="88"/>
      <c r="GF51" s="88"/>
      <c r="GG51" s="88"/>
      <c r="GH51" s="87"/>
      <c r="GI51" s="501"/>
      <c r="GJ51" s="6"/>
      <c r="GL51" s="14"/>
      <c r="GM51" s="88"/>
      <c r="GN51" s="8"/>
      <c r="GO51" s="88"/>
      <c r="GP51" s="88"/>
      <c r="GQ51" s="87"/>
      <c r="GR51" s="10"/>
      <c r="GS51" s="88"/>
      <c r="GT51" s="88"/>
      <c r="GU51" s="88"/>
      <c r="GV51" s="87"/>
      <c r="GW51" s="62"/>
      <c r="GX51" s="88"/>
      <c r="GY51" s="88"/>
      <c r="GZ51" s="88"/>
      <c r="HA51" s="87"/>
      <c r="HB51" s="14"/>
      <c r="HC51" s="6"/>
      <c r="HE51" s="501"/>
      <c r="HF51" s="88"/>
      <c r="HG51" s="8"/>
      <c r="HH51" s="88"/>
      <c r="HI51" s="88"/>
      <c r="HJ51" s="87"/>
      <c r="HK51" s="10"/>
      <c r="HL51" s="88"/>
      <c r="HM51" s="88"/>
      <c r="HN51" s="88"/>
      <c r="HO51" s="87"/>
      <c r="HP51" s="62"/>
      <c r="HQ51" s="88"/>
      <c r="HR51" s="88"/>
      <c r="HS51" s="88"/>
      <c r="HT51" s="87"/>
      <c r="HU51" s="501"/>
      <c r="HV51" s="6"/>
      <c r="HX51" s="14"/>
      <c r="HY51" s="88"/>
      <c r="HZ51" s="8"/>
      <c r="IA51" s="88"/>
      <c r="IB51" s="88"/>
      <c r="IC51" s="87"/>
      <c r="ID51" s="10"/>
      <c r="IE51" s="88"/>
      <c r="IF51" s="88"/>
      <c r="IG51" s="88"/>
      <c r="IH51" s="87"/>
      <c r="II51" s="62"/>
      <c r="IJ51" s="88"/>
      <c r="IK51" s="88"/>
      <c r="IL51" s="88"/>
      <c r="IM51" s="87"/>
      <c r="IN51" s="14"/>
      <c r="IO51" s="6"/>
      <c r="IQ51" s="511"/>
      <c r="IR51" s="88"/>
      <c r="IS51" s="8"/>
      <c r="IT51" s="88"/>
      <c r="IU51" s="88"/>
      <c r="IV51" s="87"/>
      <c r="IW51" s="10"/>
      <c r="IX51" s="88"/>
      <c r="IY51" s="88"/>
      <c r="IZ51" s="88"/>
      <c r="JA51" s="87"/>
      <c r="JB51" s="62"/>
      <c r="JC51" s="88"/>
      <c r="JD51" s="88"/>
      <c r="JE51" s="88"/>
      <c r="JF51" s="87"/>
      <c r="JG51" s="511"/>
      <c r="JH51" s="6"/>
    </row>
    <row r="52" spans="1:268" hidden="1" x14ac:dyDescent="0.25">
      <c r="A52" s="501"/>
      <c r="B52" s="8"/>
      <c r="C52" s="8"/>
      <c r="D52" s="8"/>
      <c r="E52" s="88"/>
      <c r="F52" s="87"/>
      <c r="G52" s="10"/>
      <c r="H52" s="8"/>
      <c r="I52" s="8"/>
      <c r="J52" s="88"/>
      <c r="K52" s="87"/>
      <c r="L52" s="62"/>
      <c r="M52" s="8"/>
      <c r="N52" s="8"/>
      <c r="O52" s="88"/>
      <c r="P52" s="87"/>
      <c r="Q52" s="191"/>
      <c r="R52" s="6"/>
      <c r="U52" s="506"/>
      <c r="V52" s="8"/>
      <c r="W52" s="8"/>
      <c r="X52" s="8"/>
      <c r="Y52" s="88"/>
      <c r="Z52" s="87"/>
      <c r="AA52" s="10"/>
      <c r="AB52" s="8"/>
      <c r="AC52" s="8"/>
      <c r="AD52" s="88"/>
      <c r="AE52" s="87"/>
      <c r="AF52" s="62"/>
      <c r="AG52" s="8"/>
      <c r="AH52" s="8"/>
      <c r="AI52" s="88"/>
      <c r="AJ52" s="87"/>
      <c r="AK52" s="506"/>
      <c r="AL52" s="6"/>
      <c r="AN52" s="14"/>
      <c r="AO52" s="8"/>
      <c r="AP52" s="8"/>
      <c r="AQ52" s="8"/>
      <c r="AR52" s="88"/>
      <c r="AS52" s="87"/>
      <c r="AT52" s="10"/>
      <c r="AU52" s="8"/>
      <c r="AV52" s="8"/>
      <c r="AW52" s="88"/>
      <c r="AX52" s="87"/>
      <c r="AY52" s="62"/>
      <c r="AZ52" s="8"/>
      <c r="BA52" s="8"/>
      <c r="BB52" s="88"/>
      <c r="BC52" s="87"/>
      <c r="BD52" s="14"/>
      <c r="BE52" s="6"/>
      <c r="BH52" s="501"/>
      <c r="BI52" s="8"/>
      <c r="BJ52" s="8"/>
      <c r="BK52" s="8"/>
      <c r="BL52" s="88"/>
      <c r="BM52" s="87"/>
      <c r="BN52" s="10"/>
      <c r="BO52" s="8"/>
      <c r="BP52" s="8"/>
      <c r="BQ52" s="88"/>
      <c r="BR52" s="87"/>
      <c r="BS52" s="62"/>
      <c r="BT52" s="8"/>
      <c r="BU52" s="8"/>
      <c r="BV52" s="88"/>
      <c r="BW52" s="87"/>
      <c r="BX52" s="501"/>
      <c r="BY52" s="6"/>
      <c r="CB52" s="14"/>
      <c r="CC52" s="8"/>
      <c r="CD52" s="8"/>
      <c r="CE52" s="8"/>
      <c r="CF52" s="88"/>
      <c r="CG52" s="87"/>
      <c r="CH52" s="10"/>
      <c r="CI52" s="8"/>
      <c r="CJ52" s="8"/>
      <c r="CK52" s="88"/>
      <c r="CL52" s="87"/>
      <c r="CM52" s="62"/>
      <c r="CN52" s="8"/>
      <c r="CO52" s="8"/>
      <c r="CP52" s="88"/>
      <c r="CQ52" s="87"/>
      <c r="CR52" s="14"/>
      <c r="CS52" s="6"/>
      <c r="CU52" s="501"/>
      <c r="CV52" s="8"/>
      <c r="CW52" s="8"/>
      <c r="CX52" s="8"/>
      <c r="CY52" s="88"/>
      <c r="CZ52" s="87"/>
      <c r="DA52" s="10"/>
      <c r="DB52" s="8"/>
      <c r="DC52" s="8"/>
      <c r="DD52" s="88"/>
      <c r="DE52" s="87"/>
      <c r="DF52" s="62"/>
      <c r="DG52" s="8"/>
      <c r="DH52" s="8"/>
      <c r="DI52" s="88"/>
      <c r="DJ52" s="87"/>
      <c r="DK52" s="501"/>
      <c r="DL52" s="6"/>
      <c r="DN52" s="14"/>
      <c r="DO52" s="8"/>
      <c r="DP52" s="8"/>
      <c r="DQ52" s="8"/>
      <c r="DR52" s="88"/>
      <c r="DS52" s="87"/>
      <c r="DT52" s="10"/>
      <c r="DU52" s="8"/>
      <c r="DV52" s="8"/>
      <c r="DW52" s="88"/>
      <c r="DX52" s="87"/>
      <c r="DY52" s="62"/>
      <c r="DZ52" s="8"/>
      <c r="EA52" s="8"/>
      <c r="EB52" s="88"/>
      <c r="EC52" s="87"/>
      <c r="ED52" s="14"/>
      <c r="EE52" s="6"/>
      <c r="EG52" s="501"/>
      <c r="EH52" s="8"/>
      <c r="EI52" s="8"/>
      <c r="EJ52" s="8"/>
      <c r="EK52" s="88"/>
      <c r="EL52" s="87"/>
      <c r="EM52" s="10"/>
      <c r="EN52" s="8"/>
      <c r="EO52" s="8"/>
      <c r="EP52" s="88"/>
      <c r="EQ52" s="87"/>
      <c r="ER52" s="62"/>
      <c r="ES52" s="8"/>
      <c r="ET52" s="8"/>
      <c r="EU52" s="88"/>
      <c r="EV52" s="87"/>
      <c r="EW52" s="501"/>
      <c r="EX52" s="6"/>
      <c r="EZ52" s="14"/>
      <c r="FA52" s="8"/>
      <c r="FB52" s="8"/>
      <c r="FC52" s="8"/>
      <c r="FD52" s="88"/>
      <c r="FE52" s="87"/>
      <c r="FF52" s="10"/>
      <c r="FG52" s="8"/>
      <c r="FH52" s="8"/>
      <c r="FI52" s="88"/>
      <c r="FJ52" s="87"/>
      <c r="FK52" s="62"/>
      <c r="FL52" s="8"/>
      <c r="FM52" s="8"/>
      <c r="FN52" s="88"/>
      <c r="FO52" s="87"/>
      <c r="FP52" s="14"/>
      <c r="FQ52" s="6"/>
      <c r="FS52" s="501"/>
      <c r="FT52" s="8"/>
      <c r="FU52" s="8"/>
      <c r="FV52" s="8"/>
      <c r="FW52" s="88"/>
      <c r="FX52" s="87"/>
      <c r="FY52" s="10"/>
      <c r="FZ52" s="8"/>
      <c r="GA52" s="8"/>
      <c r="GB52" s="88"/>
      <c r="GC52" s="87"/>
      <c r="GD52" s="62"/>
      <c r="GE52" s="8"/>
      <c r="GF52" s="8"/>
      <c r="GG52" s="88"/>
      <c r="GH52" s="87"/>
      <c r="GI52" s="501"/>
      <c r="GJ52" s="6"/>
      <c r="GL52" s="14"/>
      <c r="GM52" s="8"/>
      <c r="GN52" s="8"/>
      <c r="GO52" s="8"/>
      <c r="GP52" s="88"/>
      <c r="GQ52" s="87"/>
      <c r="GR52" s="10"/>
      <c r="GS52" s="8"/>
      <c r="GT52" s="8"/>
      <c r="GU52" s="88"/>
      <c r="GV52" s="87"/>
      <c r="GW52" s="62"/>
      <c r="GX52" s="8"/>
      <c r="GY52" s="8"/>
      <c r="GZ52" s="88"/>
      <c r="HA52" s="87"/>
      <c r="HB52" s="14"/>
      <c r="HC52" s="6"/>
      <c r="HE52" s="501"/>
      <c r="HF52" s="8"/>
      <c r="HG52" s="8"/>
      <c r="HH52" s="8"/>
      <c r="HI52" s="88"/>
      <c r="HJ52" s="87"/>
      <c r="HK52" s="10"/>
      <c r="HL52" s="8"/>
      <c r="HM52" s="8"/>
      <c r="HN52" s="88"/>
      <c r="HO52" s="87"/>
      <c r="HP52" s="62"/>
      <c r="HQ52" s="8"/>
      <c r="HR52" s="8"/>
      <c r="HS52" s="88"/>
      <c r="HT52" s="87"/>
      <c r="HU52" s="501"/>
      <c r="HV52" s="6"/>
      <c r="HX52" s="14"/>
      <c r="HY52" s="8"/>
      <c r="HZ52" s="8"/>
      <c r="IA52" s="8"/>
      <c r="IB52" s="88"/>
      <c r="IC52" s="87"/>
      <c r="ID52" s="10"/>
      <c r="IE52" s="8"/>
      <c r="IF52" s="8"/>
      <c r="IG52" s="88"/>
      <c r="IH52" s="87"/>
      <c r="II52" s="62"/>
      <c r="IJ52" s="8"/>
      <c r="IK52" s="8"/>
      <c r="IL52" s="88"/>
      <c r="IM52" s="87"/>
      <c r="IN52" s="14"/>
      <c r="IO52" s="6"/>
      <c r="IQ52" s="511"/>
      <c r="IR52" s="8"/>
      <c r="IS52" s="8"/>
      <c r="IT52" s="8"/>
      <c r="IU52" s="88"/>
      <c r="IV52" s="87"/>
      <c r="IW52" s="10"/>
      <c r="IX52" s="8"/>
      <c r="IY52" s="8"/>
      <c r="IZ52" s="88"/>
      <c r="JA52" s="87"/>
      <c r="JB52" s="62"/>
      <c r="JC52" s="8"/>
      <c r="JD52" s="8"/>
      <c r="JE52" s="88"/>
      <c r="JF52" s="87"/>
      <c r="JG52" s="511"/>
      <c r="JH52" s="6"/>
    </row>
    <row r="53" spans="1:268" hidden="1" x14ac:dyDescent="0.25">
      <c r="A53" s="501"/>
      <c r="B53" s="88"/>
      <c r="C53" s="8"/>
      <c r="D53" s="88"/>
      <c r="E53" s="88"/>
      <c r="F53" s="87"/>
      <c r="G53" s="10"/>
      <c r="H53" s="88"/>
      <c r="I53" s="88"/>
      <c r="J53" s="88"/>
      <c r="K53" s="87"/>
      <c r="L53" s="62"/>
      <c r="M53" s="88"/>
      <c r="N53" s="88"/>
      <c r="O53" s="88"/>
      <c r="P53" s="87"/>
      <c r="Q53" s="191"/>
      <c r="R53" s="6"/>
      <c r="U53" s="506"/>
      <c r="V53" s="88"/>
      <c r="W53" s="8"/>
      <c r="X53" s="88"/>
      <c r="Y53" s="88"/>
      <c r="Z53" s="87"/>
      <c r="AA53" s="10"/>
      <c r="AB53" s="88"/>
      <c r="AC53" s="88"/>
      <c r="AD53" s="88"/>
      <c r="AE53" s="87"/>
      <c r="AF53" s="62"/>
      <c r="AG53" s="88"/>
      <c r="AH53" s="88"/>
      <c r="AI53" s="88"/>
      <c r="AJ53" s="87"/>
      <c r="AK53" s="506"/>
      <c r="AL53" s="6"/>
      <c r="AN53" s="14"/>
      <c r="AO53" s="88"/>
      <c r="AP53" s="8"/>
      <c r="AQ53" s="88"/>
      <c r="AR53" s="88"/>
      <c r="AS53" s="87"/>
      <c r="AT53" s="10"/>
      <c r="AU53" s="88"/>
      <c r="AV53" s="88"/>
      <c r="AW53" s="88"/>
      <c r="AX53" s="87"/>
      <c r="AY53" s="62"/>
      <c r="AZ53" s="88"/>
      <c r="BA53" s="88"/>
      <c r="BB53" s="88"/>
      <c r="BC53" s="87"/>
      <c r="BD53" s="14"/>
      <c r="BE53" s="6"/>
      <c r="BH53" s="501"/>
      <c r="BI53" s="88"/>
      <c r="BJ53" s="8"/>
      <c r="BK53" s="88"/>
      <c r="BL53" s="88"/>
      <c r="BM53" s="87"/>
      <c r="BN53" s="10"/>
      <c r="BO53" s="88"/>
      <c r="BP53" s="88"/>
      <c r="BQ53" s="88"/>
      <c r="BR53" s="87"/>
      <c r="BS53" s="62"/>
      <c r="BT53" s="88"/>
      <c r="BU53" s="88"/>
      <c r="BV53" s="88"/>
      <c r="BW53" s="87"/>
      <c r="BX53" s="501"/>
      <c r="BY53" s="6"/>
      <c r="CB53" s="14"/>
      <c r="CC53" s="88"/>
      <c r="CD53" s="8"/>
      <c r="CE53" s="88"/>
      <c r="CF53" s="88"/>
      <c r="CG53" s="87"/>
      <c r="CH53" s="10"/>
      <c r="CI53" s="88"/>
      <c r="CJ53" s="88"/>
      <c r="CK53" s="88"/>
      <c r="CL53" s="87"/>
      <c r="CM53" s="62"/>
      <c r="CN53" s="88"/>
      <c r="CO53" s="88"/>
      <c r="CP53" s="88"/>
      <c r="CQ53" s="87"/>
      <c r="CR53" s="14"/>
      <c r="CS53" s="6"/>
      <c r="CU53" s="501"/>
      <c r="CV53" s="88"/>
      <c r="CW53" s="8"/>
      <c r="CX53" s="88"/>
      <c r="CY53" s="88"/>
      <c r="CZ53" s="87"/>
      <c r="DA53" s="10"/>
      <c r="DB53" s="88"/>
      <c r="DC53" s="88"/>
      <c r="DD53" s="88"/>
      <c r="DE53" s="87"/>
      <c r="DF53" s="62"/>
      <c r="DG53" s="88"/>
      <c r="DH53" s="88"/>
      <c r="DI53" s="88"/>
      <c r="DJ53" s="87"/>
      <c r="DK53" s="501"/>
      <c r="DL53" s="6"/>
      <c r="DN53" s="14"/>
      <c r="DO53" s="88"/>
      <c r="DP53" s="8"/>
      <c r="DQ53" s="88"/>
      <c r="DR53" s="88"/>
      <c r="DS53" s="87"/>
      <c r="DT53" s="10"/>
      <c r="DU53" s="88"/>
      <c r="DV53" s="88"/>
      <c r="DW53" s="88"/>
      <c r="DX53" s="87"/>
      <c r="DY53" s="62"/>
      <c r="DZ53" s="88"/>
      <c r="EA53" s="88"/>
      <c r="EB53" s="88"/>
      <c r="EC53" s="87"/>
      <c r="ED53" s="14"/>
      <c r="EE53" s="6"/>
      <c r="EG53" s="501"/>
      <c r="EH53" s="88"/>
      <c r="EI53" s="8"/>
      <c r="EJ53" s="88"/>
      <c r="EK53" s="88"/>
      <c r="EL53" s="87"/>
      <c r="EM53" s="10"/>
      <c r="EN53" s="88"/>
      <c r="EO53" s="88"/>
      <c r="EP53" s="88"/>
      <c r="EQ53" s="87"/>
      <c r="ER53" s="62"/>
      <c r="ES53" s="88"/>
      <c r="ET53" s="88"/>
      <c r="EU53" s="88"/>
      <c r="EV53" s="87"/>
      <c r="EW53" s="501"/>
      <c r="EX53" s="6"/>
      <c r="EZ53" s="14"/>
      <c r="FA53" s="88"/>
      <c r="FB53" s="8"/>
      <c r="FC53" s="88"/>
      <c r="FD53" s="88"/>
      <c r="FE53" s="87"/>
      <c r="FF53" s="10"/>
      <c r="FG53" s="88"/>
      <c r="FH53" s="88"/>
      <c r="FI53" s="88"/>
      <c r="FJ53" s="87"/>
      <c r="FK53" s="62"/>
      <c r="FL53" s="88"/>
      <c r="FM53" s="88"/>
      <c r="FN53" s="88"/>
      <c r="FO53" s="87"/>
      <c r="FP53" s="14"/>
      <c r="FQ53" s="6"/>
      <c r="FS53" s="501"/>
      <c r="FT53" s="88"/>
      <c r="FU53" s="8"/>
      <c r="FV53" s="88"/>
      <c r="FW53" s="88"/>
      <c r="FX53" s="87"/>
      <c r="FY53" s="10"/>
      <c r="FZ53" s="88"/>
      <c r="GA53" s="88"/>
      <c r="GB53" s="88"/>
      <c r="GC53" s="87"/>
      <c r="GD53" s="62"/>
      <c r="GE53" s="88"/>
      <c r="GF53" s="88"/>
      <c r="GG53" s="88"/>
      <c r="GH53" s="87"/>
      <c r="GI53" s="501"/>
      <c r="GJ53" s="6"/>
      <c r="GL53" s="14"/>
      <c r="GM53" s="88"/>
      <c r="GN53" s="8"/>
      <c r="GO53" s="88"/>
      <c r="GP53" s="88"/>
      <c r="GQ53" s="87"/>
      <c r="GR53" s="10"/>
      <c r="GS53" s="88"/>
      <c r="GT53" s="88"/>
      <c r="GU53" s="88"/>
      <c r="GV53" s="87"/>
      <c r="GW53" s="62"/>
      <c r="GX53" s="88"/>
      <c r="GY53" s="88"/>
      <c r="GZ53" s="88"/>
      <c r="HA53" s="87"/>
      <c r="HB53" s="14"/>
      <c r="HC53" s="6"/>
      <c r="HE53" s="501"/>
      <c r="HF53" s="88"/>
      <c r="HG53" s="8"/>
      <c r="HH53" s="88"/>
      <c r="HI53" s="88"/>
      <c r="HJ53" s="87"/>
      <c r="HK53" s="10"/>
      <c r="HL53" s="88"/>
      <c r="HM53" s="88"/>
      <c r="HN53" s="88"/>
      <c r="HO53" s="87"/>
      <c r="HP53" s="62"/>
      <c r="HQ53" s="88"/>
      <c r="HR53" s="88"/>
      <c r="HS53" s="88"/>
      <c r="HT53" s="87"/>
      <c r="HU53" s="501"/>
      <c r="HV53" s="6"/>
      <c r="HX53" s="14"/>
      <c r="HY53" s="88"/>
      <c r="HZ53" s="8"/>
      <c r="IA53" s="88"/>
      <c r="IB53" s="88"/>
      <c r="IC53" s="87"/>
      <c r="ID53" s="10"/>
      <c r="IE53" s="88"/>
      <c r="IF53" s="88"/>
      <c r="IG53" s="88"/>
      <c r="IH53" s="87"/>
      <c r="II53" s="62"/>
      <c r="IJ53" s="88"/>
      <c r="IK53" s="88"/>
      <c r="IL53" s="88"/>
      <c r="IM53" s="87"/>
      <c r="IN53" s="14"/>
      <c r="IO53" s="6"/>
      <c r="IQ53" s="511"/>
      <c r="IR53" s="88"/>
      <c r="IS53" s="8"/>
      <c r="IT53" s="88"/>
      <c r="IU53" s="88"/>
      <c r="IV53" s="87"/>
      <c r="IW53" s="10"/>
      <c r="IX53" s="88"/>
      <c r="IY53" s="88"/>
      <c r="IZ53" s="88"/>
      <c r="JA53" s="87"/>
      <c r="JB53" s="62"/>
      <c r="JC53" s="88"/>
      <c r="JD53" s="88"/>
      <c r="JE53" s="88"/>
      <c r="JF53" s="87"/>
      <c r="JG53" s="511"/>
      <c r="JH53" s="6"/>
    </row>
    <row r="54" spans="1:268" ht="15.75" hidden="1" x14ac:dyDescent="0.25">
      <c r="A54" s="501"/>
      <c r="B54" s="173"/>
      <c r="C54" s="174"/>
      <c r="D54" s="175"/>
      <c r="E54" s="176"/>
      <c r="F54" s="71"/>
      <c r="G54" s="10"/>
      <c r="H54" s="175"/>
      <c r="I54" s="175"/>
      <c r="J54" s="176"/>
      <c r="K54" s="71"/>
      <c r="L54" s="62"/>
      <c r="M54" s="175"/>
      <c r="N54" s="175"/>
      <c r="O54" s="176"/>
      <c r="P54" s="71"/>
      <c r="Q54" s="191"/>
      <c r="R54" s="6"/>
      <c r="U54" s="506"/>
      <c r="V54" s="173"/>
      <c r="W54" s="174"/>
      <c r="X54" s="175"/>
      <c r="Y54" s="176"/>
      <c r="Z54" s="71"/>
      <c r="AA54" s="10"/>
      <c r="AB54" s="175"/>
      <c r="AC54" s="175"/>
      <c r="AD54" s="176"/>
      <c r="AE54" s="71"/>
      <c r="AF54" s="62"/>
      <c r="AG54" s="175"/>
      <c r="AH54" s="175"/>
      <c r="AI54" s="176"/>
      <c r="AJ54" s="71"/>
      <c r="AK54" s="506"/>
      <c r="AL54" s="6"/>
      <c r="AN54" s="14"/>
      <c r="AO54" s="173"/>
      <c r="AP54" s="174"/>
      <c r="AQ54" s="175"/>
      <c r="AR54" s="176"/>
      <c r="AS54" s="71"/>
      <c r="AT54" s="10"/>
      <c r="AU54" s="175"/>
      <c r="AV54" s="175"/>
      <c r="AW54" s="176"/>
      <c r="AX54" s="71"/>
      <c r="AY54" s="62"/>
      <c r="AZ54" s="175"/>
      <c r="BA54" s="175"/>
      <c r="BB54" s="176"/>
      <c r="BC54" s="71"/>
      <c r="BD54" s="14"/>
      <c r="BE54" s="6"/>
      <c r="BH54" s="501"/>
      <c r="BI54" s="173"/>
      <c r="BJ54" s="174"/>
      <c r="BK54" s="175"/>
      <c r="BL54" s="176"/>
      <c r="BM54" s="71"/>
      <c r="BN54" s="10"/>
      <c r="BO54" s="175"/>
      <c r="BP54" s="175"/>
      <c r="BQ54" s="176"/>
      <c r="BR54" s="71"/>
      <c r="BS54" s="62"/>
      <c r="BT54" s="175"/>
      <c r="BU54" s="175"/>
      <c r="BV54" s="176"/>
      <c r="BW54" s="71"/>
      <c r="BX54" s="501"/>
      <c r="BY54" s="6"/>
      <c r="CB54" s="14"/>
      <c r="CC54" s="173"/>
      <c r="CD54" s="174"/>
      <c r="CE54" s="175"/>
      <c r="CF54" s="176"/>
      <c r="CG54" s="71"/>
      <c r="CH54" s="10"/>
      <c r="CI54" s="175"/>
      <c r="CJ54" s="175"/>
      <c r="CK54" s="176"/>
      <c r="CL54" s="71"/>
      <c r="CM54" s="62"/>
      <c r="CN54" s="175"/>
      <c r="CO54" s="175"/>
      <c r="CP54" s="176"/>
      <c r="CQ54" s="71"/>
      <c r="CR54" s="14"/>
      <c r="CS54" s="6"/>
      <c r="CU54" s="501"/>
      <c r="CV54" s="173"/>
      <c r="CW54" s="174"/>
      <c r="CX54" s="175"/>
      <c r="CY54" s="176"/>
      <c r="CZ54" s="71"/>
      <c r="DA54" s="10"/>
      <c r="DB54" s="175"/>
      <c r="DC54" s="175"/>
      <c r="DD54" s="176"/>
      <c r="DE54" s="71"/>
      <c r="DF54" s="62"/>
      <c r="DG54" s="175"/>
      <c r="DH54" s="175"/>
      <c r="DI54" s="176"/>
      <c r="DJ54" s="71"/>
      <c r="DK54" s="501"/>
      <c r="DL54" s="6"/>
      <c r="DN54" s="14"/>
      <c r="DO54" s="173"/>
      <c r="DP54" s="174"/>
      <c r="DQ54" s="175"/>
      <c r="DR54" s="176"/>
      <c r="DS54" s="71"/>
      <c r="DT54" s="10"/>
      <c r="DU54" s="175"/>
      <c r="DV54" s="175"/>
      <c r="DW54" s="176"/>
      <c r="DX54" s="71"/>
      <c r="DY54" s="62"/>
      <c r="DZ54" s="175"/>
      <c r="EA54" s="175"/>
      <c r="EB54" s="176"/>
      <c r="EC54" s="71"/>
      <c r="ED54" s="14"/>
      <c r="EE54" s="6"/>
      <c r="EG54" s="501"/>
      <c r="EH54" s="173"/>
      <c r="EI54" s="174"/>
      <c r="EJ54" s="175"/>
      <c r="EK54" s="176"/>
      <c r="EL54" s="71"/>
      <c r="EM54" s="10"/>
      <c r="EN54" s="175"/>
      <c r="EO54" s="175"/>
      <c r="EP54" s="176"/>
      <c r="EQ54" s="71"/>
      <c r="ER54" s="62"/>
      <c r="ES54" s="175"/>
      <c r="ET54" s="175"/>
      <c r="EU54" s="176"/>
      <c r="EV54" s="71"/>
      <c r="EW54" s="501"/>
      <c r="EX54" s="6"/>
      <c r="EZ54" s="14"/>
      <c r="FA54" s="173"/>
      <c r="FB54" s="174"/>
      <c r="FC54" s="175"/>
      <c r="FD54" s="176"/>
      <c r="FE54" s="71"/>
      <c r="FF54" s="10"/>
      <c r="FG54" s="175"/>
      <c r="FH54" s="175"/>
      <c r="FI54" s="176"/>
      <c r="FJ54" s="71"/>
      <c r="FK54" s="62"/>
      <c r="FL54" s="175"/>
      <c r="FM54" s="175"/>
      <c r="FN54" s="176"/>
      <c r="FO54" s="71"/>
      <c r="FP54" s="14"/>
      <c r="FQ54" s="6"/>
      <c r="FS54" s="501"/>
      <c r="FT54" s="173"/>
      <c r="FU54" s="174"/>
      <c r="FV54" s="175"/>
      <c r="FW54" s="176"/>
      <c r="FX54" s="71"/>
      <c r="FY54" s="10"/>
      <c r="FZ54" s="175"/>
      <c r="GA54" s="175"/>
      <c r="GB54" s="176"/>
      <c r="GC54" s="71"/>
      <c r="GD54" s="62"/>
      <c r="GE54" s="175"/>
      <c r="GF54" s="175"/>
      <c r="GG54" s="176"/>
      <c r="GH54" s="71"/>
      <c r="GI54" s="501"/>
      <c r="GJ54" s="6"/>
      <c r="GL54" s="14"/>
      <c r="GM54" s="173"/>
      <c r="GN54" s="174"/>
      <c r="GO54" s="175"/>
      <c r="GP54" s="176"/>
      <c r="GQ54" s="71"/>
      <c r="GR54" s="10"/>
      <c r="GS54" s="175"/>
      <c r="GT54" s="175"/>
      <c r="GU54" s="176"/>
      <c r="GV54" s="71"/>
      <c r="GW54" s="62"/>
      <c r="GX54" s="175"/>
      <c r="GY54" s="175"/>
      <c r="GZ54" s="176"/>
      <c r="HA54" s="71"/>
      <c r="HB54" s="14"/>
      <c r="HC54" s="6"/>
      <c r="HE54" s="501"/>
      <c r="HF54" s="173"/>
      <c r="HG54" s="174"/>
      <c r="HH54" s="175"/>
      <c r="HI54" s="176"/>
      <c r="HJ54" s="71"/>
      <c r="HK54" s="10"/>
      <c r="HL54" s="175"/>
      <c r="HM54" s="175"/>
      <c r="HN54" s="176"/>
      <c r="HO54" s="71"/>
      <c r="HP54" s="62"/>
      <c r="HQ54" s="175"/>
      <c r="HR54" s="175"/>
      <c r="HS54" s="176"/>
      <c r="HT54" s="71"/>
      <c r="HU54" s="501"/>
      <c r="HV54" s="6"/>
      <c r="HX54" s="14"/>
      <c r="HY54" s="173"/>
      <c r="HZ54" s="174"/>
      <c r="IA54" s="175"/>
      <c r="IB54" s="176"/>
      <c r="IC54" s="71"/>
      <c r="ID54" s="10"/>
      <c r="IE54" s="175"/>
      <c r="IF54" s="175"/>
      <c r="IG54" s="176"/>
      <c r="IH54" s="71"/>
      <c r="II54" s="62"/>
      <c r="IJ54" s="175"/>
      <c r="IK54" s="175"/>
      <c r="IL54" s="176"/>
      <c r="IM54" s="71"/>
      <c r="IN54" s="14"/>
      <c r="IO54" s="6"/>
      <c r="IQ54" s="511"/>
      <c r="IR54" s="173"/>
      <c r="IS54" s="174"/>
      <c r="IT54" s="175"/>
      <c r="IU54" s="176"/>
      <c r="IV54" s="71"/>
      <c r="IW54" s="10"/>
      <c r="IX54" s="175"/>
      <c r="IY54" s="175"/>
      <c r="IZ54" s="176"/>
      <c r="JA54" s="71"/>
      <c r="JB54" s="62"/>
      <c r="JC54" s="175"/>
      <c r="JD54" s="175"/>
      <c r="JE54" s="176"/>
      <c r="JF54" s="71"/>
      <c r="JG54" s="511"/>
      <c r="JH54" s="6"/>
    </row>
    <row r="55" spans="1:268" hidden="1" x14ac:dyDescent="0.25">
      <c r="A55" s="501"/>
      <c r="B55" s="88"/>
      <c r="C55" s="8"/>
      <c r="D55" s="88"/>
      <c r="E55" s="88"/>
      <c r="F55" s="87"/>
      <c r="G55" s="10"/>
      <c r="H55" s="88"/>
      <c r="I55" s="88"/>
      <c r="J55" s="88"/>
      <c r="K55" s="87"/>
      <c r="L55" s="62"/>
      <c r="M55" s="88"/>
      <c r="N55" s="88"/>
      <c r="O55" s="88"/>
      <c r="P55" s="87"/>
      <c r="Q55" s="191"/>
      <c r="R55" s="6"/>
      <c r="U55" s="506"/>
      <c r="V55" s="88"/>
      <c r="W55" s="8"/>
      <c r="X55" s="88"/>
      <c r="Y55" s="88"/>
      <c r="Z55" s="87"/>
      <c r="AA55" s="10"/>
      <c r="AB55" s="88"/>
      <c r="AC55" s="88"/>
      <c r="AD55" s="88"/>
      <c r="AE55" s="87"/>
      <c r="AF55" s="62"/>
      <c r="AG55" s="88"/>
      <c r="AH55" s="88"/>
      <c r="AI55" s="88"/>
      <c r="AJ55" s="87"/>
      <c r="AK55" s="506"/>
      <c r="AL55" s="6"/>
      <c r="AN55" s="14"/>
      <c r="AO55" s="88"/>
      <c r="AP55" s="8"/>
      <c r="AQ55" s="88"/>
      <c r="AR55" s="88"/>
      <c r="AS55" s="87"/>
      <c r="AT55" s="10"/>
      <c r="AU55" s="88"/>
      <c r="AV55" s="88"/>
      <c r="AW55" s="88"/>
      <c r="AX55" s="87"/>
      <c r="AY55" s="62"/>
      <c r="AZ55" s="88"/>
      <c r="BA55" s="88"/>
      <c r="BB55" s="88"/>
      <c r="BC55" s="87"/>
      <c r="BD55" s="14"/>
      <c r="BE55" s="6"/>
      <c r="BH55" s="501"/>
      <c r="BI55" s="88"/>
      <c r="BJ55" s="8"/>
      <c r="BK55" s="88"/>
      <c r="BL55" s="88"/>
      <c r="BM55" s="87"/>
      <c r="BN55" s="10"/>
      <c r="BO55" s="88"/>
      <c r="BP55" s="88"/>
      <c r="BQ55" s="88"/>
      <c r="BR55" s="87"/>
      <c r="BS55" s="62"/>
      <c r="BT55" s="88"/>
      <c r="BU55" s="88"/>
      <c r="BV55" s="88"/>
      <c r="BW55" s="87"/>
      <c r="BX55" s="501"/>
      <c r="BY55" s="6"/>
      <c r="CB55" s="14"/>
      <c r="CC55" s="88"/>
      <c r="CD55" s="8"/>
      <c r="CE55" s="88"/>
      <c r="CF55" s="88"/>
      <c r="CG55" s="87"/>
      <c r="CH55" s="10"/>
      <c r="CI55" s="88"/>
      <c r="CJ55" s="88"/>
      <c r="CK55" s="88"/>
      <c r="CL55" s="87"/>
      <c r="CM55" s="62"/>
      <c r="CN55" s="88"/>
      <c r="CO55" s="88"/>
      <c r="CP55" s="88"/>
      <c r="CQ55" s="87"/>
      <c r="CR55" s="14"/>
      <c r="CS55" s="6"/>
      <c r="CU55" s="501"/>
      <c r="CV55" s="88"/>
      <c r="CW55" s="8"/>
      <c r="CX55" s="88"/>
      <c r="CY55" s="88"/>
      <c r="CZ55" s="87"/>
      <c r="DA55" s="10"/>
      <c r="DB55" s="88"/>
      <c r="DC55" s="88"/>
      <c r="DD55" s="88"/>
      <c r="DE55" s="87"/>
      <c r="DF55" s="62"/>
      <c r="DG55" s="88"/>
      <c r="DH55" s="88"/>
      <c r="DI55" s="88"/>
      <c r="DJ55" s="87"/>
      <c r="DK55" s="501"/>
      <c r="DL55" s="6"/>
      <c r="DN55" s="14"/>
      <c r="DO55" s="88"/>
      <c r="DP55" s="8"/>
      <c r="DQ55" s="88"/>
      <c r="DR55" s="88"/>
      <c r="DS55" s="87"/>
      <c r="DT55" s="10"/>
      <c r="DU55" s="88"/>
      <c r="DV55" s="88"/>
      <c r="DW55" s="88"/>
      <c r="DX55" s="87"/>
      <c r="DY55" s="62"/>
      <c r="DZ55" s="88"/>
      <c r="EA55" s="88"/>
      <c r="EB55" s="88"/>
      <c r="EC55" s="87"/>
      <c r="ED55" s="14"/>
      <c r="EE55" s="6"/>
      <c r="EG55" s="501"/>
      <c r="EH55" s="88"/>
      <c r="EI55" s="8"/>
      <c r="EJ55" s="88"/>
      <c r="EK55" s="88"/>
      <c r="EL55" s="87"/>
      <c r="EM55" s="10"/>
      <c r="EN55" s="88"/>
      <c r="EO55" s="88"/>
      <c r="EP55" s="88"/>
      <c r="EQ55" s="87"/>
      <c r="ER55" s="62"/>
      <c r="ES55" s="88"/>
      <c r="ET55" s="88"/>
      <c r="EU55" s="88"/>
      <c r="EV55" s="87"/>
      <c r="EW55" s="501"/>
      <c r="EX55" s="6"/>
      <c r="EZ55" s="14"/>
      <c r="FA55" s="88"/>
      <c r="FB55" s="8"/>
      <c r="FC55" s="88"/>
      <c r="FD55" s="88"/>
      <c r="FE55" s="87"/>
      <c r="FF55" s="10"/>
      <c r="FG55" s="88"/>
      <c r="FH55" s="88"/>
      <c r="FI55" s="88"/>
      <c r="FJ55" s="87"/>
      <c r="FK55" s="62"/>
      <c r="FL55" s="88"/>
      <c r="FM55" s="88"/>
      <c r="FN55" s="88"/>
      <c r="FO55" s="87"/>
      <c r="FP55" s="14"/>
      <c r="FQ55" s="6"/>
      <c r="FS55" s="501"/>
      <c r="FT55" s="88"/>
      <c r="FU55" s="8"/>
      <c r="FV55" s="88"/>
      <c r="FW55" s="88"/>
      <c r="FX55" s="87"/>
      <c r="FY55" s="10"/>
      <c r="FZ55" s="88"/>
      <c r="GA55" s="88"/>
      <c r="GB55" s="88"/>
      <c r="GC55" s="87"/>
      <c r="GD55" s="62"/>
      <c r="GE55" s="88"/>
      <c r="GF55" s="88"/>
      <c r="GG55" s="88"/>
      <c r="GH55" s="87"/>
      <c r="GI55" s="501"/>
      <c r="GJ55" s="6"/>
      <c r="GL55" s="14"/>
      <c r="GM55" s="88"/>
      <c r="GN55" s="8"/>
      <c r="GO55" s="88"/>
      <c r="GP55" s="88"/>
      <c r="GQ55" s="87"/>
      <c r="GR55" s="10"/>
      <c r="GS55" s="88"/>
      <c r="GT55" s="88"/>
      <c r="GU55" s="88"/>
      <c r="GV55" s="87"/>
      <c r="GW55" s="62"/>
      <c r="GX55" s="88"/>
      <c r="GY55" s="88"/>
      <c r="GZ55" s="88"/>
      <c r="HA55" s="87"/>
      <c r="HB55" s="14"/>
      <c r="HC55" s="6"/>
      <c r="HE55" s="501"/>
      <c r="HF55" s="88"/>
      <c r="HG55" s="8"/>
      <c r="HH55" s="88"/>
      <c r="HI55" s="88"/>
      <c r="HJ55" s="87"/>
      <c r="HK55" s="10"/>
      <c r="HL55" s="88"/>
      <c r="HM55" s="88"/>
      <c r="HN55" s="88"/>
      <c r="HO55" s="87"/>
      <c r="HP55" s="62"/>
      <c r="HQ55" s="88"/>
      <c r="HR55" s="88"/>
      <c r="HS55" s="88"/>
      <c r="HT55" s="87"/>
      <c r="HU55" s="501"/>
      <c r="HV55" s="6"/>
      <c r="HX55" s="14"/>
      <c r="HY55" s="88"/>
      <c r="HZ55" s="8"/>
      <c r="IA55" s="88"/>
      <c r="IB55" s="88"/>
      <c r="IC55" s="87"/>
      <c r="ID55" s="10"/>
      <c r="IE55" s="88"/>
      <c r="IF55" s="88"/>
      <c r="IG55" s="88"/>
      <c r="IH55" s="87"/>
      <c r="II55" s="62"/>
      <c r="IJ55" s="88"/>
      <c r="IK55" s="88"/>
      <c r="IL55" s="88"/>
      <c r="IM55" s="87"/>
      <c r="IN55" s="14"/>
      <c r="IO55" s="6"/>
      <c r="IQ55" s="511"/>
      <c r="IR55" s="88"/>
      <c r="IS55" s="8"/>
      <c r="IT55" s="88"/>
      <c r="IU55" s="88"/>
      <c r="IV55" s="87"/>
      <c r="IW55" s="10"/>
      <c r="IX55" s="88"/>
      <c r="IY55" s="88"/>
      <c r="IZ55" s="88"/>
      <c r="JA55" s="87"/>
      <c r="JB55" s="62"/>
      <c r="JC55" s="88"/>
      <c r="JD55" s="88"/>
      <c r="JE55" s="88"/>
      <c r="JF55" s="87"/>
      <c r="JG55" s="511"/>
      <c r="JH55" s="6"/>
    </row>
    <row r="56" spans="1:268" hidden="1" x14ac:dyDescent="0.25">
      <c r="A56" s="501"/>
      <c r="B56" s="88"/>
      <c r="C56" s="8"/>
      <c r="D56" s="88"/>
      <c r="E56" s="88"/>
      <c r="F56" s="87"/>
      <c r="G56" s="10"/>
      <c r="H56" s="88"/>
      <c r="I56" s="88"/>
      <c r="J56" s="88"/>
      <c r="K56" s="87"/>
      <c r="L56" s="62"/>
      <c r="M56" s="88"/>
      <c r="N56" s="88"/>
      <c r="O56" s="88"/>
      <c r="P56" s="87"/>
      <c r="Q56" s="191"/>
      <c r="R56" s="6"/>
      <c r="U56" s="506"/>
      <c r="V56" s="88"/>
      <c r="W56" s="8"/>
      <c r="X56" s="88"/>
      <c r="Y56" s="88"/>
      <c r="Z56" s="87"/>
      <c r="AA56" s="10"/>
      <c r="AB56" s="88"/>
      <c r="AC56" s="88"/>
      <c r="AD56" s="88"/>
      <c r="AE56" s="87"/>
      <c r="AF56" s="62"/>
      <c r="AG56" s="88"/>
      <c r="AH56" s="88"/>
      <c r="AI56" s="88"/>
      <c r="AJ56" s="87"/>
      <c r="AK56" s="506"/>
      <c r="AL56" s="6"/>
      <c r="AN56" s="14"/>
      <c r="AO56" s="88"/>
      <c r="AP56" s="8"/>
      <c r="AQ56" s="88"/>
      <c r="AR56" s="88"/>
      <c r="AS56" s="87"/>
      <c r="AT56" s="10"/>
      <c r="AU56" s="88"/>
      <c r="AV56" s="88"/>
      <c r="AW56" s="88"/>
      <c r="AX56" s="87"/>
      <c r="AY56" s="62"/>
      <c r="AZ56" s="88"/>
      <c r="BA56" s="88"/>
      <c r="BB56" s="88"/>
      <c r="BC56" s="87"/>
      <c r="BD56" s="14"/>
      <c r="BE56" s="6"/>
      <c r="BH56" s="501"/>
      <c r="BI56" s="88"/>
      <c r="BJ56" s="8"/>
      <c r="BK56" s="88"/>
      <c r="BL56" s="88"/>
      <c r="BM56" s="87"/>
      <c r="BN56" s="10"/>
      <c r="BO56" s="88"/>
      <c r="BP56" s="88"/>
      <c r="BQ56" s="88"/>
      <c r="BR56" s="87"/>
      <c r="BS56" s="62"/>
      <c r="BT56" s="88"/>
      <c r="BU56" s="88"/>
      <c r="BV56" s="88"/>
      <c r="BW56" s="87"/>
      <c r="BX56" s="501"/>
      <c r="BY56" s="6"/>
      <c r="CB56" s="14"/>
      <c r="CC56" s="88"/>
      <c r="CD56" s="8"/>
      <c r="CE56" s="88"/>
      <c r="CF56" s="88"/>
      <c r="CG56" s="87"/>
      <c r="CH56" s="10"/>
      <c r="CI56" s="88"/>
      <c r="CJ56" s="88"/>
      <c r="CK56" s="88"/>
      <c r="CL56" s="87"/>
      <c r="CM56" s="62"/>
      <c r="CN56" s="88"/>
      <c r="CO56" s="88"/>
      <c r="CP56" s="88"/>
      <c r="CQ56" s="87"/>
      <c r="CR56" s="14"/>
      <c r="CS56" s="6"/>
      <c r="CU56" s="501"/>
      <c r="CV56" s="88"/>
      <c r="CW56" s="8"/>
      <c r="CX56" s="88"/>
      <c r="CY56" s="88"/>
      <c r="CZ56" s="87"/>
      <c r="DA56" s="10"/>
      <c r="DB56" s="88"/>
      <c r="DC56" s="88"/>
      <c r="DD56" s="88"/>
      <c r="DE56" s="87"/>
      <c r="DF56" s="62"/>
      <c r="DG56" s="88"/>
      <c r="DH56" s="88"/>
      <c r="DI56" s="88"/>
      <c r="DJ56" s="87"/>
      <c r="DK56" s="501"/>
      <c r="DL56" s="6"/>
      <c r="DN56" s="14"/>
      <c r="DO56" s="88"/>
      <c r="DP56" s="8"/>
      <c r="DQ56" s="88"/>
      <c r="DR56" s="88"/>
      <c r="DS56" s="87"/>
      <c r="DT56" s="10"/>
      <c r="DU56" s="88"/>
      <c r="DV56" s="88"/>
      <c r="DW56" s="88"/>
      <c r="DX56" s="87"/>
      <c r="DY56" s="62"/>
      <c r="DZ56" s="88"/>
      <c r="EA56" s="88"/>
      <c r="EB56" s="88"/>
      <c r="EC56" s="87"/>
      <c r="ED56" s="14"/>
      <c r="EE56" s="6"/>
      <c r="EG56" s="501"/>
      <c r="EH56" s="88"/>
      <c r="EI56" s="8"/>
      <c r="EJ56" s="88"/>
      <c r="EK56" s="88"/>
      <c r="EL56" s="87"/>
      <c r="EM56" s="10"/>
      <c r="EN56" s="88"/>
      <c r="EO56" s="88"/>
      <c r="EP56" s="88"/>
      <c r="EQ56" s="87"/>
      <c r="ER56" s="62"/>
      <c r="ES56" s="88"/>
      <c r="ET56" s="88"/>
      <c r="EU56" s="88"/>
      <c r="EV56" s="87"/>
      <c r="EW56" s="501"/>
      <c r="EX56" s="6"/>
      <c r="EZ56" s="14"/>
      <c r="FA56" s="88"/>
      <c r="FB56" s="8"/>
      <c r="FC56" s="88"/>
      <c r="FD56" s="88"/>
      <c r="FE56" s="87"/>
      <c r="FF56" s="10"/>
      <c r="FG56" s="88"/>
      <c r="FH56" s="88"/>
      <c r="FI56" s="88"/>
      <c r="FJ56" s="87"/>
      <c r="FK56" s="62"/>
      <c r="FL56" s="88"/>
      <c r="FM56" s="88"/>
      <c r="FN56" s="88"/>
      <c r="FO56" s="87"/>
      <c r="FP56" s="14"/>
      <c r="FQ56" s="6"/>
      <c r="FS56" s="501"/>
      <c r="FT56" s="88"/>
      <c r="FU56" s="8"/>
      <c r="FV56" s="88"/>
      <c r="FW56" s="88"/>
      <c r="FX56" s="87"/>
      <c r="FY56" s="10"/>
      <c r="FZ56" s="88"/>
      <c r="GA56" s="88"/>
      <c r="GB56" s="88"/>
      <c r="GC56" s="87"/>
      <c r="GD56" s="62"/>
      <c r="GE56" s="88"/>
      <c r="GF56" s="88"/>
      <c r="GG56" s="88"/>
      <c r="GH56" s="87"/>
      <c r="GI56" s="501"/>
      <c r="GJ56" s="6"/>
      <c r="GL56" s="14"/>
      <c r="GM56" s="88"/>
      <c r="GN56" s="8"/>
      <c r="GO56" s="88"/>
      <c r="GP56" s="88"/>
      <c r="GQ56" s="87"/>
      <c r="GR56" s="10"/>
      <c r="GS56" s="88"/>
      <c r="GT56" s="88"/>
      <c r="GU56" s="88"/>
      <c r="GV56" s="87"/>
      <c r="GW56" s="62"/>
      <c r="GX56" s="88"/>
      <c r="GY56" s="88"/>
      <c r="GZ56" s="88"/>
      <c r="HA56" s="87"/>
      <c r="HB56" s="14"/>
      <c r="HC56" s="6"/>
      <c r="HE56" s="501"/>
      <c r="HF56" s="88"/>
      <c r="HG56" s="8"/>
      <c r="HH56" s="88"/>
      <c r="HI56" s="88"/>
      <c r="HJ56" s="87"/>
      <c r="HK56" s="10"/>
      <c r="HL56" s="88"/>
      <c r="HM56" s="88"/>
      <c r="HN56" s="88"/>
      <c r="HO56" s="87"/>
      <c r="HP56" s="62"/>
      <c r="HQ56" s="88"/>
      <c r="HR56" s="88"/>
      <c r="HS56" s="88"/>
      <c r="HT56" s="87"/>
      <c r="HU56" s="501"/>
      <c r="HV56" s="6"/>
      <c r="HX56" s="14"/>
      <c r="HY56" s="88"/>
      <c r="HZ56" s="8"/>
      <c r="IA56" s="88"/>
      <c r="IB56" s="88"/>
      <c r="IC56" s="87"/>
      <c r="ID56" s="10"/>
      <c r="IE56" s="88"/>
      <c r="IF56" s="88"/>
      <c r="IG56" s="88"/>
      <c r="IH56" s="87"/>
      <c r="II56" s="62"/>
      <c r="IJ56" s="88"/>
      <c r="IK56" s="88"/>
      <c r="IL56" s="88"/>
      <c r="IM56" s="87"/>
      <c r="IN56" s="14"/>
      <c r="IO56" s="6"/>
      <c r="IQ56" s="511"/>
      <c r="IR56" s="88"/>
      <c r="IS56" s="8"/>
      <c r="IT56" s="88"/>
      <c r="IU56" s="88"/>
      <c r="IV56" s="87"/>
      <c r="IW56" s="10"/>
      <c r="IX56" s="88"/>
      <c r="IY56" s="88"/>
      <c r="IZ56" s="88"/>
      <c r="JA56" s="87"/>
      <c r="JB56" s="62"/>
      <c r="JC56" s="88"/>
      <c r="JD56" s="88"/>
      <c r="JE56" s="88"/>
      <c r="JF56" s="87"/>
      <c r="JG56" s="511"/>
      <c r="JH56" s="6"/>
    </row>
    <row r="57" spans="1:268" hidden="1" x14ac:dyDescent="0.25">
      <c r="A57" s="501"/>
      <c r="B57" s="88"/>
      <c r="C57" s="8"/>
      <c r="D57" s="88"/>
      <c r="E57" s="88"/>
      <c r="F57" s="87"/>
      <c r="G57" s="10"/>
      <c r="H57" s="88"/>
      <c r="I57" s="88"/>
      <c r="J57" s="88"/>
      <c r="K57" s="87"/>
      <c r="L57" s="62"/>
      <c r="M57" s="88"/>
      <c r="N57" s="88"/>
      <c r="O57" s="88"/>
      <c r="P57" s="87"/>
      <c r="Q57" s="191"/>
      <c r="R57" s="6"/>
      <c r="U57" s="506"/>
      <c r="V57" s="88"/>
      <c r="W57" s="8"/>
      <c r="X57" s="88"/>
      <c r="Y57" s="88"/>
      <c r="Z57" s="87"/>
      <c r="AA57" s="10"/>
      <c r="AB57" s="88"/>
      <c r="AC57" s="88"/>
      <c r="AD57" s="88"/>
      <c r="AE57" s="87"/>
      <c r="AF57" s="62"/>
      <c r="AG57" s="88"/>
      <c r="AH57" s="88"/>
      <c r="AI57" s="88"/>
      <c r="AJ57" s="87"/>
      <c r="AK57" s="506"/>
      <c r="AL57" s="6"/>
      <c r="AN57" s="14"/>
      <c r="AO57" s="88"/>
      <c r="AP57" s="8"/>
      <c r="AQ57" s="88"/>
      <c r="AR57" s="88"/>
      <c r="AS57" s="87"/>
      <c r="AT57" s="10"/>
      <c r="AU57" s="88"/>
      <c r="AV57" s="88"/>
      <c r="AW57" s="88"/>
      <c r="AX57" s="87"/>
      <c r="AY57" s="62"/>
      <c r="AZ57" s="88"/>
      <c r="BA57" s="88"/>
      <c r="BB57" s="88"/>
      <c r="BC57" s="87"/>
      <c r="BD57" s="14"/>
      <c r="BE57" s="6"/>
      <c r="BH57" s="501"/>
      <c r="BI57" s="88"/>
      <c r="BJ57" s="8"/>
      <c r="BK57" s="88"/>
      <c r="BL57" s="88"/>
      <c r="BM57" s="87"/>
      <c r="BN57" s="10"/>
      <c r="BO57" s="88"/>
      <c r="BP57" s="88"/>
      <c r="BQ57" s="88"/>
      <c r="BR57" s="87"/>
      <c r="BS57" s="62"/>
      <c r="BT57" s="88"/>
      <c r="BU57" s="88"/>
      <c r="BV57" s="88"/>
      <c r="BW57" s="87"/>
      <c r="BX57" s="501"/>
      <c r="BY57" s="6"/>
      <c r="CB57" s="14"/>
      <c r="CC57" s="88"/>
      <c r="CD57" s="8"/>
      <c r="CE57" s="88"/>
      <c r="CF57" s="88"/>
      <c r="CG57" s="87"/>
      <c r="CH57" s="10"/>
      <c r="CI57" s="88"/>
      <c r="CJ57" s="88"/>
      <c r="CK57" s="88"/>
      <c r="CL57" s="87"/>
      <c r="CM57" s="62"/>
      <c r="CN57" s="88"/>
      <c r="CO57" s="88"/>
      <c r="CP57" s="88"/>
      <c r="CQ57" s="87"/>
      <c r="CR57" s="14"/>
      <c r="CS57" s="6"/>
      <c r="CU57" s="501"/>
      <c r="CV57" s="88"/>
      <c r="CW57" s="8"/>
      <c r="CX57" s="88"/>
      <c r="CY57" s="88"/>
      <c r="CZ57" s="87"/>
      <c r="DA57" s="10"/>
      <c r="DB57" s="88"/>
      <c r="DC57" s="88"/>
      <c r="DD57" s="88"/>
      <c r="DE57" s="87"/>
      <c r="DF57" s="62"/>
      <c r="DG57" s="88"/>
      <c r="DH57" s="88"/>
      <c r="DI57" s="88"/>
      <c r="DJ57" s="87"/>
      <c r="DK57" s="501"/>
      <c r="DL57" s="6"/>
      <c r="DN57" s="14"/>
      <c r="DO57" s="88"/>
      <c r="DP57" s="8"/>
      <c r="DQ57" s="88"/>
      <c r="DR57" s="88"/>
      <c r="DS57" s="87"/>
      <c r="DT57" s="10"/>
      <c r="DU57" s="88"/>
      <c r="DV57" s="88"/>
      <c r="DW57" s="88"/>
      <c r="DX57" s="87"/>
      <c r="DY57" s="62"/>
      <c r="DZ57" s="88"/>
      <c r="EA57" s="88"/>
      <c r="EB57" s="88"/>
      <c r="EC57" s="87"/>
      <c r="ED57" s="14"/>
      <c r="EE57" s="6"/>
      <c r="EG57" s="501"/>
      <c r="EH57" s="88"/>
      <c r="EI57" s="8"/>
      <c r="EJ57" s="88"/>
      <c r="EK57" s="88"/>
      <c r="EL57" s="87"/>
      <c r="EM57" s="10"/>
      <c r="EN57" s="88"/>
      <c r="EO57" s="88"/>
      <c r="EP57" s="88"/>
      <c r="EQ57" s="87"/>
      <c r="ER57" s="62"/>
      <c r="ES57" s="88"/>
      <c r="ET57" s="88"/>
      <c r="EU57" s="88"/>
      <c r="EV57" s="87"/>
      <c r="EW57" s="501"/>
      <c r="EX57" s="6"/>
      <c r="EZ57" s="14"/>
      <c r="FA57" s="88"/>
      <c r="FB57" s="8"/>
      <c r="FC57" s="88"/>
      <c r="FD57" s="88"/>
      <c r="FE57" s="87"/>
      <c r="FF57" s="10"/>
      <c r="FG57" s="88"/>
      <c r="FH57" s="88"/>
      <c r="FI57" s="88"/>
      <c r="FJ57" s="87"/>
      <c r="FK57" s="62"/>
      <c r="FL57" s="88"/>
      <c r="FM57" s="88"/>
      <c r="FN57" s="88"/>
      <c r="FO57" s="87"/>
      <c r="FP57" s="14"/>
      <c r="FQ57" s="6"/>
      <c r="FS57" s="501"/>
      <c r="FT57" s="88"/>
      <c r="FU57" s="8"/>
      <c r="FV57" s="88"/>
      <c r="FW57" s="88"/>
      <c r="FX57" s="87"/>
      <c r="FY57" s="10"/>
      <c r="FZ57" s="88"/>
      <c r="GA57" s="88"/>
      <c r="GB57" s="88"/>
      <c r="GC57" s="87"/>
      <c r="GD57" s="62"/>
      <c r="GE57" s="88"/>
      <c r="GF57" s="88"/>
      <c r="GG57" s="88"/>
      <c r="GH57" s="87"/>
      <c r="GI57" s="501"/>
      <c r="GJ57" s="6"/>
      <c r="GL57" s="14"/>
      <c r="GM57" s="88"/>
      <c r="GN57" s="8"/>
      <c r="GO57" s="88"/>
      <c r="GP57" s="88"/>
      <c r="GQ57" s="87"/>
      <c r="GR57" s="10"/>
      <c r="GS57" s="88"/>
      <c r="GT57" s="88"/>
      <c r="GU57" s="88"/>
      <c r="GV57" s="87"/>
      <c r="GW57" s="62"/>
      <c r="GX57" s="88"/>
      <c r="GY57" s="88"/>
      <c r="GZ57" s="88"/>
      <c r="HA57" s="87"/>
      <c r="HB57" s="14"/>
      <c r="HC57" s="6"/>
      <c r="HE57" s="501"/>
      <c r="HF57" s="88"/>
      <c r="HG57" s="8"/>
      <c r="HH57" s="88"/>
      <c r="HI57" s="88"/>
      <c r="HJ57" s="87"/>
      <c r="HK57" s="10"/>
      <c r="HL57" s="88"/>
      <c r="HM57" s="88"/>
      <c r="HN57" s="88"/>
      <c r="HO57" s="87"/>
      <c r="HP57" s="62"/>
      <c r="HQ57" s="88"/>
      <c r="HR57" s="88"/>
      <c r="HS57" s="88"/>
      <c r="HT57" s="87"/>
      <c r="HU57" s="501"/>
      <c r="HV57" s="6"/>
      <c r="HX57" s="14"/>
      <c r="HY57" s="88"/>
      <c r="HZ57" s="8"/>
      <c r="IA57" s="88"/>
      <c r="IB57" s="88"/>
      <c r="IC57" s="87"/>
      <c r="ID57" s="10"/>
      <c r="IE57" s="88"/>
      <c r="IF57" s="88"/>
      <c r="IG57" s="88"/>
      <c r="IH57" s="87"/>
      <c r="II57" s="62"/>
      <c r="IJ57" s="88"/>
      <c r="IK57" s="88"/>
      <c r="IL57" s="88"/>
      <c r="IM57" s="87"/>
      <c r="IN57" s="14"/>
      <c r="IO57" s="6"/>
      <c r="IQ57" s="511"/>
      <c r="IR57" s="88"/>
      <c r="IS57" s="8"/>
      <c r="IT57" s="88"/>
      <c r="IU57" s="88"/>
      <c r="IV57" s="87"/>
      <c r="IW57" s="10"/>
      <c r="IX57" s="88"/>
      <c r="IY57" s="88"/>
      <c r="IZ57" s="88"/>
      <c r="JA57" s="87"/>
      <c r="JB57" s="62"/>
      <c r="JC57" s="88"/>
      <c r="JD57" s="88"/>
      <c r="JE57" s="88"/>
      <c r="JF57" s="87"/>
      <c r="JG57" s="511"/>
      <c r="JH57" s="6"/>
    </row>
    <row r="58" spans="1:268" hidden="1" x14ac:dyDescent="0.25">
      <c r="A58" s="501"/>
      <c r="B58" s="88"/>
      <c r="C58" s="8"/>
      <c r="D58" s="88"/>
      <c r="E58" s="88"/>
      <c r="F58" s="87"/>
      <c r="G58" s="61"/>
      <c r="H58" s="88"/>
      <c r="I58" s="88"/>
      <c r="J58" s="88"/>
      <c r="K58" s="87"/>
      <c r="L58" s="62"/>
      <c r="M58" s="88"/>
      <c r="N58" s="88"/>
      <c r="O58" s="88"/>
      <c r="P58" s="87"/>
      <c r="Q58" s="191"/>
      <c r="R58" s="6"/>
      <c r="U58" s="506"/>
      <c r="V58" s="88"/>
      <c r="W58" s="8"/>
      <c r="X58" s="88"/>
      <c r="Y58" s="88"/>
      <c r="Z58" s="87"/>
      <c r="AA58" s="61"/>
      <c r="AB58" s="88"/>
      <c r="AC58" s="88"/>
      <c r="AD58" s="88"/>
      <c r="AE58" s="87"/>
      <c r="AF58" s="62"/>
      <c r="AG58" s="88"/>
      <c r="AH58" s="88"/>
      <c r="AI58" s="88"/>
      <c r="AJ58" s="87"/>
      <c r="AK58" s="506"/>
      <c r="AL58" s="6"/>
      <c r="AN58" s="14"/>
      <c r="AO58" s="88"/>
      <c r="AP58" s="8"/>
      <c r="AQ58" s="88"/>
      <c r="AR58" s="88"/>
      <c r="AS58" s="87"/>
      <c r="AT58" s="61"/>
      <c r="AU58" s="88"/>
      <c r="AV58" s="88"/>
      <c r="AW58" s="88"/>
      <c r="AX58" s="87"/>
      <c r="AY58" s="62"/>
      <c r="AZ58" s="88"/>
      <c r="BA58" s="88"/>
      <c r="BB58" s="88"/>
      <c r="BC58" s="87"/>
      <c r="BD58" s="14"/>
      <c r="BE58" s="6"/>
      <c r="BH58" s="501"/>
      <c r="BI58" s="88"/>
      <c r="BJ58" s="8"/>
      <c r="BK58" s="88"/>
      <c r="BL58" s="88"/>
      <c r="BM58" s="87"/>
      <c r="BN58" s="61"/>
      <c r="BO58" s="88"/>
      <c r="BP58" s="88"/>
      <c r="BQ58" s="88"/>
      <c r="BR58" s="87"/>
      <c r="BS58" s="62"/>
      <c r="BT58" s="88"/>
      <c r="BU58" s="88"/>
      <c r="BV58" s="88"/>
      <c r="BW58" s="87"/>
      <c r="BX58" s="501"/>
      <c r="BY58" s="6"/>
      <c r="CB58" s="14"/>
      <c r="CC58" s="88"/>
      <c r="CD58" s="8"/>
      <c r="CE58" s="88"/>
      <c r="CF58" s="88"/>
      <c r="CG58" s="87"/>
      <c r="CH58" s="61"/>
      <c r="CI58" s="88"/>
      <c r="CJ58" s="88"/>
      <c r="CK58" s="88"/>
      <c r="CL58" s="87"/>
      <c r="CM58" s="62"/>
      <c r="CN58" s="88"/>
      <c r="CO58" s="88"/>
      <c r="CP58" s="88"/>
      <c r="CQ58" s="87"/>
      <c r="CR58" s="14"/>
      <c r="CS58" s="6"/>
      <c r="CU58" s="501"/>
      <c r="CV58" s="88"/>
      <c r="CW58" s="8"/>
      <c r="CX58" s="88"/>
      <c r="CY58" s="88"/>
      <c r="CZ58" s="87"/>
      <c r="DA58" s="61"/>
      <c r="DB58" s="88"/>
      <c r="DC58" s="88"/>
      <c r="DD58" s="88"/>
      <c r="DE58" s="87"/>
      <c r="DF58" s="62"/>
      <c r="DG58" s="88"/>
      <c r="DH58" s="88"/>
      <c r="DI58" s="88"/>
      <c r="DJ58" s="87"/>
      <c r="DK58" s="501"/>
      <c r="DL58" s="6"/>
      <c r="DN58" s="14"/>
      <c r="DO58" s="88"/>
      <c r="DP58" s="8"/>
      <c r="DQ58" s="88"/>
      <c r="DR58" s="88"/>
      <c r="DS58" s="87"/>
      <c r="DT58" s="61"/>
      <c r="DU58" s="88"/>
      <c r="DV58" s="88"/>
      <c r="DW58" s="88"/>
      <c r="DX58" s="87"/>
      <c r="DY58" s="62"/>
      <c r="DZ58" s="88"/>
      <c r="EA58" s="88"/>
      <c r="EB58" s="88"/>
      <c r="EC58" s="87"/>
      <c r="ED58" s="14"/>
      <c r="EE58" s="6"/>
      <c r="EG58" s="501"/>
      <c r="EH58" s="88"/>
      <c r="EI58" s="8"/>
      <c r="EJ58" s="88"/>
      <c r="EK58" s="88"/>
      <c r="EL58" s="87"/>
      <c r="EM58" s="61"/>
      <c r="EN58" s="88"/>
      <c r="EO58" s="88"/>
      <c r="EP58" s="88"/>
      <c r="EQ58" s="87"/>
      <c r="ER58" s="62"/>
      <c r="ES58" s="88"/>
      <c r="ET58" s="88"/>
      <c r="EU58" s="88"/>
      <c r="EV58" s="87"/>
      <c r="EW58" s="501"/>
      <c r="EX58" s="6"/>
      <c r="EZ58" s="14"/>
      <c r="FA58" s="88"/>
      <c r="FB58" s="8"/>
      <c r="FC58" s="88"/>
      <c r="FD58" s="88"/>
      <c r="FE58" s="87"/>
      <c r="FF58" s="61"/>
      <c r="FG58" s="88"/>
      <c r="FH58" s="88"/>
      <c r="FI58" s="88"/>
      <c r="FJ58" s="87"/>
      <c r="FK58" s="62"/>
      <c r="FL58" s="88"/>
      <c r="FM58" s="88"/>
      <c r="FN58" s="88"/>
      <c r="FO58" s="87"/>
      <c r="FP58" s="14"/>
      <c r="FQ58" s="6"/>
      <c r="FS58" s="501"/>
      <c r="FT58" s="88"/>
      <c r="FU58" s="8"/>
      <c r="FV58" s="88"/>
      <c r="FW58" s="88"/>
      <c r="FX58" s="87"/>
      <c r="FY58" s="61"/>
      <c r="FZ58" s="88"/>
      <c r="GA58" s="88"/>
      <c r="GB58" s="88"/>
      <c r="GC58" s="87"/>
      <c r="GD58" s="62"/>
      <c r="GE58" s="88"/>
      <c r="GF58" s="88"/>
      <c r="GG58" s="88"/>
      <c r="GH58" s="87"/>
      <c r="GI58" s="501"/>
      <c r="GJ58" s="6"/>
      <c r="GL58" s="14"/>
      <c r="GM58" s="88"/>
      <c r="GN58" s="8"/>
      <c r="GO58" s="88"/>
      <c r="GP58" s="88"/>
      <c r="GQ58" s="87"/>
      <c r="GR58" s="61"/>
      <c r="GS58" s="88"/>
      <c r="GT58" s="88"/>
      <c r="GU58" s="88"/>
      <c r="GV58" s="87"/>
      <c r="GW58" s="62"/>
      <c r="GX58" s="88"/>
      <c r="GY58" s="88"/>
      <c r="GZ58" s="88"/>
      <c r="HA58" s="87"/>
      <c r="HB58" s="14"/>
      <c r="HC58" s="6"/>
      <c r="HE58" s="501"/>
      <c r="HF58" s="88"/>
      <c r="HG58" s="8"/>
      <c r="HH58" s="88"/>
      <c r="HI58" s="88"/>
      <c r="HJ58" s="87"/>
      <c r="HK58" s="61"/>
      <c r="HL58" s="88"/>
      <c r="HM58" s="88"/>
      <c r="HN58" s="88"/>
      <c r="HO58" s="87"/>
      <c r="HP58" s="62"/>
      <c r="HQ58" s="88"/>
      <c r="HR58" s="88"/>
      <c r="HS58" s="88"/>
      <c r="HT58" s="87"/>
      <c r="HU58" s="501"/>
      <c r="HV58" s="6"/>
      <c r="HX58" s="14"/>
      <c r="HY58" s="88"/>
      <c r="HZ58" s="8"/>
      <c r="IA58" s="88"/>
      <c r="IB58" s="88"/>
      <c r="IC58" s="87"/>
      <c r="ID58" s="61"/>
      <c r="IE58" s="88"/>
      <c r="IF58" s="88"/>
      <c r="IG58" s="88"/>
      <c r="IH58" s="87"/>
      <c r="II58" s="62"/>
      <c r="IJ58" s="88"/>
      <c r="IK58" s="88"/>
      <c r="IL58" s="88"/>
      <c r="IM58" s="87"/>
      <c r="IN58" s="14"/>
      <c r="IO58" s="6"/>
      <c r="IQ58" s="511"/>
      <c r="IR58" s="88"/>
      <c r="IS58" s="8"/>
      <c r="IT58" s="88"/>
      <c r="IU58" s="88"/>
      <c r="IV58" s="87"/>
      <c r="IW58" s="61"/>
      <c r="IX58" s="88"/>
      <c r="IY58" s="88"/>
      <c r="IZ58" s="88"/>
      <c r="JA58" s="87"/>
      <c r="JB58" s="62"/>
      <c r="JC58" s="88"/>
      <c r="JD58" s="88"/>
      <c r="JE58" s="88"/>
      <c r="JF58" s="87"/>
      <c r="JG58" s="511"/>
      <c r="JH58" s="6"/>
    </row>
    <row r="59" spans="1:268" hidden="1" x14ac:dyDescent="0.25">
      <c r="A59" s="501" t="s">
        <v>43</v>
      </c>
      <c r="B59" s="8">
        <v>1</v>
      </c>
      <c r="C59" s="8">
        <v>2</v>
      </c>
      <c r="D59" s="8">
        <v>3</v>
      </c>
      <c r="E59" s="8">
        <v>4</v>
      </c>
      <c r="F59" s="9">
        <v>5</v>
      </c>
      <c r="G59" s="10"/>
      <c r="H59" s="8">
        <v>7</v>
      </c>
      <c r="I59" s="8">
        <v>6</v>
      </c>
      <c r="J59" s="8">
        <v>8</v>
      </c>
      <c r="K59" s="9">
        <v>9</v>
      </c>
      <c r="L59" s="62"/>
      <c r="M59" s="8">
        <v>10</v>
      </c>
      <c r="N59" s="8">
        <v>11</v>
      </c>
      <c r="O59" s="8">
        <v>12</v>
      </c>
      <c r="P59" s="9">
        <v>13</v>
      </c>
      <c r="Q59" s="191" t="s">
        <v>43</v>
      </c>
      <c r="R59" s="6"/>
      <c r="U59" s="506" t="s">
        <v>43</v>
      </c>
      <c r="V59" s="8">
        <v>1</v>
      </c>
      <c r="W59" s="8">
        <v>2</v>
      </c>
      <c r="X59" s="8">
        <v>3</v>
      </c>
      <c r="Y59" s="8">
        <v>4</v>
      </c>
      <c r="Z59" s="9">
        <v>5</v>
      </c>
      <c r="AA59" s="10"/>
      <c r="AB59" s="8">
        <v>7</v>
      </c>
      <c r="AC59" s="8">
        <v>7</v>
      </c>
      <c r="AD59" s="8">
        <v>8</v>
      </c>
      <c r="AE59" s="9">
        <v>9</v>
      </c>
      <c r="AF59" s="62"/>
      <c r="AG59" s="8">
        <v>10</v>
      </c>
      <c r="AH59" s="8">
        <v>11</v>
      </c>
      <c r="AI59" s="8">
        <v>12</v>
      </c>
      <c r="AJ59" s="9">
        <v>13</v>
      </c>
      <c r="AK59" s="506" t="s">
        <v>43</v>
      </c>
      <c r="AL59" s="6"/>
      <c r="AN59" s="14" t="s">
        <v>43</v>
      </c>
      <c r="AO59" s="8">
        <v>1</v>
      </c>
      <c r="AP59" s="8">
        <v>2</v>
      </c>
      <c r="AQ59" s="8">
        <v>3</v>
      </c>
      <c r="AR59" s="8">
        <v>4</v>
      </c>
      <c r="AS59" s="9">
        <v>5</v>
      </c>
      <c r="AT59" s="10"/>
      <c r="AU59" s="8">
        <v>7</v>
      </c>
      <c r="AV59" s="8">
        <v>7</v>
      </c>
      <c r="AW59" s="8">
        <v>8</v>
      </c>
      <c r="AX59" s="9">
        <v>9</v>
      </c>
      <c r="AY59" s="62"/>
      <c r="AZ59" s="8">
        <v>10</v>
      </c>
      <c r="BA59" s="8">
        <v>11</v>
      </c>
      <c r="BB59" s="8">
        <v>12</v>
      </c>
      <c r="BC59" s="9">
        <v>13</v>
      </c>
      <c r="BD59" s="14" t="s">
        <v>43</v>
      </c>
      <c r="BE59" s="6"/>
      <c r="BH59" s="501" t="s">
        <v>43</v>
      </c>
      <c r="BI59" s="8">
        <v>1</v>
      </c>
      <c r="BJ59" s="8">
        <v>2</v>
      </c>
      <c r="BK59" s="8">
        <v>3</v>
      </c>
      <c r="BL59" s="8">
        <v>4</v>
      </c>
      <c r="BM59" s="9">
        <v>5</v>
      </c>
      <c r="BN59" s="10"/>
      <c r="BO59" s="8">
        <v>7</v>
      </c>
      <c r="BP59" s="8">
        <v>7</v>
      </c>
      <c r="BQ59" s="8">
        <v>8</v>
      </c>
      <c r="BR59" s="9">
        <v>9</v>
      </c>
      <c r="BS59" s="62"/>
      <c r="BT59" s="8">
        <v>10</v>
      </c>
      <c r="BU59" s="8">
        <v>11</v>
      </c>
      <c r="BV59" s="8">
        <v>12</v>
      </c>
      <c r="BW59" s="9">
        <v>13</v>
      </c>
      <c r="BX59" s="501" t="s">
        <v>43</v>
      </c>
      <c r="BY59" s="6"/>
      <c r="CB59" s="14" t="s">
        <v>43</v>
      </c>
      <c r="CC59" s="8">
        <v>1</v>
      </c>
      <c r="CD59" s="8">
        <v>2</v>
      </c>
      <c r="CE59" s="8">
        <v>3</v>
      </c>
      <c r="CF59" s="8">
        <v>4</v>
      </c>
      <c r="CG59" s="9">
        <v>5</v>
      </c>
      <c r="CH59" s="10"/>
      <c r="CI59" s="8">
        <v>7</v>
      </c>
      <c r="CJ59" s="8">
        <v>7</v>
      </c>
      <c r="CK59" s="8">
        <v>8</v>
      </c>
      <c r="CL59" s="9">
        <v>9</v>
      </c>
      <c r="CM59" s="62"/>
      <c r="CN59" s="8">
        <v>10</v>
      </c>
      <c r="CO59" s="8">
        <v>11</v>
      </c>
      <c r="CP59" s="8">
        <v>12</v>
      </c>
      <c r="CQ59" s="9">
        <v>13</v>
      </c>
      <c r="CR59" s="14" t="s">
        <v>43</v>
      </c>
      <c r="CS59" s="6"/>
      <c r="CU59" s="501" t="s">
        <v>43</v>
      </c>
      <c r="CV59" s="8">
        <v>1</v>
      </c>
      <c r="CW59" s="8">
        <v>2</v>
      </c>
      <c r="CX59" s="8">
        <v>3</v>
      </c>
      <c r="CY59" s="8">
        <v>4</v>
      </c>
      <c r="CZ59" s="9">
        <v>5</v>
      </c>
      <c r="DA59" s="10"/>
      <c r="DB59" s="8">
        <v>7</v>
      </c>
      <c r="DC59" s="8">
        <v>7</v>
      </c>
      <c r="DD59" s="8">
        <v>8</v>
      </c>
      <c r="DE59" s="9">
        <v>9</v>
      </c>
      <c r="DF59" s="62"/>
      <c r="DG59" s="8">
        <v>10</v>
      </c>
      <c r="DH59" s="8">
        <v>11</v>
      </c>
      <c r="DI59" s="8">
        <v>12</v>
      </c>
      <c r="DJ59" s="9">
        <v>13</v>
      </c>
      <c r="DK59" s="501" t="s">
        <v>43</v>
      </c>
      <c r="DL59" s="6"/>
      <c r="DN59" s="14" t="s">
        <v>43</v>
      </c>
      <c r="DO59" s="8">
        <v>1</v>
      </c>
      <c r="DP59" s="8">
        <v>2</v>
      </c>
      <c r="DQ59" s="8">
        <v>3</v>
      </c>
      <c r="DR59" s="8">
        <v>4</v>
      </c>
      <c r="DS59" s="9">
        <v>5</v>
      </c>
      <c r="DT59" s="10"/>
      <c r="DU59" s="8">
        <v>7</v>
      </c>
      <c r="DV59" s="8">
        <v>7</v>
      </c>
      <c r="DW59" s="8">
        <v>8</v>
      </c>
      <c r="DX59" s="9">
        <v>9</v>
      </c>
      <c r="DY59" s="62"/>
      <c r="DZ59" s="8">
        <v>10</v>
      </c>
      <c r="EA59" s="8">
        <v>11</v>
      </c>
      <c r="EB59" s="8">
        <v>12</v>
      </c>
      <c r="EC59" s="9">
        <v>13</v>
      </c>
      <c r="ED59" s="14" t="s">
        <v>43</v>
      </c>
      <c r="EE59" s="6"/>
      <c r="EG59" s="501" t="s">
        <v>43</v>
      </c>
      <c r="EH59" s="8">
        <v>1</v>
      </c>
      <c r="EI59" s="8">
        <v>2</v>
      </c>
      <c r="EJ59" s="8">
        <v>3</v>
      </c>
      <c r="EK59" s="8">
        <v>4</v>
      </c>
      <c r="EL59" s="9">
        <v>5</v>
      </c>
      <c r="EM59" s="10"/>
      <c r="EN59" s="8">
        <v>7</v>
      </c>
      <c r="EO59" s="8">
        <v>7</v>
      </c>
      <c r="EP59" s="8">
        <v>8</v>
      </c>
      <c r="EQ59" s="9">
        <v>9</v>
      </c>
      <c r="ER59" s="62"/>
      <c r="ES59" s="8">
        <v>10</v>
      </c>
      <c r="ET59" s="8">
        <v>11</v>
      </c>
      <c r="EU59" s="8">
        <v>12</v>
      </c>
      <c r="EV59" s="9">
        <v>13</v>
      </c>
      <c r="EW59" s="501" t="s">
        <v>43</v>
      </c>
      <c r="EX59" s="6"/>
      <c r="EZ59" s="14" t="s">
        <v>43</v>
      </c>
      <c r="FA59" s="8">
        <v>1</v>
      </c>
      <c r="FB59" s="8">
        <v>2</v>
      </c>
      <c r="FC59" s="8">
        <v>3</v>
      </c>
      <c r="FD59" s="8">
        <v>4</v>
      </c>
      <c r="FE59" s="9">
        <v>5</v>
      </c>
      <c r="FF59" s="10"/>
      <c r="FG59" s="8">
        <v>7</v>
      </c>
      <c r="FH59" s="8">
        <v>7</v>
      </c>
      <c r="FI59" s="8">
        <v>8</v>
      </c>
      <c r="FJ59" s="9">
        <v>9</v>
      </c>
      <c r="FK59" s="62"/>
      <c r="FL59" s="8">
        <v>10</v>
      </c>
      <c r="FM59" s="8">
        <v>11</v>
      </c>
      <c r="FN59" s="8">
        <v>12</v>
      </c>
      <c r="FO59" s="9">
        <v>13</v>
      </c>
      <c r="FP59" s="14" t="s">
        <v>43</v>
      </c>
      <c r="FQ59" s="6"/>
      <c r="FS59" s="501" t="s">
        <v>43</v>
      </c>
      <c r="FT59" s="8">
        <v>1</v>
      </c>
      <c r="FU59" s="8">
        <v>2</v>
      </c>
      <c r="FV59" s="8">
        <v>3</v>
      </c>
      <c r="FW59" s="8">
        <v>4</v>
      </c>
      <c r="FX59" s="9">
        <v>5</v>
      </c>
      <c r="FY59" s="10"/>
      <c r="FZ59" s="8">
        <v>7</v>
      </c>
      <c r="GA59" s="8">
        <v>7</v>
      </c>
      <c r="GB59" s="8">
        <v>8</v>
      </c>
      <c r="GC59" s="9">
        <v>9</v>
      </c>
      <c r="GD59" s="62"/>
      <c r="GE59" s="8">
        <v>10</v>
      </c>
      <c r="GF59" s="8">
        <v>11</v>
      </c>
      <c r="GG59" s="8">
        <v>12</v>
      </c>
      <c r="GH59" s="9">
        <v>13</v>
      </c>
      <c r="GI59" s="501" t="s">
        <v>43</v>
      </c>
      <c r="GJ59" s="6"/>
      <c r="GL59" s="14" t="s">
        <v>43</v>
      </c>
      <c r="GM59" s="8">
        <v>1</v>
      </c>
      <c r="GN59" s="8">
        <v>2</v>
      </c>
      <c r="GO59" s="8">
        <v>3</v>
      </c>
      <c r="GP59" s="8">
        <v>4</v>
      </c>
      <c r="GQ59" s="9">
        <v>5</v>
      </c>
      <c r="GR59" s="10"/>
      <c r="GS59" s="8">
        <v>7</v>
      </c>
      <c r="GT59" s="8">
        <v>7</v>
      </c>
      <c r="GU59" s="8">
        <v>8</v>
      </c>
      <c r="GV59" s="9">
        <v>9</v>
      </c>
      <c r="GW59" s="62"/>
      <c r="GX59" s="8">
        <v>10</v>
      </c>
      <c r="GY59" s="8">
        <v>11</v>
      </c>
      <c r="GZ59" s="8">
        <v>12</v>
      </c>
      <c r="HA59" s="9">
        <v>13</v>
      </c>
      <c r="HB59" s="14" t="s">
        <v>43</v>
      </c>
      <c r="HC59" s="6"/>
      <c r="HE59" s="501" t="s">
        <v>43</v>
      </c>
      <c r="HF59" s="8">
        <v>1</v>
      </c>
      <c r="HG59" s="8">
        <v>2</v>
      </c>
      <c r="HH59" s="8">
        <v>3</v>
      </c>
      <c r="HI59" s="8">
        <v>4</v>
      </c>
      <c r="HJ59" s="9">
        <v>5</v>
      </c>
      <c r="HK59" s="10"/>
      <c r="HL59" s="8">
        <v>7</v>
      </c>
      <c r="HM59" s="8">
        <v>7</v>
      </c>
      <c r="HN59" s="8">
        <v>8</v>
      </c>
      <c r="HO59" s="9">
        <v>9</v>
      </c>
      <c r="HP59" s="62"/>
      <c r="HQ59" s="8">
        <v>10</v>
      </c>
      <c r="HR59" s="8">
        <v>11</v>
      </c>
      <c r="HS59" s="8">
        <v>12</v>
      </c>
      <c r="HT59" s="9">
        <v>13</v>
      </c>
      <c r="HU59" s="501" t="s">
        <v>43</v>
      </c>
      <c r="HV59" s="6"/>
      <c r="HX59" s="14" t="s">
        <v>43</v>
      </c>
      <c r="HY59" s="8">
        <v>1</v>
      </c>
      <c r="HZ59" s="8">
        <v>2</v>
      </c>
      <c r="IA59" s="8">
        <v>3</v>
      </c>
      <c r="IB59" s="8">
        <v>4</v>
      </c>
      <c r="IC59" s="9">
        <v>5</v>
      </c>
      <c r="ID59" s="10"/>
      <c r="IE59" s="8">
        <v>7</v>
      </c>
      <c r="IF59" s="8">
        <v>7</v>
      </c>
      <c r="IG59" s="8">
        <v>8</v>
      </c>
      <c r="IH59" s="9">
        <v>9</v>
      </c>
      <c r="II59" s="62"/>
      <c r="IJ59" s="8">
        <v>10</v>
      </c>
      <c r="IK59" s="8">
        <v>11</v>
      </c>
      <c r="IL59" s="8">
        <v>12</v>
      </c>
      <c r="IM59" s="9">
        <v>13</v>
      </c>
      <c r="IN59" s="14" t="s">
        <v>43</v>
      </c>
      <c r="IO59" s="6"/>
      <c r="IQ59" s="511" t="s">
        <v>43</v>
      </c>
      <c r="IR59" s="8">
        <v>1</v>
      </c>
      <c r="IS59" s="8">
        <v>2</v>
      </c>
      <c r="IT59" s="8">
        <v>3</v>
      </c>
      <c r="IU59" s="8">
        <v>4</v>
      </c>
      <c r="IV59" s="9">
        <v>5</v>
      </c>
      <c r="IW59" s="10"/>
      <c r="IX59" s="8">
        <v>7</v>
      </c>
      <c r="IY59" s="8">
        <v>7</v>
      </c>
      <c r="IZ59" s="8">
        <v>8</v>
      </c>
      <c r="JA59" s="9">
        <v>9</v>
      </c>
      <c r="JB59" s="62"/>
      <c r="JC59" s="8">
        <v>10</v>
      </c>
      <c r="JD59" s="8">
        <v>11</v>
      </c>
      <c r="JE59" s="8">
        <v>12</v>
      </c>
      <c r="JF59" s="9">
        <v>13</v>
      </c>
      <c r="JG59" s="511" t="s">
        <v>43</v>
      </c>
      <c r="JH59" s="6"/>
    </row>
    <row r="60" spans="1:268" hidden="1" x14ac:dyDescent="0.25">
      <c r="A60" s="501" t="s">
        <v>1</v>
      </c>
      <c r="B60" s="177" t="s">
        <v>44</v>
      </c>
      <c r="C60" s="177" t="s">
        <v>45</v>
      </c>
      <c r="D60" s="177" t="s">
        <v>46</v>
      </c>
      <c r="E60" s="177" t="s">
        <v>3</v>
      </c>
      <c r="F60" s="178" t="s">
        <v>4</v>
      </c>
      <c r="G60" s="179"/>
      <c r="H60" s="177" t="s">
        <v>47</v>
      </c>
      <c r="I60" s="177" t="s">
        <v>46</v>
      </c>
      <c r="J60" s="177" t="s">
        <v>3</v>
      </c>
      <c r="K60" s="178" t="s">
        <v>4</v>
      </c>
      <c r="L60" s="62"/>
      <c r="M60" s="177" t="s">
        <v>46</v>
      </c>
      <c r="N60" s="177" t="s">
        <v>47</v>
      </c>
      <c r="O60" s="177" t="s">
        <v>3</v>
      </c>
      <c r="P60" s="180" t="s">
        <v>4</v>
      </c>
      <c r="Q60" s="191" t="s">
        <v>1</v>
      </c>
      <c r="R60" s="6"/>
      <c r="U60" s="506" t="s">
        <v>1</v>
      </c>
      <c r="V60" s="177" t="s">
        <v>44</v>
      </c>
      <c r="W60" s="177" t="s">
        <v>45</v>
      </c>
      <c r="X60" s="177" t="s">
        <v>46</v>
      </c>
      <c r="Y60" s="177" t="s">
        <v>3</v>
      </c>
      <c r="Z60" s="178" t="s">
        <v>4</v>
      </c>
      <c r="AA60" s="179"/>
      <c r="AB60" s="177" t="s">
        <v>47</v>
      </c>
      <c r="AC60" s="177" t="s">
        <v>47</v>
      </c>
      <c r="AD60" s="177" t="s">
        <v>3</v>
      </c>
      <c r="AE60" s="178" t="s">
        <v>4</v>
      </c>
      <c r="AF60" s="62"/>
      <c r="AG60" s="177" t="s">
        <v>46</v>
      </c>
      <c r="AH60" s="177" t="s">
        <v>47</v>
      </c>
      <c r="AI60" s="177" t="s">
        <v>3</v>
      </c>
      <c r="AJ60" s="180" t="s">
        <v>4</v>
      </c>
      <c r="AK60" s="506" t="s">
        <v>1</v>
      </c>
      <c r="AL60" s="6"/>
      <c r="AN60" s="14" t="s">
        <v>1</v>
      </c>
      <c r="AO60" s="177" t="s">
        <v>44</v>
      </c>
      <c r="AP60" s="177" t="s">
        <v>45</v>
      </c>
      <c r="AQ60" s="177" t="s">
        <v>46</v>
      </c>
      <c r="AR60" s="177" t="s">
        <v>3</v>
      </c>
      <c r="AS60" s="178" t="s">
        <v>4</v>
      </c>
      <c r="AT60" s="179"/>
      <c r="AU60" s="177" t="s">
        <v>47</v>
      </c>
      <c r="AV60" s="177" t="s">
        <v>47</v>
      </c>
      <c r="AW60" s="177" t="s">
        <v>3</v>
      </c>
      <c r="AX60" s="178" t="s">
        <v>4</v>
      </c>
      <c r="AY60" s="62"/>
      <c r="AZ60" s="177" t="s">
        <v>46</v>
      </c>
      <c r="BA60" s="177" t="s">
        <v>47</v>
      </c>
      <c r="BB60" s="177" t="s">
        <v>3</v>
      </c>
      <c r="BC60" s="180" t="s">
        <v>4</v>
      </c>
      <c r="BD60" s="14" t="s">
        <v>1</v>
      </c>
      <c r="BE60" s="6"/>
      <c r="BH60" s="501" t="s">
        <v>1</v>
      </c>
      <c r="BI60" s="177" t="s">
        <v>44</v>
      </c>
      <c r="BJ60" s="177" t="s">
        <v>45</v>
      </c>
      <c r="BK60" s="177" t="s">
        <v>46</v>
      </c>
      <c r="BL60" s="177" t="s">
        <v>3</v>
      </c>
      <c r="BM60" s="178" t="s">
        <v>4</v>
      </c>
      <c r="BN60" s="179"/>
      <c r="BO60" s="177" t="s">
        <v>47</v>
      </c>
      <c r="BP60" s="177" t="s">
        <v>47</v>
      </c>
      <c r="BQ60" s="177" t="s">
        <v>3</v>
      </c>
      <c r="BR60" s="178" t="s">
        <v>4</v>
      </c>
      <c r="BS60" s="62"/>
      <c r="BT60" s="177" t="s">
        <v>46</v>
      </c>
      <c r="BU60" s="177" t="s">
        <v>47</v>
      </c>
      <c r="BV60" s="177" t="s">
        <v>3</v>
      </c>
      <c r="BW60" s="180" t="s">
        <v>4</v>
      </c>
      <c r="BX60" s="501" t="s">
        <v>1</v>
      </c>
      <c r="BY60" s="6"/>
      <c r="CB60" s="14" t="s">
        <v>1</v>
      </c>
      <c r="CC60" s="177" t="s">
        <v>44</v>
      </c>
      <c r="CD60" s="177" t="s">
        <v>45</v>
      </c>
      <c r="CE60" s="177" t="s">
        <v>46</v>
      </c>
      <c r="CF60" s="177" t="s">
        <v>3</v>
      </c>
      <c r="CG60" s="178" t="s">
        <v>4</v>
      </c>
      <c r="CH60" s="179"/>
      <c r="CI60" s="177" t="s">
        <v>47</v>
      </c>
      <c r="CJ60" s="177" t="s">
        <v>47</v>
      </c>
      <c r="CK60" s="177" t="s">
        <v>3</v>
      </c>
      <c r="CL60" s="178" t="s">
        <v>4</v>
      </c>
      <c r="CM60" s="62"/>
      <c r="CN60" s="177" t="s">
        <v>46</v>
      </c>
      <c r="CO60" s="177" t="s">
        <v>47</v>
      </c>
      <c r="CP60" s="177" t="s">
        <v>3</v>
      </c>
      <c r="CQ60" s="180" t="s">
        <v>4</v>
      </c>
      <c r="CR60" s="14" t="s">
        <v>1</v>
      </c>
      <c r="CS60" s="6"/>
      <c r="CU60" s="501" t="s">
        <v>1</v>
      </c>
      <c r="CV60" s="177" t="s">
        <v>44</v>
      </c>
      <c r="CW60" s="177" t="s">
        <v>45</v>
      </c>
      <c r="CX60" s="177" t="s">
        <v>46</v>
      </c>
      <c r="CY60" s="177" t="s">
        <v>3</v>
      </c>
      <c r="CZ60" s="178" t="s">
        <v>4</v>
      </c>
      <c r="DA60" s="179"/>
      <c r="DB60" s="177" t="s">
        <v>47</v>
      </c>
      <c r="DC60" s="177" t="s">
        <v>47</v>
      </c>
      <c r="DD60" s="177" t="s">
        <v>3</v>
      </c>
      <c r="DE60" s="178" t="s">
        <v>4</v>
      </c>
      <c r="DF60" s="62"/>
      <c r="DG60" s="177" t="s">
        <v>46</v>
      </c>
      <c r="DH60" s="177" t="s">
        <v>47</v>
      </c>
      <c r="DI60" s="177" t="s">
        <v>3</v>
      </c>
      <c r="DJ60" s="180" t="s">
        <v>4</v>
      </c>
      <c r="DK60" s="501" t="s">
        <v>1</v>
      </c>
      <c r="DL60" s="6"/>
      <c r="DN60" s="14" t="s">
        <v>1</v>
      </c>
      <c r="DO60" s="177" t="s">
        <v>44</v>
      </c>
      <c r="DP60" s="177" t="s">
        <v>45</v>
      </c>
      <c r="DQ60" s="177" t="s">
        <v>46</v>
      </c>
      <c r="DR60" s="177" t="s">
        <v>3</v>
      </c>
      <c r="DS60" s="178" t="s">
        <v>4</v>
      </c>
      <c r="DT60" s="179"/>
      <c r="DU60" s="177" t="s">
        <v>47</v>
      </c>
      <c r="DV60" s="177" t="s">
        <v>47</v>
      </c>
      <c r="DW60" s="177" t="s">
        <v>3</v>
      </c>
      <c r="DX60" s="178" t="s">
        <v>4</v>
      </c>
      <c r="DY60" s="62"/>
      <c r="DZ60" s="177" t="s">
        <v>46</v>
      </c>
      <c r="EA60" s="177" t="s">
        <v>47</v>
      </c>
      <c r="EB60" s="177" t="s">
        <v>3</v>
      </c>
      <c r="EC60" s="180" t="s">
        <v>4</v>
      </c>
      <c r="ED60" s="14" t="s">
        <v>1</v>
      </c>
      <c r="EE60" s="6"/>
      <c r="EG60" s="501" t="s">
        <v>1</v>
      </c>
      <c r="EH60" s="177" t="s">
        <v>44</v>
      </c>
      <c r="EI60" s="177" t="s">
        <v>45</v>
      </c>
      <c r="EJ60" s="177" t="s">
        <v>46</v>
      </c>
      <c r="EK60" s="177" t="s">
        <v>3</v>
      </c>
      <c r="EL60" s="178" t="s">
        <v>4</v>
      </c>
      <c r="EM60" s="179"/>
      <c r="EN60" s="177" t="s">
        <v>47</v>
      </c>
      <c r="EO60" s="177" t="s">
        <v>47</v>
      </c>
      <c r="EP60" s="177" t="s">
        <v>3</v>
      </c>
      <c r="EQ60" s="178" t="s">
        <v>4</v>
      </c>
      <c r="ER60" s="62"/>
      <c r="ES60" s="177" t="s">
        <v>46</v>
      </c>
      <c r="ET60" s="177" t="s">
        <v>47</v>
      </c>
      <c r="EU60" s="177" t="s">
        <v>3</v>
      </c>
      <c r="EV60" s="180" t="s">
        <v>4</v>
      </c>
      <c r="EW60" s="501" t="s">
        <v>1</v>
      </c>
      <c r="EX60" s="6"/>
      <c r="EZ60" s="14" t="s">
        <v>1</v>
      </c>
      <c r="FA60" s="177" t="s">
        <v>44</v>
      </c>
      <c r="FB60" s="177" t="s">
        <v>45</v>
      </c>
      <c r="FC60" s="177" t="s">
        <v>46</v>
      </c>
      <c r="FD60" s="177" t="s">
        <v>3</v>
      </c>
      <c r="FE60" s="178" t="s">
        <v>4</v>
      </c>
      <c r="FF60" s="179"/>
      <c r="FG60" s="177" t="s">
        <v>47</v>
      </c>
      <c r="FH60" s="177" t="s">
        <v>47</v>
      </c>
      <c r="FI60" s="177" t="s">
        <v>3</v>
      </c>
      <c r="FJ60" s="178" t="s">
        <v>4</v>
      </c>
      <c r="FK60" s="62"/>
      <c r="FL60" s="177" t="s">
        <v>46</v>
      </c>
      <c r="FM60" s="177" t="s">
        <v>47</v>
      </c>
      <c r="FN60" s="177" t="s">
        <v>3</v>
      </c>
      <c r="FO60" s="180" t="s">
        <v>4</v>
      </c>
      <c r="FP60" s="14" t="s">
        <v>1</v>
      </c>
      <c r="FQ60" s="6"/>
      <c r="FS60" s="501" t="s">
        <v>1</v>
      </c>
      <c r="FT60" s="177" t="s">
        <v>44</v>
      </c>
      <c r="FU60" s="177" t="s">
        <v>45</v>
      </c>
      <c r="FV60" s="177" t="s">
        <v>46</v>
      </c>
      <c r="FW60" s="177" t="s">
        <v>3</v>
      </c>
      <c r="FX60" s="178" t="s">
        <v>4</v>
      </c>
      <c r="FY60" s="179"/>
      <c r="FZ60" s="177" t="s">
        <v>47</v>
      </c>
      <c r="GA60" s="177" t="s">
        <v>47</v>
      </c>
      <c r="GB60" s="177" t="s">
        <v>3</v>
      </c>
      <c r="GC60" s="178" t="s">
        <v>4</v>
      </c>
      <c r="GD60" s="62"/>
      <c r="GE60" s="177" t="s">
        <v>46</v>
      </c>
      <c r="GF60" s="177" t="s">
        <v>47</v>
      </c>
      <c r="GG60" s="177" t="s">
        <v>3</v>
      </c>
      <c r="GH60" s="180" t="s">
        <v>4</v>
      </c>
      <c r="GI60" s="501" t="s">
        <v>1</v>
      </c>
      <c r="GJ60" s="6"/>
      <c r="GL60" s="14" t="s">
        <v>1</v>
      </c>
      <c r="GM60" s="177" t="s">
        <v>44</v>
      </c>
      <c r="GN60" s="177" t="s">
        <v>45</v>
      </c>
      <c r="GO60" s="177" t="s">
        <v>46</v>
      </c>
      <c r="GP60" s="177" t="s">
        <v>3</v>
      </c>
      <c r="GQ60" s="178" t="s">
        <v>4</v>
      </c>
      <c r="GR60" s="179"/>
      <c r="GS60" s="177" t="s">
        <v>47</v>
      </c>
      <c r="GT60" s="177" t="s">
        <v>47</v>
      </c>
      <c r="GU60" s="177" t="s">
        <v>3</v>
      </c>
      <c r="GV60" s="178" t="s">
        <v>4</v>
      </c>
      <c r="GW60" s="62"/>
      <c r="GX60" s="177" t="s">
        <v>46</v>
      </c>
      <c r="GY60" s="177" t="s">
        <v>47</v>
      </c>
      <c r="GZ60" s="177" t="s">
        <v>3</v>
      </c>
      <c r="HA60" s="180" t="s">
        <v>4</v>
      </c>
      <c r="HB60" s="14" t="s">
        <v>1</v>
      </c>
      <c r="HC60" s="6"/>
      <c r="HE60" s="501" t="s">
        <v>1</v>
      </c>
      <c r="HF60" s="177" t="s">
        <v>44</v>
      </c>
      <c r="HG60" s="177" t="s">
        <v>45</v>
      </c>
      <c r="HH60" s="177" t="s">
        <v>46</v>
      </c>
      <c r="HI60" s="177" t="s">
        <v>3</v>
      </c>
      <c r="HJ60" s="178" t="s">
        <v>4</v>
      </c>
      <c r="HK60" s="179"/>
      <c r="HL60" s="177" t="s">
        <v>47</v>
      </c>
      <c r="HM60" s="177" t="s">
        <v>47</v>
      </c>
      <c r="HN60" s="177" t="s">
        <v>3</v>
      </c>
      <c r="HO60" s="178" t="s">
        <v>4</v>
      </c>
      <c r="HP60" s="62"/>
      <c r="HQ60" s="177" t="s">
        <v>46</v>
      </c>
      <c r="HR60" s="177" t="s">
        <v>47</v>
      </c>
      <c r="HS60" s="177" t="s">
        <v>3</v>
      </c>
      <c r="HT60" s="180" t="s">
        <v>4</v>
      </c>
      <c r="HU60" s="501" t="s">
        <v>1</v>
      </c>
      <c r="HV60" s="6"/>
      <c r="HX60" s="14" t="s">
        <v>1</v>
      </c>
      <c r="HY60" s="177" t="s">
        <v>44</v>
      </c>
      <c r="HZ60" s="177" t="s">
        <v>45</v>
      </c>
      <c r="IA60" s="177" t="s">
        <v>46</v>
      </c>
      <c r="IB60" s="177" t="s">
        <v>3</v>
      </c>
      <c r="IC60" s="178" t="s">
        <v>4</v>
      </c>
      <c r="ID60" s="179"/>
      <c r="IE60" s="177" t="s">
        <v>47</v>
      </c>
      <c r="IF60" s="177" t="s">
        <v>47</v>
      </c>
      <c r="IG60" s="177" t="s">
        <v>3</v>
      </c>
      <c r="IH60" s="178" t="s">
        <v>4</v>
      </c>
      <c r="II60" s="62"/>
      <c r="IJ60" s="177" t="s">
        <v>46</v>
      </c>
      <c r="IK60" s="177" t="s">
        <v>47</v>
      </c>
      <c r="IL60" s="177" t="s">
        <v>3</v>
      </c>
      <c r="IM60" s="180" t="s">
        <v>4</v>
      </c>
      <c r="IN60" s="14" t="s">
        <v>1</v>
      </c>
      <c r="IO60" s="6"/>
      <c r="IQ60" s="511" t="s">
        <v>1</v>
      </c>
      <c r="IR60" s="177" t="s">
        <v>44</v>
      </c>
      <c r="IS60" s="177" t="s">
        <v>45</v>
      </c>
      <c r="IT60" s="177" t="s">
        <v>46</v>
      </c>
      <c r="IU60" s="177" t="s">
        <v>3</v>
      </c>
      <c r="IV60" s="178" t="s">
        <v>4</v>
      </c>
      <c r="IW60" s="179"/>
      <c r="IX60" s="177" t="s">
        <v>47</v>
      </c>
      <c r="IY60" s="177" t="s">
        <v>47</v>
      </c>
      <c r="IZ60" s="177" t="s">
        <v>3</v>
      </c>
      <c r="JA60" s="178" t="s">
        <v>4</v>
      </c>
      <c r="JB60" s="62"/>
      <c r="JC60" s="177" t="s">
        <v>46</v>
      </c>
      <c r="JD60" s="177" t="s">
        <v>47</v>
      </c>
      <c r="JE60" s="177" t="s">
        <v>3</v>
      </c>
      <c r="JF60" s="180" t="s">
        <v>4</v>
      </c>
      <c r="JG60" s="511" t="s">
        <v>1</v>
      </c>
      <c r="JH60" s="6"/>
    </row>
    <row r="61" spans="1:268" hidden="1" x14ac:dyDescent="0.25">
      <c r="A61" s="516"/>
      <c r="B61" s="181" t="s">
        <v>48</v>
      </c>
      <c r="C61" s="182">
        <v>41639</v>
      </c>
      <c r="D61" s="182">
        <v>41639</v>
      </c>
      <c r="E61" s="183"/>
      <c r="F61" s="184"/>
      <c r="G61" s="185"/>
      <c r="H61" s="182">
        <v>41455</v>
      </c>
      <c r="I61" s="182">
        <v>41455</v>
      </c>
      <c r="J61" s="183"/>
      <c r="K61" s="184"/>
      <c r="L61" s="186"/>
      <c r="M61" s="182">
        <v>41639</v>
      </c>
      <c r="N61" s="182">
        <v>41639</v>
      </c>
      <c r="O61" s="183"/>
      <c r="P61" s="28"/>
      <c r="Q61" s="459"/>
      <c r="R61" s="6"/>
      <c r="U61" s="517"/>
      <c r="V61" s="181" t="s">
        <v>48</v>
      </c>
      <c r="W61" s="182">
        <v>41639</v>
      </c>
      <c r="X61" s="182">
        <v>41639</v>
      </c>
      <c r="Y61" s="183"/>
      <c r="Z61" s="184"/>
      <c r="AA61" s="185"/>
      <c r="AB61" s="182">
        <v>41455</v>
      </c>
      <c r="AC61" s="182">
        <v>41455</v>
      </c>
      <c r="AD61" s="183"/>
      <c r="AE61" s="184"/>
      <c r="AF61" s="186"/>
      <c r="AG61" s="182">
        <v>41639</v>
      </c>
      <c r="AH61" s="182">
        <v>41639</v>
      </c>
      <c r="AI61" s="183"/>
      <c r="AJ61" s="28"/>
      <c r="AK61" s="517"/>
      <c r="AL61" s="6"/>
      <c r="AN61" s="31"/>
      <c r="AO61" s="181" t="s">
        <v>48</v>
      </c>
      <c r="AP61" s="182">
        <v>41639</v>
      </c>
      <c r="AQ61" s="182">
        <v>41639</v>
      </c>
      <c r="AR61" s="183"/>
      <c r="AS61" s="184"/>
      <c r="AT61" s="185"/>
      <c r="AU61" s="182">
        <v>41455</v>
      </c>
      <c r="AV61" s="182">
        <v>41455</v>
      </c>
      <c r="AW61" s="183"/>
      <c r="AX61" s="184"/>
      <c r="AY61" s="186"/>
      <c r="AZ61" s="182">
        <v>41639</v>
      </c>
      <c r="BA61" s="182">
        <v>41639</v>
      </c>
      <c r="BB61" s="183"/>
      <c r="BC61" s="28"/>
      <c r="BD61" s="31"/>
      <c r="BE61" s="6"/>
      <c r="BH61" s="516"/>
      <c r="BI61" s="181" t="s">
        <v>48</v>
      </c>
      <c r="BJ61" s="182">
        <v>41639</v>
      </c>
      <c r="BK61" s="182">
        <v>41639</v>
      </c>
      <c r="BL61" s="183"/>
      <c r="BM61" s="184"/>
      <c r="BN61" s="185"/>
      <c r="BO61" s="182">
        <v>41455</v>
      </c>
      <c r="BP61" s="182">
        <v>41455</v>
      </c>
      <c r="BQ61" s="183"/>
      <c r="BR61" s="184"/>
      <c r="BS61" s="186"/>
      <c r="BT61" s="182">
        <v>41639</v>
      </c>
      <c r="BU61" s="182">
        <v>41639</v>
      </c>
      <c r="BV61" s="183"/>
      <c r="BW61" s="28"/>
      <c r="BX61" s="516"/>
      <c r="BY61" s="6"/>
      <c r="CB61" s="31"/>
      <c r="CC61" s="181" t="s">
        <v>48</v>
      </c>
      <c r="CD61" s="182">
        <v>41639</v>
      </c>
      <c r="CE61" s="182">
        <v>41639</v>
      </c>
      <c r="CF61" s="183"/>
      <c r="CG61" s="184"/>
      <c r="CH61" s="185"/>
      <c r="CI61" s="182">
        <v>41455</v>
      </c>
      <c r="CJ61" s="182">
        <v>41455</v>
      </c>
      <c r="CK61" s="183"/>
      <c r="CL61" s="184"/>
      <c r="CM61" s="186"/>
      <c r="CN61" s="182">
        <v>41639</v>
      </c>
      <c r="CO61" s="182">
        <v>41639</v>
      </c>
      <c r="CP61" s="183"/>
      <c r="CQ61" s="28"/>
      <c r="CR61" s="31"/>
      <c r="CS61" s="6"/>
      <c r="CU61" s="516"/>
      <c r="CV61" s="181" t="s">
        <v>48</v>
      </c>
      <c r="CW61" s="182">
        <v>41639</v>
      </c>
      <c r="CX61" s="182">
        <v>41639</v>
      </c>
      <c r="CY61" s="183"/>
      <c r="CZ61" s="184"/>
      <c r="DA61" s="185"/>
      <c r="DB61" s="182">
        <v>41455</v>
      </c>
      <c r="DC61" s="182">
        <v>41455</v>
      </c>
      <c r="DD61" s="183"/>
      <c r="DE61" s="184"/>
      <c r="DF61" s="186"/>
      <c r="DG61" s="182">
        <v>41639</v>
      </c>
      <c r="DH61" s="182">
        <v>41639</v>
      </c>
      <c r="DI61" s="183"/>
      <c r="DJ61" s="28"/>
      <c r="DK61" s="516"/>
      <c r="DL61" s="6"/>
      <c r="DN61" s="31"/>
      <c r="DO61" s="181" t="s">
        <v>48</v>
      </c>
      <c r="DP61" s="182">
        <v>41639</v>
      </c>
      <c r="DQ61" s="182">
        <v>41639</v>
      </c>
      <c r="DR61" s="183"/>
      <c r="DS61" s="184"/>
      <c r="DT61" s="185"/>
      <c r="DU61" s="182">
        <v>41455</v>
      </c>
      <c r="DV61" s="182">
        <v>41455</v>
      </c>
      <c r="DW61" s="183"/>
      <c r="DX61" s="184"/>
      <c r="DY61" s="186"/>
      <c r="DZ61" s="182">
        <v>41639</v>
      </c>
      <c r="EA61" s="182">
        <v>41639</v>
      </c>
      <c r="EB61" s="183"/>
      <c r="EC61" s="28"/>
      <c r="ED61" s="31"/>
      <c r="EE61" s="6"/>
      <c r="EG61" s="516"/>
      <c r="EH61" s="181" t="s">
        <v>48</v>
      </c>
      <c r="EI61" s="182">
        <v>41639</v>
      </c>
      <c r="EJ61" s="182">
        <v>41639</v>
      </c>
      <c r="EK61" s="183"/>
      <c r="EL61" s="184"/>
      <c r="EM61" s="185"/>
      <c r="EN61" s="182">
        <v>41455</v>
      </c>
      <c r="EO61" s="182">
        <v>41455</v>
      </c>
      <c r="EP61" s="183"/>
      <c r="EQ61" s="184"/>
      <c r="ER61" s="186"/>
      <c r="ES61" s="182">
        <v>41639</v>
      </c>
      <c r="ET61" s="182">
        <v>41639</v>
      </c>
      <c r="EU61" s="183"/>
      <c r="EV61" s="28"/>
      <c r="EW61" s="516"/>
      <c r="EX61" s="6"/>
      <c r="EZ61" s="31"/>
      <c r="FA61" s="181" t="s">
        <v>48</v>
      </c>
      <c r="FB61" s="182">
        <v>41639</v>
      </c>
      <c r="FC61" s="182">
        <v>41639</v>
      </c>
      <c r="FD61" s="183"/>
      <c r="FE61" s="184"/>
      <c r="FF61" s="185"/>
      <c r="FG61" s="182">
        <v>41455</v>
      </c>
      <c r="FH61" s="182">
        <v>41455</v>
      </c>
      <c r="FI61" s="183"/>
      <c r="FJ61" s="184"/>
      <c r="FK61" s="186"/>
      <c r="FL61" s="182">
        <v>41639</v>
      </c>
      <c r="FM61" s="182">
        <v>41639</v>
      </c>
      <c r="FN61" s="183"/>
      <c r="FO61" s="28"/>
      <c r="FP61" s="31"/>
      <c r="FQ61" s="6"/>
      <c r="FS61" s="516"/>
      <c r="FT61" s="181" t="s">
        <v>48</v>
      </c>
      <c r="FU61" s="182">
        <v>41639</v>
      </c>
      <c r="FV61" s="182">
        <v>41639</v>
      </c>
      <c r="FW61" s="183"/>
      <c r="FX61" s="184"/>
      <c r="FY61" s="185"/>
      <c r="FZ61" s="182">
        <v>41455</v>
      </c>
      <c r="GA61" s="182">
        <v>41455</v>
      </c>
      <c r="GB61" s="183"/>
      <c r="GC61" s="184"/>
      <c r="GD61" s="186"/>
      <c r="GE61" s="182">
        <v>41639</v>
      </c>
      <c r="GF61" s="182">
        <v>41639</v>
      </c>
      <c r="GG61" s="183"/>
      <c r="GH61" s="28"/>
      <c r="GI61" s="516"/>
      <c r="GJ61" s="6"/>
      <c r="GL61" s="31"/>
      <c r="GM61" s="181" t="s">
        <v>48</v>
      </c>
      <c r="GN61" s="182">
        <v>41639</v>
      </c>
      <c r="GO61" s="182">
        <v>41639</v>
      </c>
      <c r="GP61" s="183"/>
      <c r="GQ61" s="184"/>
      <c r="GR61" s="185"/>
      <c r="GS61" s="182">
        <v>41455</v>
      </c>
      <c r="GT61" s="182">
        <v>41455</v>
      </c>
      <c r="GU61" s="183"/>
      <c r="GV61" s="184"/>
      <c r="GW61" s="186"/>
      <c r="GX61" s="182">
        <v>41639</v>
      </c>
      <c r="GY61" s="182">
        <v>41639</v>
      </c>
      <c r="GZ61" s="183"/>
      <c r="HA61" s="28"/>
      <c r="HB61" s="31"/>
      <c r="HC61" s="6"/>
      <c r="HE61" s="516"/>
      <c r="HF61" s="181" t="s">
        <v>48</v>
      </c>
      <c r="HG61" s="182">
        <v>41639</v>
      </c>
      <c r="HH61" s="182">
        <v>41639</v>
      </c>
      <c r="HI61" s="183"/>
      <c r="HJ61" s="184"/>
      <c r="HK61" s="185"/>
      <c r="HL61" s="182">
        <v>41455</v>
      </c>
      <c r="HM61" s="182">
        <v>41455</v>
      </c>
      <c r="HN61" s="183"/>
      <c r="HO61" s="184"/>
      <c r="HP61" s="186"/>
      <c r="HQ61" s="182">
        <v>41639</v>
      </c>
      <c r="HR61" s="182">
        <v>41639</v>
      </c>
      <c r="HS61" s="183"/>
      <c r="HT61" s="28"/>
      <c r="HU61" s="516"/>
      <c r="HV61" s="6"/>
      <c r="HX61" s="31"/>
      <c r="HY61" s="181" t="s">
        <v>48</v>
      </c>
      <c r="HZ61" s="182">
        <v>41639</v>
      </c>
      <c r="IA61" s="182">
        <v>41639</v>
      </c>
      <c r="IB61" s="183"/>
      <c r="IC61" s="184"/>
      <c r="ID61" s="185"/>
      <c r="IE61" s="182">
        <v>41455</v>
      </c>
      <c r="IF61" s="182">
        <v>41455</v>
      </c>
      <c r="IG61" s="183"/>
      <c r="IH61" s="184"/>
      <c r="II61" s="186"/>
      <c r="IJ61" s="182">
        <v>41639</v>
      </c>
      <c r="IK61" s="182">
        <v>41639</v>
      </c>
      <c r="IL61" s="183"/>
      <c r="IM61" s="28"/>
      <c r="IN61" s="31"/>
      <c r="IO61" s="6"/>
      <c r="IQ61" s="518"/>
      <c r="IR61" s="181" t="s">
        <v>48</v>
      </c>
      <c r="IS61" s="182">
        <v>41639</v>
      </c>
      <c r="IT61" s="182">
        <v>41639</v>
      </c>
      <c r="IU61" s="183"/>
      <c r="IV61" s="184"/>
      <c r="IW61" s="185"/>
      <c r="IX61" s="182">
        <v>41455</v>
      </c>
      <c r="IY61" s="182">
        <v>41455</v>
      </c>
      <c r="IZ61" s="183"/>
      <c r="JA61" s="184"/>
      <c r="JB61" s="186"/>
      <c r="JC61" s="182">
        <v>41639</v>
      </c>
      <c r="JD61" s="182">
        <v>41639</v>
      </c>
      <c r="JE61" s="183"/>
      <c r="JF61" s="28"/>
      <c r="JG61" s="518"/>
      <c r="JH61" s="6"/>
    </row>
    <row r="62" spans="1:268" hidden="1" x14ac:dyDescent="0.25">
      <c r="A62" s="501"/>
      <c r="B62" s="58"/>
      <c r="C62" s="7"/>
      <c r="D62" s="7"/>
      <c r="E62" s="58"/>
      <c r="F62" s="92"/>
      <c r="H62" s="7"/>
      <c r="I62" s="7"/>
      <c r="J62" s="58"/>
      <c r="K62" s="92"/>
      <c r="L62" s="104"/>
      <c r="M62" s="7"/>
      <c r="N62" s="7"/>
      <c r="O62" s="58"/>
      <c r="P62" s="87"/>
      <c r="Q62" s="191"/>
      <c r="R62" s="6"/>
      <c r="U62" s="506"/>
      <c r="V62" s="58"/>
      <c r="W62" s="7"/>
      <c r="X62" s="7"/>
      <c r="Y62" s="58"/>
      <c r="Z62" s="92"/>
      <c r="AB62" s="7"/>
      <c r="AC62" s="7"/>
      <c r="AD62" s="58"/>
      <c r="AE62" s="92"/>
      <c r="AF62" s="104"/>
      <c r="AG62" s="7"/>
      <c r="AH62" s="7"/>
      <c r="AI62" s="58"/>
      <c r="AJ62" s="87"/>
      <c r="AK62" s="506"/>
      <c r="AL62" s="6"/>
      <c r="AN62" s="14"/>
      <c r="AO62" s="58"/>
      <c r="AP62" s="7"/>
      <c r="AQ62" s="7"/>
      <c r="AR62" s="58"/>
      <c r="AS62" s="92"/>
      <c r="AU62" s="7"/>
      <c r="AV62" s="7"/>
      <c r="AW62" s="58"/>
      <c r="AX62" s="92"/>
      <c r="AY62" s="104"/>
      <c r="AZ62" s="7"/>
      <c r="BA62" s="7"/>
      <c r="BB62" s="58"/>
      <c r="BC62" s="87"/>
      <c r="BD62" s="14"/>
      <c r="BE62" s="6"/>
      <c r="BH62" s="501"/>
      <c r="BI62" s="58"/>
      <c r="BJ62" s="7"/>
      <c r="BK62" s="7"/>
      <c r="BL62" s="58"/>
      <c r="BM62" s="92"/>
      <c r="BO62" s="7"/>
      <c r="BP62" s="7"/>
      <c r="BQ62" s="58"/>
      <c r="BR62" s="92"/>
      <c r="BS62" s="104"/>
      <c r="BT62" s="7"/>
      <c r="BU62" s="7"/>
      <c r="BV62" s="58"/>
      <c r="BW62" s="87"/>
      <c r="BX62" s="501"/>
      <c r="BY62" s="6"/>
      <c r="CB62" s="14"/>
      <c r="CC62" s="58"/>
      <c r="CD62" s="7"/>
      <c r="CE62" s="7"/>
      <c r="CF62" s="58"/>
      <c r="CG62" s="92"/>
      <c r="CI62" s="7"/>
      <c r="CJ62" s="7"/>
      <c r="CK62" s="58"/>
      <c r="CL62" s="92"/>
      <c r="CM62" s="104"/>
      <c r="CN62" s="7"/>
      <c r="CO62" s="7"/>
      <c r="CP62" s="58"/>
      <c r="CQ62" s="87"/>
      <c r="CR62" s="14"/>
      <c r="CS62" s="6"/>
      <c r="CU62" s="501"/>
      <c r="CV62" s="58"/>
      <c r="CW62" s="7"/>
      <c r="CX62" s="7"/>
      <c r="CY62" s="58"/>
      <c r="CZ62" s="92"/>
      <c r="DB62" s="7"/>
      <c r="DC62" s="7"/>
      <c r="DD62" s="58"/>
      <c r="DE62" s="92"/>
      <c r="DF62" s="104"/>
      <c r="DG62" s="7"/>
      <c r="DH62" s="7"/>
      <c r="DI62" s="58"/>
      <c r="DJ62" s="87"/>
      <c r="DK62" s="501"/>
      <c r="DL62" s="6"/>
      <c r="DN62" s="14"/>
      <c r="DO62" s="58"/>
      <c r="DP62" s="7"/>
      <c r="DQ62" s="7"/>
      <c r="DR62" s="58"/>
      <c r="DS62" s="92"/>
      <c r="DU62" s="7"/>
      <c r="DV62" s="7"/>
      <c r="DW62" s="58"/>
      <c r="DX62" s="92"/>
      <c r="DY62" s="104"/>
      <c r="DZ62" s="7"/>
      <c r="EA62" s="7"/>
      <c r="EB62" s="58"/>
      <c r="EC62" s="87"/>
      <c r="ED62" s="14"/>
      <c r="EE62" s="6"/>
      <c r="EG62" s="501"/>
      <c r="EH62" s="58"/>
      <c r="EI62" s="7"/>
      <c r="EJ62" s="7"/>
      <c r="EK62" s="58"/>
      <c r="EL62" s="92"/>
      <c r="EN62" s="7"/>
      <c r="EO62" s="7"/>
      <c r="EP62" s="58"/>
      <c r="EQ62" s="92"/>
      <c r="ER62" s="104"/>
      <c r="ES62" s="7"/>
      <c r="ET62" s="7"/>
      <c r="EU62" s="58"/>
      <c r="EV62" s="87"/>
      <c r="EW62" s="501"/>
      <c r="EX62" s="6"/>
      <c r="EZ62" s="14"/>
      <c r="FA62" s="58"/>
      <c r="FB62" s="7"/>
      <c r="FC62" s="7"/>
      <c r="FD62" s="58"/>
      <c r="FE62" s="92"/>
      <c r="FG62" s="7"/>
      <c r="FH62" s="7"/>
      <c r="FI62" s="58"/>
      <c r="FJ62" s="92"/>
      <c r="FK62" s="104"/>
      <c r="FL62" s="7"/>
      <c r="FM62" s="7"/>
      <c r="FN62" s="58"/>
      <c r="FO62" s="87"/>
      <c r="FP62" s="14"/>
      <c r="FQ62" s="6"/>
      <c r="FS62" s="501"/>
      <c r="FT62" s="58"/>
      <c r="FU62" s="7"/>
      <c r="FV62" s="7"/>
      <c r="FW62" s="58"/>
      <c r="FX62" s="92"/>
      <c r="FZ62" s="7"/>
      <c r="GA62" s="7"/>
      <c r="GB62" s="58"/>
      <c r="GC62" s="92"/>
      <c r="GD62" s="104"/>
      <c r="GE62" s="7"/>
      <c r="GF62" s="7"/>
      <c r="GG62" s="58"/>
      <c r="GH62" s="87"/>
      <c r="GI62" s="501"/>
      <c r="GJ62" s="6"/>
      <c r="GL62" s="14"/>
      <c r="GM62" s="58"/>
      <c r="GN62" s="7"/>
      <c r="GO62" s="7"/>
      <c r="GP62" s="58"/>
      <c r="GQ62" s="92"/>
      <c r="GS62" s="7"/>
      <c r="GT62" s="7"/>
      <c r="GU62" s="58"/>
      <c r="GV62" s="92"/>
      <c r="GW62" s="104"/>
      <c r="GX62" s="7"/>
      <c r="GY62" s="7"/>
      <c r="GZ62" s="58"/>
      <c r="HA62" s="87"/>
      <c r="HB62" s="14"/>
      <c r="HC62" s="6"/>
      <c r="HE62" s="501"/>
      <c r="HF62" s="58"/>
      <c r="HG62" s="7"/>
      <c r="HH62" s="7"/>
      <c r="HI62" s="58"/>
      <c r="HJ62" s="92"/>
      <c r="HL62" s="7"/>
      <c r="HM62" s="7"/>
      <c r="HN62" s="58"/>
      <c r="HO62" s="92"/>
      <c r="HP62" s="104"/>
      <c r="HQ62" s="7"/>
      <c r="HR62" s="7"/>
      <c r="HS62" s="58"/>
      <c r="HT62" s="87"/>
      <c r="HU62" s="501"/>
      <c r="HV62" s="6"/>
      <c r="HX62" s="14"/>
      <c r="HY62" s="58"/>
      <c r="HZ62" s="7"/>
      <c r="IA62" s="7"/>
      <c r="IB62" s="58"/>
      <c r="IC62" s="92"/>
      <c r="IE62" s="7"/>
      <c r="IF62" s="7"/>
      <c r="IG62" s="58"/>
      <c r="IH62" s="92"/>
      <c r="II62" s="104"/>
      <c r="IJ62" s="7"/>
      <c r="IK62" s="7"/>
      <c r="IL62" s="58"/>
      <c r="IM62" s="87"/>
      <c r="IN62" s="14"/>
      <c r="IO62" s="6"/>
      <c r="IQ62" s="511"/>
      <c r="IR62" s="58"/>
      <c r="IS62" s="7"/>
      <c r="IT62" s="7"/>
      <c r="IU62" s="58"/>
      <c r="IV62" s="92"/>
      <c r="IX62" s="7"/>
      <c r="IY62" s="7"/>
      <c r="IZ62" s="58"/>
      <c r="JA62" s="92"/>
      <c r="JB62" s="104"/>
      <c r="JC62" s="7"/>
      <c r="JD62" s="7"/>
      <c r="JE62" s="58"/>
      <c r="JF62" s="87"/>
      <c r="JG62" s="511"/>
      <c r="JH62" s="6"/>
    </row>
    <row r="63" spans="1:268" ht="5.0999999999999996" customHeight="1" x14ac:dyDescent="0.25">
      <c r="A63" s="501"/>
      <c r="B63" s="95"/>
      <c r="C63" s="96"/>
      <c r="D63" s="97"/>
      <c r="E63" s="98"/>
      <c r="F63" s="99"/>
      <c r="G63" s="61"/>
      <c r="H63" s="97"/>
      <c r="I63" s="97"/>
      <c r="J63" s="98"/>
      <c r="K63" s="99"/>
      <c r="L63" s="62"/>
      <c r="M63" s="97"/>
      <c r="N63" s="97"/>
      <c r="O63" s="98"/>
      <c r="P63" s="87"/>
      <c r="Q63" s="501"/>
      <c r="R63" s="6"/>
      <c r="U63" s="506"/>
      <c r="V63" s="95"/>
      <c r="W63" s="96"/>
      <c r="X63" s="97"/>
      <c r="Y63" s="98"/>
      <c r="Z63" s="99"/>
      <c r="AA63" s="61"/>
      <c r="AB63" s="97"/>
      <c r="AC63" s="97"/>
      <c r="AD63" s="98"/>
      <c r="AE63" s="99"/>
      <c r="AF63" s="62"/>
      <c r="AG63" s="97"/>
      <c r="AH63" s="97"/>
      <c r="AI63" s="98"/>
      <c r="AJ63" s="87"/>
      <c r="AK63" s="506"/>
      <c r="AL63" s="6"/>
      <c r="AN63" s="14"/>
      <c r="AO63" s="95"/>
      <c r="AP63" s="96"/>
      <c r="AQ63" s="97"/>
      <c r="AR63" s="98"/>
      <c r="AS63" s="99"/>
      <c r="AT63" s="61"/>
      <c r="AU63" s="97"/>
      <c r="AV63" s="97"/>
      <c r="AW63" s="98"/>
      <c r="AX63" s="99"/>
      <c r="AY63" s="62"/>
      <c r="AZ63" s="97"/>
      <c r="BA63" s="97"/>
      <c r="BB63" s="98"/>
      <c r="BC63" s="87"/>
      <c r="BD63" s="14"/>
      <c r="BE63" s="6"/>
      <c r="BH63" s="506"/>
      <c r="BI63" s="95"/>
      <c r="BJ63" s="96"/>
      <c r="BK63" s="97"/>
      <c r="BL63" s="98"/>
      <c r="BM63" s="99"/>
      <c r="BN63" s="61"/>
      <c r="BO63" s="97"/>
      <c r="BP63" s="97"/>
      <c r="BQ63" s="98"/>
      <c r="BR63" s="99"/>
      <c r="BS63" s="62"/>
      <c r="BT63" s="97"/>
      <c r="BU63" s="97"/>
      <c r="BV63" s="98"/>
      <c r="BW63" s="87"/>
      <c r="BX63" s="506"/>
      <c r="BY63" s="6"/>
      <c r="CB63" s="14"/>
      <c r="CC63" s="95"/>
      <c r="CD63" s="96"/>
      <c r="CE63" s="97"/>
      <c r="CF63" s="98"/>
      <c r="CG63" s="99"/>
      <c r="CH63" s="61"/>
      <c r="CI63" s="97"/>
      <c r="CJ63" s="97"/>
      <c r="CK63" s="98"/>
      <c r="CL63" s="99"/>
      <c r="CM63" s="62"/>
      <c r="CN63" s="97"/>
      <c r="CO63" s="97"/>
      <c r="CP63" s="98"/>
      <c r="CQ63" s="87"/>
      <c r="CR63" s="14"/>
      <c r="CS63" s="6"/>
      <c r="CU63" s="506"/>
      <c r="CV63" s="95"/>
      <c r="CW63" s="96"/>
      <c r="CX63" s="97"/>
      <c r="CY63" s="98"/>
      <c r="CZ63" s="99"/>
      <c r="DA63" s="61"/>
      <c r="DB63" s="97"/>
      <c r="DC63" s="97"/>
      <c r="DD63" s="98"/>
      <c r="DE63" s="99"/>
      <c r="DF63" s="62"/>
      <c r="DG63" s="97"/>
      <c r="DH63" s="97"/>
      <c r="DI63" s="98"/>
      <c r="DJ63" s="87"/>
      <c r="DK63" s="506"/>
      <c r="DL63" s="6"/>
      <c r="DN63" s="14"/>
      <c r="DO63" s="95"/>
      <c r="DP63" s="96"/>
      <c r="DQ63" s="97"/>
      <c r="DR63" s="98"/>
      <c r="DS63" s="99"/>
      <c r="DT63" s="61"/>
      <c r="DU63" s="97"/>
      <c r="DV63" s="97"/>
      <c r="DW63" s="98"/>
      <c r="DX63" s="99"/>
      <c r="DY63" s="62"/>
      <c r="DZ63" s="97"/>
      <c r="EA63" s="97"/>
      <c r="EB63" s="98"/>
      <c r="EC63" s="87"/>
      <c r="ED63" s="14"/>
      <c r="EE63" s="6"/>
      <c r="EG63" s="506"/>
      <c r="EH63" s="95"/>
      <c r="EI63" s="96"/>
      <c r="EJ63" s="97"/>
      <c r="EK63" s="98"/>
      <c r="EL63" s="99"/>
      <c r="EM63" s="61"/>
      <c r="EN63" s="97"/>
      <c r="EO63" s="97"/>
      <c r="EP63" s="98"/>
      <c r="EQ63" s="99"/>
      <c r="ER63" s="62"/>
      <c r="ES63" s="97"/>
      <c r="ET63" s="97"/>
      <c r="EU63" s="98"/>
      <c r="EV63" s="87"/>
      <c r="EW63" s="506"/>
      <c r="EX63" s="6"/>
      <c r="EZ63" s="14"/>
      <c r="FA63" s="95"/>
      <c r="FB63" s="96"/>
      <c r="FC63" s="97"/>
      <c r="FD63" s="98"/>
      <c r="FE63" s="99"/>
      <c r="FF63" s="61"/>
      <c r="FG63" s="97"/>
      <c r="FH63" s="97"/>
      <c r="FI63" s="98"/>
      <c r="FJ63" s="99"/>
      <c r="FK63" s="62"/>
      <c r="FL63" s="97"/>
      <c r="FM63" s="97"/>
      <c r="FN63" s="98"/>
      <c r="FO63" s="87"/>
      <c r="FP63" s="14"/>
      <c r="FQ63" s="6"/>
      <c r="FS63" s="506"/>
      <c r="FT63" s="95"/>
      <c r="FU63" s="96"/>
      <c r="FV63" s="97"/>
      <c r="FW63" s="98"/>
      <c r="FX63" s="99"/>
      <c r="FY63" s="61"/>
      <c r="FZ63" s="97"/>
      <c r="GA63" s="97"/>
      <c r="GB63" s="98"/>
      <c r="GC63" s="99"/>
      <c r="GD63" s="62"/>
      <c r="GE63" s="97"/>
      <c r="GF63" s="97"/>
      <c r="GG63" s="98"/>
      <c r="GH63" s="87"/>
      <c r="GI63" s="506"/>
      <c r="GJ63" s="6"/>
      <c r="GL63" s="14"/>
      <c r="GM63" s="95"/>
      <c r="GN63" s="96"/>
      <c r="GO63" s="97"/>
      <c r="GP63" s="98"/>
      <c r="GQ63" s="99"/>
      <c r="GR63" s="61"/>
      <c r="GS63" s="97"/>
      <c r="GT63" s="97"/>
      <c r="GU63" s="98"/>
      <c r="GV63" s="99"/>
      <c r="GW63" s="62"/>
      <c r="GX63" s="97"/>
      <c r="GY63" s="97"/>
      <c r="GZ63" s="98"/>
      <c r="HA63" s="87"/>
      <c r="HB63" s="14"/>
      <c r="HC63" s="6"/>
      <c r="HE63" s="506"/>
      <c r="HF63" s="95"/>
      <c r="HG63" s="96"/>
      <c r="HH63" s="97"/>
      <c r="HI63" s="98"/>
      <c r="HJ63" s="99"/>
      <c r="HK63" s="61"/>
      <c r="HL63" s="97"/>
      <c r="HM63" s="97"/>
      <c r="HN63" s="98"/>
      <c r="HO63" s="99"/>
      <c r="HP63" s="62"/>
      <c r="HQ63" s="97"/>
      <c r="HR63" s="97"/>
      <c r="HS63" s="98"/>
      <c r="HT63" s="87"/>
      <c r="HU63" s="506"/>
      <c r="HV63" s="6"/>
      <c r="HX63" s="14"/>
      <c r="HY63" s="95"/>
      <c r="HZ63" s="96"/>
      <c r="IA63" s="97"/>
      <c r="IB63" s="98"/>
      <c r="IC63" s="99"/>
      <c r="ID63" s="61"/>
      <c r="IE63" s="97"/>
      <c r="IF63" s="97"/>
      <c r="IG63" s="98"/>
      <c r="IH63" s="99"/>
      <c r="II63" s="62"/>
      <c r="IJ63" s="97"/>
      <c r="IK63" s="97"/>
      <c r="IL63" s="98"/>
      <c r="IM63" s="87"/>
      <c r="IN63" s="14"/>
      <c r="IO63" s="6"/>
      <c r="IQ63" s="511"/>
      <c r="IR63" s="95"/>
      <c r="IS63" s="96"/>
      <c r="IT63" s="97"/>
      <c r="IU63" s="98"/>
      <c r="IV63" s="99"/>
      <c r="IW63" s="61"/>
      <c r="IX63" s="97"/>
      <c r="IY63" s="97"/>
      <c r="IZ63" s="98"/>
      <c r="JA63" s="99"/>
      <c r="JB63" s="62"/>
      <c r="JC63" s="97"/>
      <c r="JD63" s="97"/>
      <c r="JE63" s="98"/>
      <c r="JF63" s="87"/>
      <c r="JG63" s="511"/>
      <c r="JH63" s="6"/>
    </row>
    <row r="64" spans="1:268" x14ac:dyDescent="0.25">
      <c r="A64" s="501">
        <v>12</v>
      </c>
      <c r="B64" s="200" t="s">
        <v>49</v>
      </c>
      <c r="C64" s="191">
        <f>SUM(C16,C30)</f>
        <v>0</v>
      </c>
      <c r="D64" s="191">
        <f>SUM(D16,D30)</f>
        <v>77235</v>
      </c>
      <c r="E64" s="192">
        <f t="shared" ref="E64:E66" si="460">SUM(D64,-C64)</f>
        <v>77235</v>
      </c>
      <c r="F64" s="193" t="e">
        <f t="shared" ref="F64" si="461">E64/C64</f>
        <v>#DIV/0!</v>
      </c>
      <c r="G64" s="194"/>
      <c r="H64" s="195">
        <f>SUM(H16,H30)</f>
        <v>76220</v>
      </c>
      <c r="I64" s="195">
        <f>SUM(I16,I30)</f>
        <v>74786</v>
      </c>
      <c r="J64" s="196">
        <f>SUM(I64,-H64)</f>
        <v>-1434</v>
      </c>
      <c r="K64" s="197">
        <f>J64/H64</f>
        <v>-1.8813959590658621E-2</v>
      </c>
      <c r="L64" s="62"/>
      <c r="M64" s="14">
        <f>SUM(M16,M30)</f>
        <v>77235</v>
      </c>
      <c r="N64" s="14">
        <f>SUM(N16,N30)</f>
        <v>74786</v>
      </c>
      <c r="O64" s="198">
        <f>SUM(N64,-M64)</f>
        <v>-2449</v>
      </c>
      <c r="P64" s="199">
        <f>O64/M64</f>
        <v>-3.1708422347381367E-2</v>
      </c>
      <c r="Q64" s="501">
        <v>12</v>
      </c>
      <c r="R64" s="6"/>
      <c r="U64" s="506">
        <v>12</v>
      </c>
      <c r="V64" s="531" t="s">
        <v>49</v>
      </c>
      <c r="W64" s="191">
        <f>SUM(W16,W30)</f>
        <v>0</v>
      </c>
      <c r="X64" s="191">
        <f>SUM(X16,X30)</f>
        <v>77235</v>
      </c>
      <c r="Y64" s="192">
        <f t="shared" ref="Y64:Y66" si="462">SUM(X64,-W64)</f>
        <v>77235</v>
      </c>
      <c r="Z64" s="193" t="e">
        <f t="shared" ref="Z64" si="463">Y64/W64</f>
        <v>#DIV/0!</v>
      </c>
      <c r="AA64" s="194"/>
      <c r="AB64" s="349">
        <f>SUM(AB16,AB30)</f>
        <v>3118</v>
      </c>
      <c r="AC64" s="349">
        <f>SUM(AC16,AC30)</f>
        <v>3028</v>
      </c>
      <c r="AD64" s="350">
        <f t="shared" ref="AD64:AD66" si="464">SUM(AC64,-AB64)</f>
        <v>-90</v>
      </c>
      <c r="AE64" s="351">
        <f t="shared" ref="AE64" si="465">AD64/AB64</f>
        <v>-2.8864656831302116E-2</v>
      </c>
      <c r="AF64" s="62"/>
      <c r="AG64" s="14">
        <f>SUM(AG16,AG30)</f>
        <v>77235</v>
      </c>
      <c r="AH64" s="14">
        <f>SUM(AH16,AH30)</f>
        <v>3028</v>
      </c>
      <c r="AI64" s="198">
        <f t="shared" ref="AI64:AI66" si="466">SUM(AH64,-AG64)</f>
        <v>-74207</v>
      </c>
      <c r="AJ64" s="199">
        <f t="shared" ref="AJ64" si="467">AI64/AG64</f>
        <v>-0.96079497637081634</v>
      </c>
      <c r="AK64" s="506">
        <v>12</v>
      </c>
      <c r="AL64" s="6"/>
      <c r="AN64" s="14">
        <v>12</v>
      </c>
      <c r="AO64" s="200" t="s">
        <v>49</v>
      </c>
      <c r="AP64" s="191">
        <f>SUM(AP16,AP30)</f>
        <v>0</v>
      </c>
      <c r="AQ64" s="191">
        <f>SUM(AQ16,AQ30)</f>
        <v>77235</v>
      </c>
      <c r="AR64" s="192">
        <f t="shared" ref="AR64:AR66" si="468">SUM(AQ64,-AP64)</f>
        <v>77235</v>
      </c>
      <c r="AS64" s="193" t="e">
        <f t="shared" ref="AS64" si="469">AR64/AP64</f>
        <v>#DIV/0!</v>
      </c>
      <c r="AT64" s="194"/>
      <c r="AU64" s="349">
        <f>SUM(AU16,AU30)</f>
        <v>795</v>
      </c>
      <c r="AV64" s="349">
        <f>SUM(AV16,AV30)</f>
        <v>732</v>
      </c>
      <c r="AW64" s="350">
        <f t="shared" ref="AW64:AW66" si="470">SUM(AV64,-AU64)</f>
        <v>-63</v>
      </c>
      <c r="AX64" s="351">
        <f t="shared" ref="AX64" si="471">AW64/AU64</f>
        <v>-7.9245283018867921E-2</v>
      </c>
      <c r="AY64" s="62"/>
      <c r="AZ64" s="14">
        <f>SUM(AZ16,AZ30)</f>
        <v>77235</v>
      </c>
      <c r="BA64" s="14">
        <f>SUM(BA16,BA30)</f>
        <v>732</v>
      </c>
      <c r="BB64" s="198">
        <f t="shared" ref="BB64:BB66" si="472">SUM(BA64,-AZ64)</f>
        <v>-76503</v>
      </c>
      <c r="BC64" s="199">
        <f t="shared" ref="BC64" si="473">BB64/AZ64</f>
        <v>-0.99052243154010489</v>
      </c>
      <c r="BD64" s="14">
        <v>12</v>
      </c>
      <c r="BE64" s="6"/>
      <c r="BH64" s="506">
        <v>12</v>
      </c>
      <c r="BI64" s="200" t="s">
        <v>49</v>
      </c>
      <c r="BJ64" s="191">
        <f>SUM(BJ16,BJ30)</f>
        <v>0</v>
      </c>
      <c r="BK64" s="191">
        <f>SUM(BK16,BK30)</f>
        <v>77235</v>
      </c>
      <c r="BL64" s="192">
        <f t="shared" ref="BL64:BL66" si="474">SUM(BK64,-BJ64)</f>
        <v>77235</v>
      </c>
      <c r="BM64" s="193" t="e">
        <f t="shared" ref="BM64" si="475">BL64/BJ64</f>
        <v>#DIV/0!</v>
      </c>
      <c r="BN64" s="194"/>
      <c r="BO64" s="349">
        <f>SUM(BO16,BO30)</f>
        <v>3036</v>
      </c>
      <c r="BP64" s="349">
        <f>SUM(BP16,BP30)</f>
        <v>2986</v>
      </c>
      <c r="BQ64" s="350">
        <f t="shared" ref="BQ64:BQ66" si="476">SUM(BP64,-BO64)</f>
        <v>-50</v>
      </c>
      <c r="BR64" s="351">
        <f t="shared" ref="BR64" si="477">BQ64/BO64</f>
        <v>-1.6469038208168644E-2</v>
      </c>
      <c r="BS64" s="62"/>
      <c r="BT64" s="14">
        <f>SUM(BT16,BT30)</f>
        <v>77235</v>
      </c>
      <c r="BU64" s="14">
        <f>SUM(BU16,BU30)</f>
        <v>2986</v>
      </c>
      <c r="BV64" s="198">
        <f t="shared" ref="BV64:BV66" si="478">SUM(BU64,-BT64)</f>
        <v>-74249</v>
      </c>
      <c r="BW64" s="199">
        <f t="shared" ref="BW64" si="479">BV64/BT64</f>
        <v>-0.96133877128244971</v>
      </c>
      <c r="BX64" s="506">
        <v>12</v>
      </c>
      <c r="BY64" s="6"/>
      <c r="CB64" s="14">
        <v>12</v>
      </c>
      <c r="CC64" s="200" t="s">
        <v>49</v>
      </c>
      <c r="CD64" s="191">
        <f>SUM(CD16,CD30)</f>
        <v>0</v>
      </c>
      <c r="CE64" s="191">
        <f>SUM(CE16,CE30)</f>
        <v>77235</v>
      </c>
      <c r="CF64" s="192">
        <f t="shared" ref="CF64:CF66" si="480">SUM(CE64,-CD64)</f>
        <v>77235</v>
      </c>
      <c r="CG64" s="193" t="e">
        <f t="shared" ref="CG64" si="481">CF64/CD64</f>
        <v>#DIV/0!</v>
      </c>
      <c r="CH64" s="194"/>
      <c r="CI64" s="349">
        <f>SUM(CI16,CI30)</f>
        <v>1415</v>
      </c>
      <c r="CJ64" s="349">
        <f>SUM(CJ16,CJ30)</f>
        <v>1668</v>
      </c>
      <c r="CK64" s="350">
        <f t="shared" ref="CK64:CK66" si="482">SUM(CJ64,-CI64)</f>
        <v>253</v>
      </c>
      <c r="CL64" s="351">
        <f t="shared" ref="CL64" si="483">CK64/CI64</f>
        <v>0.17879858657243816</v>
      </c>
      <c r="CM64" s="62"/>
      <c r="CN64" s="14">
        <f>SUM(CN16,CN30)</f>
        <v>77235</v>
      </c>
      <c r="CO64" s="14">
        <f>SUM(CO16,CO30)</f>
        <v>1668</v>
      </c>
      <c r="CP64" s="198">
        <f t="shared" ref="CP64:CP66" si="484">SUM(CO64,-CN64)</f>
        <v>-75567</v>
      </c>
      <c r="CQ64" s="199">
        <f t="shared" ref="CQ64" si="485">CP64/CN64</f>
        <v>-0.97840357350941931</v>
      </c>
      <c r="CR64" s="14">
        <v>12</v>
      </c>
      <c r="CS64" s="6"/>
      <c r="CU64" s="506">
        <v>12</v>
      </c>
      <c r="CV64" s="200" t="s">
        <v>49</v>
      </c>
      <c r="CW64" s="191">
        <f>SUM(CW16,CW30)</f>
        <v>0</v>
      </c>
      <c r="CX64" s="191">
        <f>SUM(CX16,CX30)</f>
        <v>77235</v>
      </c>
      <c r="CY64" s="192">
        <f t="shared" ref="CY64:CY66" si="486">SUM(CX64,-CW64)</f>
        <v>77235</v>
      </c>
      <c r="CZ64" s="193" t="e">
        <f t="shared" ref="CZ64" si="487">CY64/CW64</f>
        <v>#DIV/0!</v>
      </c>
      <c r="DA64" s="194"/>
      <c r="DB64" s="349">
        <f>SUM(DB16,DB30)</f>
        <v>2231</v>
      </c>
      <c r="DC64" s="349">
        <f>SUM(DC16,DC30)</f>
        <v>2116</v>
      </c>
      <c r="DD64" s="350">
        <f t="shared" ref="DD64:DD66" si="488">SUM(DC64,-DB64)</f>
        <v>-115</v>
      </c>
      <c r="DE64" s="351">
        <f t="shared" ref="DE64" si="489">DD64/DB64</f>
        <v>-5.1546391752577317E-2</v>
      </c>
      <c r="DF64" s="62"/>
      <c r="DG64" s="14">
        <f>SUM(DG16,DG30)</f>
        <v>77235</v>
      </c>
      <c r="DH64" s="14">
        <f>SUM(DH16,DH30)</f>
        <v>2116</v>
      </c>
      <c r="DI64" s="198">
        <f t="shared" ref="DI64:DI66" si="490">SUM(DH64,-DG64)</f>
        <v>-75119</v>
      </c>
      <c r="DJ64" s="199">
        <f t="shared" ref="DJ64" si="491">DI64/DG64</f>
        <v>-0.97260309445199711</v>
      </c>
      <c r="DK64" s="506">
        <v>12</v>
      </c>
      <c r="DL64" s="6"/>
      <c r="DN64" s="14">
        <v>12</v>
      </c>
      <c r="DO64" s="200" t="s">
        <v>49</v>
      </c>
      <c r="DP64" s="191">
        <f>SUM(DP16,DP30)</f>
        <v>0</v>
      </c>
      <c r="DQ64" s="191">
        <f>SUM(DQ16,DQ30)</f>
        <v>77235</v>
      </c>
      <c r="DR64" s="192">
        <f t="shared" ref="DR64:DR66" si="492">SUM(DQ64,-DP64)</f>
        <v>77235</v>
      </c>
      <c r="DS64" s="193" t="e">
        <f t="shared" ref="DS64" si="493">DR64/DP64</f>
        <v>#DIV/0!</v>
      </c>
      <c r="DT64" s="194"/>
      <c r="DU64" s="349">
        <f>SUM(DU16,DU30)</f>
        <v>695</v>
      </c>
      <c r="DV64" s="349">
        <f>SUM(DV16,DV30)</f>
        <v>681</v>
      </c>
      <c r="DW64" s="350">
        <f t="shared" ref="DW64:DW66" si="494">SUM(DV64,-DU64)</f>
        <v>-14</v>
      </c>
      <c r="DX64" s="351">
        <f t="shared" ref="DX64" si="495">DW64/DU64</f>
        <v>-2.0143884892086329E-2</v>
      </c>
      <c r="DY64" s="62"/>
      <c r="DZ64" s="14">
        <f>SUM(DZ16,DZ30)</f>
        <v>77235</v>
      </c>
      <c r="EA64" s="14">
        <f>SUM(EA16,EA30)</f>
        <v>681</v>
      </c>
      <c r="EB64" s="198">
        <f t="shared" ref="EB64:EB66" si="496">SUM(EA64,-DZ64)</f>
        <v>-76554</v>
      </c>
      <c r="EC64" s="199">
        <f t="shared" ref="EC64" si="497">EB64/DZ64</f>
        <v>-0.99118275393280253</v>
      </c>
      <c r="ED64" s="14">
        <v>12</v>
      </c>
      <c r="EE64" s="6"/>
      <c r="EG64" s="506">
        <v>12</v>
      </c>
      <c r="EH64" s="200" t="s">
        <v>49</v>
      </c>
      <c r="EI64" s="191">
        <f>SUM(EI16,EI30)</f>
        <v>0</v>
      </c>
      <c r="EJ64" s="191">
        <f>SUM(EJ16,EJ30)</f>
        <v>77235</v>
      </c>
      <c r="EK64" s="192">
        <f t="shared" ref="EK64:EK66" si="498">SUM(EJ64,-EI64)</f>
        <v>77235</v>
      </c>
      <c r="EL64" s="193" t="e">
        <f t="shared" ref="EL64" si="499">EK64/EI64</f>
        <v>#DIV/0!</v>
      </c>
      <c r="EM64" s="194"/>
      <c r="EN64" s="349">
        <f>SUM(EN16,EN30)</f>
        <v>602</v>
      </c>
      <c r="EO64" s="349">
        <f>SUM(EO16,EO30)</f>
        <v>614</v>
      </c>
      <c r="EP64" s="350">
        <f t="shared" ref="EP64:EP66" si="500">SUM(EO64,-EN64)</f>
        <v>12</v>
      </c>
      <c r="EQ64" s="351">
        <f t="shared" ref="EQ64" si="501">EP64/EN64</f>
        <v>1.9933554817275746E-2</v>
      </c>
      <c r="ER64" s="62"/>
      <c r="ES64" s="14">
        <f>SUM(ES16,ES30)</f>
        <v>77235</v>
      </c>
      <c r="ET64" s="14">
        <f>SUM(ET16,ET30)</f>
        <v>614</v>
      </c>
      <c r="EU64" s="198">
        <f t="shared" ref="EU64:EU66" si="502">SUM(ET64,-ES64)</f>
        <v>-76621</v>
      </c>
      <c r="EV64" s="199">
        <f t="shared" ref="EV64" si="503">EU64/ES64</f>
        <v>-0.99205023629183664</v>
      </c>
      <c r="EW64" s="506">
        <v>12</v>
      </c>
      <c r="EX64" s="6"/>
      <c r="EZ64" s="14">
        <v>12</v>
      </c>
      <c r="FA64" s="200" t="s">
        <v>49</v>
      </c>
      <c r="FB64" s="191">
        <f>SUM(FB16,FB30)</f>
        <v>0</v>
      </c>
      <c r="FC64" s="191">
        <f>SUM(FC16,FC30)</f>
        <v>77235</v>
      </c>
      <c r="FD64" s="192">
        <f t="shared" ref="FD64:FD66" si="504">SUM(FC64,-FB64)</f>
        <v>77235</v>
      </c>
      <c r="FE64" s="193" t="e">
        <f t="shared" ref="FE64" si="505">FD64/FB64</f>
        <v>#DIV/0!</v>
      </c>
      <c r="FF64" s="194"/>
      <c r="FG64" s="349">
        <f>SUM(FG16,FG30)</f>
        <v>315</v>
      </c>
      <c r="FH64" s="349">
        <f>SUM(FH16,FH30)</f>
        <v>303</v>
      </c>
      <c r="FI64" s="350">
        <f t="shared" ref="FI64:FI66" si="506">SUM(FH64,-FG64)</f>
        <v>-12</v>
      </c>
      <c r="FJ64" s="351">
        <f t="shared" ref="FJ64" si="507">FI64/FG64</f>
        <v>-3.8095238095238099E-2</v>
      </c>
      <c r="FK64" s="62"/>
      <c r="FL64" s="14">
        <f>SUM(FL16,FL30)</f>
        <v>77235</v>
      </c>
      <c r="FM64" s="14">
        <f>SUM(FM16,FM30)</f>
        <v>303</v>
      </c>
      <c r="FN64" s="198">
        <f t="shared" ref="FN64:FN66" si="508">SUM(FM64,-FL64)</f>
        <v>-76932</v>
      </c>
      <c r="FO64" s="199">
        <f t="shared" ref="FO64" si="509">FN64/FL64</f>
        <v>-0.99607690813750238</v>
      </c>
      <c r="FP64" s="14">
        <v>12</v>
      </c>
      <c r="FQ64" s="6"/>
      <c r="FS64" s="506">
        <v>12</v>
      </c>
      <c r="FT64" s="200" t="s">
        <v>49</v>
      </c>
      <c r="FU64" s="191">
        <f>SUM(FU16,FU30)</f>
        <v>0</v>
      </c>
      <c r="FV64" s="191">
        <f>SUM(FV16,FV30)</f>
        <v>77235</v>
      </c>
      <c r="FW64" s="192">
        <f t="shared" ref="FW64:FW66" si="510">SUM(FV64,-FU64)</f>
        <v>77235</v>
      </c>
      <c r="FX64" s="193" t="e">
        <f t="shared" ref="FX64" si="511">FW64/FU64</f>
        <v>#DIV/0!</v>
      </c>
      <c r="FY64" s="194"/>
      <c r="FZ64" s="349">
        <f>SUM(FZ16,FZ30)</f>
        <v>662</v>
      </c>
      <c r="GA64" s="349">
        <f>SUM(GA16,GA30)</f>
        <v>592</v>
      </c>
      <c r="GB64" s="350">
        <f t="shared" ref="GB64:GB66" si="512">SUM(GA64,-FZ64)</f>
        <v>-70</v>
      </c>
      <c r="GC64" s="351">
        <f t="shared" ref="GC64" si="513">GB64/FZ64</f>
        <v>-0.10574018126888217</v>
      </c>
      <c r="GD64" s="62"/>
      <c r="GE64" s="14">
        <f>SUM(GE16,GE30)</f>
        <v>77235</v>
      </c>
      <c r="GF64" s="14">
        <f>SUM(GF16,GF30)</f>
        <v>592</v>
      </c>
      <c r="GG64" s="198">
        <f t="shared" ref="GG64:GG66" si="514">SUM(GF64,-GE64)</f>
        <v>-76643</v>
      </c>
      <c r="GH64" s="199">
        <f t="shared" ref="GH64" si="515">GG64/GE64</f>
        <v>-0.99233508124554926</v>
      </c>
      <c r="GI64" s="506">
        <v>12</v>
      </c>
      <c r="GJ64" s="6"/>
      <c r="GL64" s="14">
        <v>12</v>
      </c>
      <c r="GM64" s="200" t="s">
        <v>49</v>
      </c>
      <c r="GN64" s="191">
        <f>SUM(GN16,GN30)</f>
        <v>0</v>
      </c>
      <c r="GO64" s="191">
        <f>SUM(GO16,GO30)</f>
        <v>77235</v>
      </c>
      <c r="GP64" s="192">
        <f t="shared" ref="GP64:GP66" si="516">SUM(GO64,-GN64)</f>
        <v>77235</v>
      </c>
      <c r="GQ64" s="193" t="e">
        <f t="shared" ref="GQ64" si="517">GP64/GN64</f>
        <v>#DIV/0!</v>
      </c>
      <c r="GR64" s="194"/>
      <c r="GS64" s="349">
        <f>SUM(GS16,GS30)</f>
        <v>135</v>
      </c>
      <c r="GT64" s="349">
        <f>SUM(GT16,GT30)</f>
        <v>129</v>
      </c>
      <c r="GU64" s="350">
        <f t="shared" ref="GU64:GU66" si="518">SUM(GT64,-GS64)</f>
        <v>-6</v>
      </c>
      <c r="GV64" s="351">
        <f t="shared" ref="GV64" si="519">GU64/GS64</f>
        <v>-4.4444444444444446E-2</v>
      </c>
      <c r="GW64" s="62"/>
      <c r="GX64" s="14">
        <f>SUM(GX16,GX30)</f>
        <v>77235</v>
      </c>
      <c r="GY64" s="14">
        <f>SUM(GY16,GY30)</f>
        <v>129</v>
      </c>
      <c r="GZ64" s="198">
        <f t="shared" ref="GZ64:GZ66" si="520">SUM(GY64,-GX64)</f>
        <v>-77106</v>
      </c>
      <c r="HA64" s="199">
        <f t="shared" ref="HA64" si="521">GZ64/GX64</f>
        <v>-0.99832977277141188</v>
      </c>
      <c r="HB64" s="14">
        <v>12</v>
      </c>
      <c r="HC64" s="6"/>
      <c r="HE64" s="506">
        <v>12</v>
      </c>
      <c r="HF64" s="200" t="s">
        <v>49</v>
      </c>
      <c r="HG64" s="191">
        <f>SUM(HG16,HG30)</f>
        <v>0</v>
      </c>
      <c r="HH64" s="191">
        <f>SUM(HH16,HH30)</f>
        <v>77235</v>
      </c>
      <c r="HI64" s="192">
        <f t="shared" ref="HI64:HI66" si="522">SUM(HH64,-HG64)</f>
        <v>77235</v>
      </c>
      <c r="HJ64" s="193" t="e">
        <f t="shared" ref="HJ64" si="523">HI64/HG64</f>
        <v>#DIV/0!</v>
      </c>
      <c r="HK64" s="194"/>
      <c r="HL64" s="349">
        <f>SUM(HL16,HL30)</f>
        <v>414</v>
      </c>
      <c r="HM64" s="349">
        <f>SUM(HM16,HM30)</f>
        <v>441</v>
      </c>
      <c r="HN64" s="350">
        <f t="shared" ref="HN64:HN66" si="524">SUM(HM64,-HL64)</f>
        <v>27</v>
      </c>
      <c r="HO64" s="351">
        <f t="shared" ref="HO64" si="525">HN64/HL64</f>
        <v>6.5217391304347824E-2</v>
      </c>
      <c r="HP64" s="62"/>
      <c r="HQ64" s="14">
        <f>SUM(HQ16,HQ30)</f>
        <v>77235</v>
      </c>
      <c r="HR64" s="14">
        <f>SUM(HR16,HR30)</f>
        <v>441</v>
      </c>
      <c r="HS64" s="198">
        <f t="shared" ref="HS64:HS66" si="526">SUM(HR64,-HQ64)</f>
        <v>-76794</v>
      </c>
      <c r="HT64" s="199">
        <f t="shared" ref="HT64" si="527">HS64/HQ64</f>
        <v>-0.9942901534278501</v>
      </c>
      <c r="HU64" s="506">
        <v>12</v>
      </c>
      <c r="HV64" s="6"/>
      <c r="HX64" s="14">
        <v>12</v>
      </c>
      <c r="HY64" s="200" t="s">
        <v>49</v>
      </c>
      <c r="HZ64" s="191">
        <f>SUM(HZ16,HZ30)</f>
        <v>0</v>
      </c>
      <c r="IA64" s="191">
        <f>SUM(IA16,IA30)</f>
        <v>77235</v>
      </c>
      <c r="IB64" s="192">
        <f t="shared" ref="IB64:IB66" si="528">SUM(IA64,-HZ64)</f>
        <v>77235</v>
      </c>
      <c r="IC64" s="193" t="e">
        <f t="shared" ref="IC64" si="529">IB64/HZ64</f>
        <v>#DIV/0!</v>
      </c>
      <c r="ID64" s="194"/>
      <c r="IE64" s="349">
        <f>SUM(IE16,IE30)</f>
        <v>956</v>
      </c>
      <c r="IF64" s="349">
        <f>SUM(IF16,IF30)</f>
        <v>859</v>
      </c>
      <c r="IG64" s="350">
        <f t="shared" ref="IG64:IG66" si="530">SUM(IF64,-IE64)</f>
        <v>-97</v>
      </c>
      <c r="IH64" s="351">
        <f t="shared" ref="IH64" si="531">IG64/IE64</f>
        <v>-0.10146443514644352</v>
      </c>
      <c r="II64" s="62"/>
      <c r="IJ64" s="14">
        <f>SUM(IJ16,IJ30)</f>
        <v>77235</v>
      </c>
      <c r="IK64" s="14">
        <f>SUM(IK16,IK30)</f>
        <v>859</v>
      </c>
      <c r="IL64" s="198">
        <f t="shared" ref="IL64:IL66" si="532">SUM(IK64,-IJ64)</f>
        <v>-76376</v>
      </c>
      <c r="IM64" s="199">
        <f t="shared" ref="IM64" si="533">IL64/IJ64</f>
        <v>-0.98887809930730886</v>
      </c>
      <c r="IN64" s="14">
        <v>12</v>
      </c>
      <c r="IO64" s="6"/>
      <c r="IQ64" s="511">
        <v>12</v>
      </c>
      <c r="IR64" s="200" t="s">
        <v>49</v>
      </c>
      <c r="IS64" s="191">
        <f>SUM(IS16,IS30)</f>
        <v>0</v>
      </c>
      <c r="IT64" s="191">
        <f>SUM(IT16,IT30)</f>
        <v>77235</v>
      </c>
      <c r="IU64" s="192">
        <f t="shared" ref="IU64:IU66" si="534">SUM(IT64,-IS64)</f>
        <v>77235</v>
      </c>
      <c r="IV64" s="193" t="e">
        <f t="shared" ref="IV64" si="535">IU64/IS64</f>
        <v>#DIV/0!</v>
      </c>
      <c r="IW64" s="194"/>
      <c r="IX64" s="349">
        <f>SUM(IX16,IX30)</f>
        <v>14374</v>
      </c>
      <c r="IY64" s="349">
        <f>SUM(IY16,IY30)</f>
        <v>14149</v>
      </c>
      <c r="IZ64" s="350">
        <f t="shared" ref="IZ64:IZ66" si="536">SUM(IY64,-IX64)</f>
        <v>-225</v>
      </c>
      <c r="JA64" s="351">
        <f t="shared" ref="JA64" si="537">IZ64/IX64</f>
        <v>-1.5653262835675526E-2</v>
      </c>
      <c r="JB64" s="62"/>
      <c r="JC64" s="14">
        <f>SUM(JC16,JC30)</f>
        <v>77235</v>
      </c>
      <c r="JD64" s="14">
        <f>SUM(JD16,JD30)</f>
        <v>14149</v>
      </c>
      <c r="JE64" s="198">
        <f t="shared" ref="JE64:JE66" si="538">SUM(JD64,-JC64)</f>
        <v>-63086</v>
      </c>
      <c r="JF64" s="199">
        <f t="shared" ref="JF64" si="539">JE64/JC64</f>
        <v>-0.816805852269049</v>
      </c>
      <c r="JG64" s="511">
        <v>12</v>
      </c>
      <c r="JH64" s="6"/>
    </row>
    <row r="65" spans="1:268" hidden="1" x14ac:dyDescent="0.25">
      <c r="A65" s="501">
        <v>15</v>
      </c>
      <c r="B65" s="58" t="s">
        <v>50</v>
      </c>
      <c r="C65" s="7">
        <v>3884</v>
      </c>
      <c r="D65" s="7">
        <v>1781</v>
      </c>
      <c r="E65" s="59">
        <f t="shared" si="460"/>
        <v>-2103</v>
      </c>
      <c r="F65" s="63">
        <f>E65/C65</f>
        <v>-0.54145211122554071</v>
      </c>
      <c r="G65" s="61"/>
      <c r="H65" s="8">
        <v>1750</v>
      </c>
      <c r="I65" s="7"/>
      <c r="J65" s="59">
        <f>SUM(I65,-H65)</f>
        <v>-1750</v>
      </c>
      <c r="K65" s="63">
        <f>J65/H65</f>
        <v>-1</v>
      </c>
      <c r="L65" s="17"/>
      <c r="M65" s="7">
        <v>1781</v>
      </c>
      <c r="N65" s="7"/>
      <c r="O65" s="59">
        <f>SUM(N65,-M65)</f>
        <v>-1781</v>
      </c>
      <c r="P65" s="121">
        <f>O65/M65</f>
        <v>-1</v>
      </c>
      <c r="Q65" s="457"/>
      <c r="R65" s="6"/>
      <c r="U65" s="501">
        <v>15</v>
      </c>
      <c r="V65" s="58" t="s">
        <v>50</v>
      </c>
      <c r="W65" s="7">
        <v>3884</v>
      </c>
      <c r="X65" s="7">
        <v>1781</v>
      </c>
      <c r="Y65" s="59">
        <f t="shared" si="462"/>
        <v>-2103</v>
      </c>
      <c r="Z65" s="63">
        <f>Y65/W65</f>
        <v>-0.54145211122554071</v>
      </c>
      <c r="AA65" s="61"/>
      <c r="AB65" s="7"/>
      <c r="AC65" s="7"/>
      <c r="AD65" s="59">
        <f t="shared" si="464"/>
        <v>0</v>
      </c>
      <c r="AE65" s="63" t="e">
        <f>AD65/AB65</f>
        <v>#DIV/0!</v>
      </c>
      <c r="AF65" s="17"/>
      <c r="AG65" s="7">
        <v>1781</v>
      </c>
      <c r="AH65" s="7"/>
      <c r="AI65" s="59">
        <f t="shared" si="466"/>
        <v>-1781</v>
      </c>
      <c r="AJ65" s="121">
        <f>AI65/AG65</f>
        <v>-1</v>
      </c>
      <c r="AK65" s="510"/>
      <c r="AL65" s="6"/>
      <c r="AN65" s="14">
        <v>15</v>
      </c>
      <c r="AO65" s="58" t="s">
        <v>50</v>
      </c>
      <c r="AP65" s="7">
        <v>3884</v>
      </c>
      <c r="AQ65" s="7">
        <v>1781</v>
      </c>
      <c r="AR65" s="59">
        <f t="shared" si="468"/>
        <v>-2103</v>
      </c>
      <c r="AS65" s="63">
        <f>AR65/AP65</f>
        <v>-0.54145211122554071</v>
      </c>
      <c r="AT65" s="61"/>
      <c r="AU65" s="7"/>
      <c r="AV65" s="7"/>
      <c r="AW65" s="59">
        <f t="shared" si="470"/>
        <v>0</v>
      </c>
      <c r="AX65" s="63" t="e">
        <f>AW65/AU65</f>
        <v>#DIV/0!</v>
      </c>
      <c r="AY65" s="17"/>
      <c r="AZ65" s="7">
        <v>1781</v>
      </c>
      <c r="BA65" s="7"/>
      <c r="BB65" s="59">
        <f t="shared" si="472"/>
        <v>-1781</v>
      </c>
      <c r="BC65" s="121">
        <f>BB65/AZ65</f>
        <v>-1</v>
      </c>
      <c r="BD65" s="339"/>
      <c r="BE65" s="6"/>
      <c r="BH65" s="501">
        <v>15</v>
      </c>
      <c r="BI65" s="58" t="s">
        <v>50</v>
      </c>
      <c r="BJ65" s="7">
        <v>3884</v>
      </c>
      <c r="BK65" s="7">
        <v>1781</v>
      </c>
      <c r="BL65" s="59">
        <f t="shared" si="474"/>
        <v>-2103</v>
      </c>
      <c r="BM65" s="63">
        <f>BL65/BJ65</f>
        <v>-0.54145211122554071</v>
      </c>
      <c r="BN65" s="61"/>
      <c r="BO65" s="7"/>
      <c r="BP65" s="7"/>
      <c r="BQ65" s="59">
        <f t="shared" si="476"/>
        <v>0</v>
      </c>
      <c r="BR65" s="63" t="e">
        <f>BQ65/BO65</f>
        <v>#DIV/0!</v>
      </c>
      <c r="BS65" s="17"/>
      <c r="BT65" s="7">
        <v>1781</v>
      </c>
      <c r="BU65" s="7"/>
      <c r="BV65" s="59">
        <f t="shared" si="478"/>
        <v>-1781</v>
      </c>
      <c r="BW65" s="121">
        <f>BV65/BT65</f>
        <v>-1</v>
      </c>
      <c r="BX65" s="505"/>
      <c r="BY65" s="6"/>
      <c r="CB65" s="14">
        <v>15</v>
      </c>
      <c r="CC65" s="58" t="s">
        <v>50</v>
      </c>
      <c r="CD65" s="7">
        <v>3884</v>
      </c>
      <c r="CE65" s="7">
        <v>1781</v>
      </c>
      <c r="CF65" s="59">
        <f t="shared" si="480"/>
        <v>-2103</v>
      </c>
      <c r="CG65" s="63">
        <f>CF65/CD65</f>
        <v>-0.54145211122554071</v>
      </c>
      <c r="CH65" s="61"/>
      <c r="CI65" s="7"/>
      <c r="CJ65" s="7"/>
      <c r="CK65" s="59">
        <f t="shared" si="482"/>
        <v>0</v>
      </c>
      <c r="CL65" s="63" t="e">
        <f>CK65/CI65</f>
        <v>#DIV/0!</v>
      </c>
      <c r="CM65" s="17"/>
      <c r="CN65" s="7">
        <v>1781</v>
      </c>
      <c r="CO65" s="7"/>
      <c r="CP65" s="59">
        <f t="shared" si="484"/>
        <v>-1781</v>
      </c>
      <c r="CQ65" s="121">
        <f>CP65/CN65</f>
        <v>-1</v>
      </c>
      <c r="CR65" s="339"/>
      <c r="CS65" s="6"/>
      <c r="CU65" s="501">
        <v>15</v>
      </c>
      <c r="CV65" s="58" t="s">
        <v>50</v>
      </c>
      <c r="CW65" s="7">
        <v>3884</v>
      </c>
      <c r="CX65" s="7">
        <v>1781</v>
      </c>
      <c r="CY65" s="59">
        <f t="shared" si="486"/>
        <v>-2103</v>
      </c>
      <c r="CZ65" s="63">
        <f>CY65/CW65</f>
        <v>-0.54145211122554071</v>
      </c>
      <c r="DA65" s="61"/>
      <c r="DB65" s="7"/>
      <c r="DC65" s="7"/>
      <c r="DD65" s="59">
        <f t="shared" si="488"/>
        <v>0</v>
      </c>
      <c r="DE65" s="63" t="e">
        <f>DD65/DB65</f>
        <v>#DIV/0!</v>
      </c>
      <c r="DF65" s="17"/>
      <c r="DG65" s="7">
        <v>1781</v>
      </c>
      <c r="DH65" s="7"/>
      <c r="DI65" s="59">
        <f t="shared" si="490"/>
        <v>-1781</v>
      </c>
      <c r="DJ65" s="121">
        <f>DI65/DG65</f>
        <v>-1</v>
      </c>
      <c r="DK65" s="505"/>
      <c r="DL65" s="6"/>
      <c r="DN65" s="14">
        <v>15</v>
      </c>
      <c r="DO65" s="58" t="s">
        <v>50</v>
      </c>
      <c r="DP65" s="7">
        <v>3884</v>
      </c>
      <c r="DQ65" s="7">
        <v>1781</v>
      </c>
      <c r="DR65" s="59">
        <f t="shared" si="492"/>
        <v>-2103</v>
      </c>
      <c r="DS65" s="63">
        <f>DR65/DP65</f>
        <v>-0.54145211122554071</v>
      </c>
      <c r="DT65" s="61"/>
      <c r="DU65" s="7"/>
      <c r="DV65" s="7"/>
      <c r="DW65" s="59">
        <f t="shared" si="494"/>
        <v>0</v>
      </c>
      <c r="DX65" s="63" t="e">
        <f>DW65/DU65</f>
        <v>#DIV/0!</v>
      </c>
      <c r="DY65" s="17"/>
      <c r="DZ65" s="7">
        <v>1781</v>
      </c>
      <c r="EA65" s="7"/>
      <c r="EB65" s="59">
        <f t="shared" si="496"/>
        <v>-1781</v>
      </c>
      <c r="EC65" s="121">
        <f>EB65/DZ65</f>
        <v>-1</v>
      </c>
      <c r="ED65" s="339"/>
      <c r="EE65" s="6"/>
      <c r="EG65" s="501">
        <v>15</v>
      </c>
      <c r="EH65" s="58" t="s">
        <v>50</v>
      </c>
      <c r="EI65" s="7">
        <v>3884</v>
      </c>
      <c r="EJ65" s="7">
        <v>1781</v>
      </c>
      <c r="EK65" s="59">
        <f t="shared" si="498"/>
        <v>-2103</v>
      </c>
      <c r="EL65" s="63">
        <f>EK65/EI65</f>
        <v>-0.54145211122554071</v>
      </c>
      <c r="EM65" s="61"/>
      <c r="EN65" s="7"/>
      <c r="EO65" s="7"/>
      <c r="EP65" s="59">
        <f t="shared" si="500"/>
        <v>0</v>
      </c>
      <c r="EQ65" s="63" t="e">
        <f>EP65/EN65</f>
        <v>#DIV/0!</v>
      </c>
      <c r="ER65" s="17"/>
      <c r="ES65" s="7">
        <v>1781</v>
      </c>
      <c r="ET65" s="7"/>
      <c r="EU65" s="59">
        <f t="shared" si="502"/>
        <v>-1781</v>
      </c>
      <c r="EV65" s="121">
        <f>EU65/ES65</f>
        <v>-1</v>
      </c>
      <c r="EW65" s="505"/>
      <c r="EX65" s="6"/>
      <c r="EZ65" s="14">
        <v>15</v>
      </c>
      <c r="FA65" s="58" t="s">
        <v>50</v>
      </c>
      <c r="FB65" s="7">
        <v>3884</v>
      </c>
      <c r="FC65" s="7">
        <v>1781</v>
      </c>
      <c r="FD65" s="59">
        <f t="shared" si="504"/>
        <v>-2103</v>
      </c>
      <c r="FE65" s="63">
        <f>FD65/FB65</f>
        <v>-0.54145211122554071</v>
      </c>
      <c r="FF65" s="61"/>
      <c r="FG65" s="7"/>
      <c r="FH65" s="7"/>
      <c r="FI65" s="59">
        <f t="shared" si="506"/>
        <v>0</v>
      </c>
      <c r="FJ65" s="63" t="e">
        <f>FI65/FG65</f>
        <v>#DIV/0!</v>
      </c>
      <c r="FK65" s="17"/>
      <c r="FL65" s="7">
        <v>1781</v>
      </c>
      <c r="FM65" s="7"/>
      <c r="FN65" s="59">
        <f t="shared" si="508"/>
        <v>-1781</v>
      </c>
      <c r="FO65" s="121">
        <f>FN65/FL65</f>
        <v>-1</v>
      </c>
      <c r="FP65" s="339"/>
      <c r="FQ65" s="6"/>
      <c r="FS65" s="501">
        <v>15</v>
      </c>
      <c r="FT65" s="58" t="s">
        <v>50</v>
      </c>
      <c r="FU65" s="7">
        <v>3884</v>
      </c>
      <c r="FV65" s="7">
        <v>1781</v>
      </c>
      <c r="FW65" s="59">
        <f t="shared" si="510"/>
        <v>-2103</v>
      </c>
      <c r="FX65" s="63">
        <f>FW65/FU65</f>
        <v>-0.54145211122554071</v>
      </c>
      <c r="FY65" s="61"/>
      <c r="FZ65" s="7"/>
      <c r="GA65" s="7"/>
      <c r="GB65" s="59">
        <f t="shared" si="512"/>
        <v>0</v>
      </c>
      <c r="GC65" s="63" t="e">
        <f>GB65/FZ65</f>
        <v>#DIV/0!</v>
      </c>
      <c r="GD65" s="17"/>
      <c r="GE65" s="7">
        <v>1781</v>
      </c>
      <c r="GF65" s="7"/>
      <c r="GG65" s="59">
        <f t="shared" si="514"/>
        <v>-1781</v>
      </c>
      <c r="GH65" s="121">
        <f>GG65/GE65</f>
        <v>-1</v>
      </c>
      <c r="GI65" s="505"/>
      <c r="GJ65" s="6"/>
      <c r="GL65" s="14">
        <v>15</v>
      </c>
      <c r="GM65" s="58" t="s">
        <v>50</v>
      </c>
      <c r="GN65" s="7">
        <v>3884</v>
      </c>
      <c r="GO65" s="7">
        <v>1781</v>
      </c>
      <c r="GP65" s="59">
        <f t="shared" si="516"/>
        <v>-2103</v>
      </c>
      <c r="GQ65" s="63">
        <f>GP65/GN65</f>
        <v>-0.54145211122554071</v>
      </c>
      <c r="GR65" s="61"/>
      <c r="GS65" s="7"/>
      <c r="GT65" s="7"/>
      <c r="GU65" s="59">
        <f t="shared" si="518"/>
        <v>0</v>
      </c>
      <c r="GV65" s="63" t="e">
        <f>GU65/GS65</f>
        <v>#DIV/0!</v>
      </c>
      <c r="GW65" s="17"/>
      <c r="GX65" s="7">
        <v>1781</v>
      </c>
      <c r="GY65" s="7"/>
      <c r="GZ65" s="59">
        <f t="shared" si="520"/>
        <v>-1781</v>
      </c>
      <c r="HA65" s="121">
        <f>GZ65/GX65</f>
        <v>-1</v>
      </c>
      <c r="HB65" s="339"/>
      <c r="HC65" s="6"/>
      <c r="HE65" s="501">
        <v>15</v>
      </c>
      <c r="HF65" s="58" t="s">
        <v>50</v>
      </c>
      <c r="HG65" s="7">
        <v>3884</v>
      </c>
      <c r="HH65" s="7">
        <v>1781</v>
      </c>
      <c r="HI65" s="59">
        <f t="shared" si="522"/>
        <v>-2103</v>
      </c>
      <c r="HJ65" s="63">
        <f>HI65/HG65</f>
        <v>-0.54145211122554071</v>
      </c>
      <c r="HK65" s="61"/>
      <c r="HL65" s="7"/>
      <c r="HM65" s="7"/>
      <c r="HN65" s="59">
        <f t="shared" si="524"/>
        <v>0</v>
      </c>
      <c r="HO65" s="63" t="e">
        <f>HN65/HL65</f>
        <v>#DIV/0!</v>
      </c>
      <c r="HP65" s="17"/>
      <c r="HQ65" s="7">
        <v>1781</v>
      </c>
      <c r="HR65" s="7"/>
      <c r="HS65" s="59">
        <f t="shared" si="526"/>
        <v>-1781</v>
      </c>
      <c r="HT65" s="121">
        <f>HS65/HQ65</f>
        <v>-1</v>
      </c>
      <c r="HU65" s="505"/>
      <c r="HV65" s="6"/>
      <c r="HX65" s="14">
        <v>15</v>
      </c>
      <c r="HY65" s="58" t="s">
        <v>50</v>
      </c>
      <c r="HZ65" s="7">
        <v>3884</v>
      </c>
      <c r="IA65" s="7">
        <v>1781</v>
      </c>
      <c r="IB65" s="59">
        <f t="shared" si="528"/>
        <v>-2103</v>
      </c>
      <c r="IC65" s="63">
        <f>IB65/HZ65</f>
        <v>-0.54145211122554071</v>
      </c>
      <c r="ID65" s="61"/>
      <c r="IE65" s="7"/>
      <c r="IF65" s="7"/>
      <c r="IG65" s="59">
        <f t="shared" si="530"/>
        <v>0</v>
      </c>
      <c r="IH65" s="63" t="e">
        <f>IG65/IE65</f>
        <v>#DIV/0!</v>
      </c>
      <c r="II65" s="17"/>
      <c r="IJ65" s="7">
        <v>1781</v>
      </c>
      <c r="IK65" s="7"/>
      <c r="IL65" s="59">
        <f t="shared" si="532"/>
        <v>-1781</v>
      </c>
      <c r="IM65" s="121">
        <f>IL65/IJ65</f>
        <v>-1</v>
      </c>
      <c r="IN65" s="339"/>
      <c r="IO65" s="6"/>
      <c r="IQ65" s="511">
        <v>15</v>
      </c>
      <c r="IR65" s="58" t="s">
        <v>50</v>
      </c>
      <c r="IS65" s="7">
        <v>3884</v>
      </c>
      <c r="IT65" s="7">
        <v>1781</v>
      </c>
      <c r="IU65" s="59">
        <f t="shared" si="534"/>
        <v>-2103</v>
      </c>
      <c r="IV65" s="63">
        <f>IU65/IS65</f>
        <v>-0.54145211122554071</v>
      </c>
      <c r="IW65" s="61"/>
      <c r="IX65" s="7"/>
      <c r="IY65" s="7"/>
      <c r="IZ65" s="59">
        <f t="shared" si="536"/>
        <v>0</v>
      </c>
      <c r="JA65" s="63" t="e">
        <f>IZ65/IX65</f>
        <v>#DIV/0!</v>
      </c>
      <c r="JB65" s="17"/>
      <c r="JC65" s="7">
        <v>1781</v>
      </c>
      <c r="JD65" s="7"/>
      <c r="JE65" s="59">
        <f t="shared" si="538"/>
        <v>-1781</v>
      </c>
      <c r="JF65" s="121">
        <f>JE65/JC65</f>
        <v>-1</v>
      </c>
      <c r="JG65" s="515"/>
      <c r="JH65" s="6"/>
    </row>
    <row r="66" spans="1:268" hidden="1" x14ac:dyDescent="0.25">
      <c r="A66" s="501">
        <v>16</v>
      </c>
      <c r="B66" s="58" t="s">
        <v>51</v>
      </c>
      <c r="C66" s="7">
        <v>1405</v>
      </c>
      <c r="D66" s="7">
        <v>574</v>
      </c>
      <c r="E66" s="59">
        <f t="shared" si="460"/>
        <v>-831</v>
      </c>
      <c r="F66" s="63">
        <f>E66/C66</f>
        <v>-0.59145907473309611</v>
      </c>
      <c r="G66" s="61"/>
      <c r="H66" s="8">
        <v>566</v>
      </c>
      <c r="I66" s="7"/>
      <c r="J66" s="59">
        <f>SUM(I66,-H66)</f>
        <v>-566</v>
      </c>
      <c r="K66" s="63">
        <f>J66/H66</f>
        <v>-1</v>
      </c>
      <c r="L66" s="17"/>
      <c r="M66" s="7">
        <v>574</v>
      </c>
      <c r="N66" s="7"/>
      <c r="O66" s="59">
        <f>SUM(N66,-M66)</f>
        <v>-574</v>
      </c>
      <c r="P66" s="121">
        <f>O66/M66</f>
        <v>-1</v>
      </c>
      <c r="Q66" s="457"/>
      <c r="R66" s="6"/>
      <c r="U66" s="501">
        <v>16</v>
      </c>
      <c r="V66" s="58" t="s">
        <v>51</v>
      </c>
      <c r="W66" s="7">
        <v>1405</v>
      </c>
      <c r="X66" s="7">
        <v>574</v>
      </c>
      <c r="Y66" s="59">
        <f t="shared" si="462"/>
        <v>-831</v>
      </c>
      <c r="Z66" s="63">
        <f>Y66/W66</f>
        <v>-0.59145907473309611</v>
      </c>
      <c r="AA66" s="61"/>
      <c r="AB66" s="7"/>
      <c r="AC66" s="7"/>
      <c r="AD66" s="59">
        <f t="shared" si="464"/>
        <v>0</v>
      </c>
      <c r="AE66" s="63" t="e">
        <f>AD66/AB66</f>
        <v>#DIV/0!</v>
      </c>
      <c r="AF66" s="17"/>
      <c r="AG66" s="7">
        <v>574</v>
      </c>
      <c r="AH66" s="7"/>
      <c r="AI66" s="59">
        <f t="shared" si="466"/>
        <v>-574</v>
      </c>
      <c r="AJ66" s="121">
        <f>AI66/AG66</f>
        <v>-1</v>
      </c>
      <c r="AK66" s="510"/>
      <c r="AL66" s="6"/>
      <c r="AN66" s="14">
        <v>16</v>
      </c>
      <c r="AO66" s="58" t="s">
        <v>51</v>
      </c>
      <c r="AP66" s="7">
        <v>1405</v>
      </c>
      <c r="AQ66" s="7">
        <v>574</v>
      </c>
      <c r="AR66" s="59">
        <f t="shared" si="468"/>
        <v>-831</v>
      </c>
      <c r="AS66" s="63">
        <f>AR66/AP66</f>
        <v>-0.59145907473309611</v>
      </c>
      <c r="AT66" s="61"/>
      <c r="AU66" s="7"/>
      <c r="AV66" s="7"/>
      <c r="AW66" s="59">
        <f t="shared" si="470"/>
        <v>0</v>
      </c>
      <c r="AX66" s="63" t="e">
        <f>AW66/AU66</f>
        <v>#DIV/0!</v>
      </c>
      <c r="AY66" s="17"/>
      <c r="AZ66" s="7">
        <v>574</v>
      </c>
      <c r="BA66" s="7"/>
      <c r="BB66" s="59">
        <f t="shared" si="472"/>
        <v>-574</v>
      </c>
      <c r="BC66" s="121">
        <f>BB66/AZ66</f>
        <v>-1</v>
      </c>
      <c r="BD66" s="339"/>
      <c r="BE66" s="6"/>
      <c r="BH66" s="501">
        <v>16</v>
      </c>
      <c r="BI66" s="58" t="s">
        <v>51</v>
      </c>
      <c r="BJ66" s="7">
        <v>1405</v>
      </c>
      <c r="BK66" s="7">
        <v>574</v>
      </c>
      <c r="BL66" s="59">
        <f t="shared" si="474"/>
        <v>-831</v>
      </c>
      <c r="BM66" s="63">
        <f>BL66/BJ66</f>
        <v>-0.59145907473309611</v>
      </c>
      <c r="BN66" s="61"/>
      <c r="BO66" s="7"/>
      <c r="BP66" s="7"/>
      <c r="BQ66" s="59">
        <f t="shared" si="476"/>
        <v>0</v>
      </c>
      <c r="BR66" s="63" t="e">
        <f>BQ66/BO66</f>
        <v>#DIV/0!</v>
      </c>
      <c r="BS66" s="17"/>
      <c r="BT66" s="7">
        <v>574</v>
      </c>
      <c r="BU66" s="7"/>
      <c r="BV66" s="59">
        <f t="shared" si="478"/>
        <v>-574</v>
      </c>
      <c r="BW66" s="121">
        <f>BV66/BT66</f>
        <v>-1</v>
      </c>
      <c r="BX66" s="505"/>
      <c r="BY66" s="6"/>
      <c r="CB66" s="14">
        <v>16</v>
      </c>
      <c r="CC66" s="58" t="s">
        <v>51</v>
      </c>
      <c r="CD66" s="7">
        <v>1405</v>
      </c>
      <c r="CE66" s="7">
        <v>574</v>
      </c>
      <c r="CF66" s="59">
        <f t="shared" si="480"/>
        <v>-831</v>
      </c>
      <c r="CG66" s="63">
        <f>CF66/CD66</f>
        <v>-0.59145907473309611</v>
      </c>
      <c r="CH66" s="61"/>
      <c r="CI66" s="7"/>
      <c r="CJ66" s="7"/>
      <c r="CK66" s="59">
        <f t="shared" si="482"/>
        <v>0</v>
      </c>
      <c r="CL66" s="63" t="e">
        <f>CK66/CI66</f>
        <v>#DIV/0!</v>
      </c>
      <c r="CM66" s="17"/>
      <c r="CN66" s="7">
        <v>574</v>
      </c>
      <c r="CO66" s="7"/>
      <c r="CP66" s="59">
        <f t="shared" si="484"/>
        <v>-574</v>
      </c>
      <c r="CQ66" s="121">
        <f>CP66/CN66</f>
        <v>-1</v>
      </c>
      <c r="CR66" s="339"/>
      <c r="CS66" s="6"/>
      <c r="CU66" s="501">
        <v>16</v>
      </c>
      <c r="CV66" s="58" t="s">
        <v>51</v>
      </c>
      <c r="CW66" s="7">
        <v>1405</v>
      </c>
      <c r="CX66" s="7">
        <v>574</v>
      </c>
      <c r="CY66" s="59">
        <f t="shared" si="486"/>
        <v>-831</v>
      </c>
      <c r="CZ66" s="63">
        <f>CY66/CW66</f>
        <v>-0.59145907473309611</v>
      </c>
      <c r="DA66" s="61"/>
      <c r="DB66" s="7"/>
      <c r="DC66" s="7"/>
      <c r="DD66" s="59">
        <f t="shared" si="488"/>
        <v>0</v>
      </c>
      <c r="DE66" s="63" t="e">
        <f>DD66/DB66</f>
        <v>#DIV/0!</v>
      </c>
      <c r="DF66" s="17"/>
      <c r="DG66" s="7">
        <v>574</v>
      </c>
      <c r="DH66" s="7"/>
      <c r="DI66" s="59">
        <f t="shared" si="490"/>
        <v>-574</v>
      </c>
      <c r="DJ66" s="121">
        <f>DI66/DG66</f>
        <v>-1</v>
      </c>
      <c r="DK66" s="505"/>
      <c r="DL66" s="6"/>
      <c r="DN66" s="14">
        <v>16</v>
      </c>
      <c r="DO66" s="58" t="s">
        <v>51</v>
      </c>
      <c r="DP66" s="7">
        <v>1405</v>
      </c>
      <c r="DQ66" s="7">
        <v>574</v>
      </c>
      <c r="DR66" s="59">
        <f t="shared" si="492"/>
        <v>-831</v>
      </c>
      <c r="DS66" s="63">
        <f>DR66/DP66</f>
        <v>-0.59145907473309611</v>
      </c>
      <c r="DT66" s="61"/>
      <c r="DU66" s="7"/>
      <c r="DV66" s="7"/>
      <c r="DW66" s="59">
        <f t="shared" si="494"/>
        <v>0</v>
      </c>
      <c r="DX66" s="63" t="e">
        <f>DW66/DU66</f>
        <v>#DIV/0!</v>
      </c>
      <c r="DY66" s="17"/>
      <c r="DZ66" s="7">
        <v>574</v>
      </c>
      <c r="EA66" s="7"/>
      <c r="EB66" s="59">
        <f t="shared" si="496"/>
        <v>-574</v>
      </c>
      <c r="EC66" s="121">
        <f>EB66/DZ66</f>
        <v>-1</v>
      </c>
      <c r="ED66" s="339"/>
      <c r="EE66" s="6"/>
      <c r="EG66" s="501">
        <v>16</v>
      </c>
      <c r="EH66" s="58" t="s">
        <v>51</v>
      </c>
      <c r="EI66" s="7">
        <v>1405</v>
      </c>
      <c r="EJ66" s="7">
        <v>574</v>
      </c>
      <c r="EK66" s="59">
        <f t="shared" si="498"/>
        <v>-831</v>
      </c>
      <c r="EL66" s="63">
        <f>EK66/EI66</f>
        <v>-0.59145907473309611</v>
      </c>
      <c r="EM66" s="61"/>
      <c r="EN66" s="7"/>
      <c r="EO66" s="7"/>
      <c r="EP66" s="59">
        <f t="shared" si="500"/>
        <v>0</v>
      </c>
      <c r="EQ66" s="63" t="e">
        <f>EP66/EN66</f>
        <v>#DIV/0!</v>
      </c>
      <c r="ER66" s="17"/>
      <c r="ES66" s="7">
        <v>574</v>
      </c>
      <c r="ET66" s="7"/>
      <c r="EU66" s="59">
        <f t="shared" si="502"/>
        <v>-574</v>
      </c>
      <c r="EV66" s="121">
        <f>EU66/ES66</f>
        <v>-1</v>
      </c>
      <c r="EW66" s="505"/>
      <c r="EX66" s="6"/>
      <c r="EZ66" s="14">
        <v>16</v>
      </c>
      <c r="FA66" s="58" t="s">
        <v>51</v>
      </c>
      <c r="FB66" s="7">
        <v>1405</v>
      </c>
      <c r="FC66" s="7">
        <v>574</v>
      </c>
      <c r="FD66" s="59">
        <f t="shared" si="504"/>
        <v>-831</v>
      </c>
      <c r="FE66" s="63">
        <f>FD66/FB66</f>
        <v>-0.59145907473309611</v>
      </c>
      <c r="FF66" s="61"/>
      <c r="FG66" s="7"/>
      <c r="FH66" s="7"/>
      <c r="FI66" s="59">
        <f t="shared" si="506"/>
        <v>0</v>
      </c>
      <c r="FJ66" s="63" t="e">
        <f>FI66/FG66</f>
        <v>#DIV/0!</v>
      </c>
      <c r="FK66" s="17"/>
      <c r="FL66" s="7">
        <v>574</v>
      </c>
      <c r="FM66" s="7"/>
      <c r="FN66" s="59">
        <f t="shared" si="508"/>
        <v>-574</v>
      </c>
      <c r="FO66" s="121">
        <f>FN66/FL66</f>
        <v>-1</v>
      </c>
      <c r="FP66" s="339"/>
      <c r="FQ66" s="6"/>
      <c r="FS66" s="501">
        <v>16</v>
      </c>
      <c r="FT66" s="58" t="s">
        <v>51</v>
      </c>
      <c r="FU66" s="7">
        <v>1405</v>
      </c>
      <c r="FV66" s="7">
        <v>574</v>
      </c>
      <c r="FW66" s="59">
        <f t="shared" si="510"/>
        <v>-831</v>
      </c>
      <c r="FX66" s="63">
        <f>FW66/FU66</f>
        <v>-0.59145907473309611</v>
      </c>
      <c r="FY66" s="61"/>
      <c r="FZ66" s="7"/>
      <c r="GA66" s="7"/>
      <c r="GB66" s="59">
        <f t="shared" si="512"/>
        <v>0</v>
      </c>
      <c r="GC66" s="63" t="e">
        <f>GB66/FZ66</f>
        <v>#DIV/0!</v>
      </c>
      <c r="GD66" s="17"/>
      <c r="GE66" s="7">
        <v>574</v>
      </c>
      <c r="GF66" s="7"/>
      <c r="GG66" s="59">
        <f t="shared" si="514"/>
        <v>-574</v>
      </c>
      <c r="GH66" s="121">
        <f>GG66/GE66</f>
        <v>-1</v>
      </c>
      <c r="GI66" s="505"/>
      <c r="GJ66" s="6"/>
      <c r="GL66" s="14">
        <v>16</v>
      </c>
      <c r="GM66" s="58" t="s">
        <v>51</v>
      </c>
      <c r="GN66" s="7">
        <v>1405</v>
      </c>
      <c r="GO66" s="7">
        <v>574</v>
      </c>
      <c r="GP66" s="59">
        <f t="shared" si="516"/>
        <v>-831</v>
      </c>
      <c r="GQ66" s="63">
        <f>GP66/GN66</f>
        <v>-0.59145907473309611</v>
      </c>
      <c r="GR66" s="61"/>
      <c r="GS66" s="7"/>
      <c r="GT66" s="7"/>
      <c r="GU66" s="59">
        <f t="shared" si="518"/>
        <v>0</v>
      </c>
      <c r="GV66" s="63" t="e">
        <f>GU66/GS66</f>
        <v>#DIV/0!</v>
      </c>
      <c r="GW66" s="17"/>
      <c r="GX66" s="7">
        <v>574</v>
      </c>
      <c r="GY66" s="7"/>
      <c r="GZ66" s="59">
        <f t="shared" si="520"/>
        <v>-574</v>
      </c>
      <c r="HA66" s="121">
        <f>GZ66/GX66</f>
        <v>-1</v>
      </c>
      <c r="HB66" s="339"/>
      <c r="HC66" s="6"/>
      <c r="HE66" s="501">
        <v>16</v>
      </c>
      <c r="HF66" s="58" t="s">
        <v>51</v>
      </c>
      <c r="HG66" s="7">
        <v>1405</v>
      </c>
      <c r="HH66" s="7">
        <v>574</v>
      </c>
      <c r="HI66" s="59">
        <f t="shared" si="522"/>
        <v>-831</v>
      </c>
      <c r="HJ66" s="63">
        <f>HI66/HG66</f>
        <v>-0.59145907473309611</v>
      </c>
      <c r="HK66" s="61"/>
      <c r="HL66" s="7"/>
      <c r="HM66" s="7"/>
      <c r="HN66" s="59">
        <f t="shared" si="524"/>
        <v>0</v>
      </c>
      <c r="HO66" s="63" t="e">
        <f>HN66/HL66</f>
        <v>#DIV/0!</v>
      </c>
      <c r="HP66" s="17"/>
      <c r="HQ66" s="7">
        <v>574</v>
      </c>
      <c r="HR66" s="7"/>
      <c r="HS66" s="59">
        <f t="shared" si="526"/>
        <v>-574</v>
      </c>
      <c r="HT66" s="121">
        <f>HS66/HQ66</f>
        <v>-1</v>
      </c>
      <c r="HU66" s="505"/>
      <c r="HV66" s="6"/>
      <c r="HX66" s="14">
        <v>16</v>
      </c>
      <c r="HY66" s="58" t="s">
        <v>51</v>
      </c>
      <c r="HZ66" s="7">
        <v>1405</v>
      </c>
      <c r="IA66" s="7">
        <v>574</v>
      </c>
      <c r="IB66" s="59">
        <f t="shared" si="528"/>
        <v>-831</v>
      </c>
      <c r="IC66" s="63">
        <f>IB66/HZ66</f>
        <v>-0.59145907473309611</v>
      </c>
      <c r="ID66" s="61"/>
      <c r="IE66" s="7"/>
      <c r="IF66" s="7"/>
      <c r="IG66" s="59">
        <f t="shared" si="530"/>
        <v>0</v>
      </c>
      <c r="IH66" s="63" t="e">
        <f>IG66/IE66</f>
        <v>#DIV/0!</v>
      </c>
      <c r="II66" s="17"/>
      <c r="IJ66" s="7">
        <v>574</v>
      </c>
      <c r="IK66" s="7"/>
      <c r="IL66" s="59">
        <f t="shared" si="532"/>
        <v>-574</v>
      </c>
      <c r="IM66" s="121">
        <f>IL66/IJ66</f>
        <v>-1</v>
      </c>
      <c r="IN66" s="339"/>
      <c r="IO66" s="6"/>
      <c r="IQ66" s="511">
        <v>16</v>
      </c>
      <c r="IR66" s="58" t="s">
        <v>51</v>
      </c>
      <c r="IS66" s="7">
        <v>1405</v>
      </c>
      <c r="IT66" s="7">
        <v>574</v>
      </c>
      <c r="IU66" s="59">
        <f t="shared" si="534"/>
        <v>-831</v>
      </c>
      <c r="IV66" s="63">
        <f>IU66/IS66</f>
        <v>-0.59145907473309611</v>
      </c>
      <c r="IW66" s="61"/>
      <c r="IX66" s="7"/>
      <c r="IY66" s="7"/>
      <c r="IZ66" s="59">
        <f t="shared" si="536"/>
        <v>0</v>
      </c>
      <c r="JA66" s="63" t="e">
        <f>IZ66/IX66</f>
        <v>#DIV/0!</v>
      </c>
      <c r="JB66" s="17"/>
      <c r="JC66" s="7">
        <v>574</v>
      </c>
      <c r="JD66" s="7"/>
      <c r="JE66" s="59">
        <f t="shared" si="538"/>
        <v>-574</v>
      </c>
      <c r="JF66" s="121">
        <f>JE66/JC66</f>
        <v>-1</v>
      </c>
      <c r="JG66" s="515"/>
      <c r="JH66" s="6"/>
    </row>
    <row r="67" spans="1:268" hidden="1" x14ac:dyDescent="0.25">
      <c r="A67" s="501"/>
      <c r="B67" s="98"/>
      <c r="C67" s="8"/>
      <c r="D67" s="8"/>
      <c r="E67" s="129"/>
      <c r="F67" s="121"/>
      <c r="G67" s="61"/>
      <c r="H67" s="96"/>
      <c r="I67" s="96"/>
      <c r="J67" s="209"/>
      <c r="K67" s="210"/>
      <c r="L67" s="62"/>
      <c r="M67" s="96"/>
      <c r="N67" s="96"/>
      <c r="O67" s="209"/>
      <c r="P67" s="121"/>
      <c r="Q67" s="457"/>
      <c r="R67" s="6"/>
      <c r="U67" s="501"/>
      <c r="V67" s="98"/>
      <c r="W67" s="8"/>
      <c r="X67" s="8"/>
      <c r="Y67" s="129"/>
      <c r="Z67" s="121"/>
      <c r="AA67" s="61"/>
      <c r="AB67" s="96"/>
      <c r="AC67" s="96"/>
      <c r="AD67" s="209"/>
      <c r="AE67" s="210"/>
      <c r="AF67" s="62"/>
      <c r="AG67" s="96"/>
      <c r="AH67" s="96"/>
      <c r="AI67" s="209"/>
      <c r="AJ67" s="121"/>
      <c r="AK67" s="510"/>
      <c r="AL67" s="6"/>
      <c r="AN67" s="14"/>
      <c r="AO67" s="98"/>
      <c r="AP67" s="8"/>
      <c r="AQ67" s="8"/>
      <c r="AR67" s="129"/>
      <c r="AS67" s="121"/>
      <c r="AT67" s="61"/>
      <c r="AU67" s="96"/>
      <c r="AV67" s="96"/>
      <c r="AW67" s="209"/>
      <c r="AX67" s="210"/>
      <c r="AY67" s="62"/>
      <c r="AZ67" s="96"/>
      <c r="BA67" s="96"/>
      <c r="BB67" s="209"/>
      <c r="BC67" s="121"/>
      <c r="BD67" s="339"/>
      <c r="BE67" s="6"/>
      <c r="BH67" s="501"/>
      <c r="BI67" s="98"/>
      <c r="BJ67" s="8"/>
      <c r="BK67" s="8"/>
      <c r="BL67" s="129"/>
      <c r="BM67" s="121"/>
      <c r="BN67" s="61"/>
      <c r="BO67" s="96"/>
      <c r="BP67" s="96"/>
      <c r="BQ67" s="209"/>
      <c r="BR67" s="210"/>
      <c r="BS67" s="62"/>
      <c r="BT67" s="96"/>
      <c r="BU67" s="96"/>
      <c r="BV67" s="209"/>
      <c r="BW67" s="121"/>
      <c r="BX67" s="505"/>
      <c r="BY67" s="6"/>
      <c r="CB67" s="14"/>
      <c r="CC67" s="98"/>
      <c r="CD67" s="8"/>
      <c r="CE67" s="8"/>
      <c r="CF67" s="129"/>
      <c r="CG67" s="121"/>
      <c r="CH67" s="61"/>
      <c r="CI67" s="96"/>
      <c r="CJ67" s="96"/>
      <c r="CK67" s="209"/>
      <c r="CL67" s="210"/>
      <c r="CM67" s="62"/>
      <c r="CN67" s="96"/>
      <c r="CO67" s="96"/>
      <c r="CP67" s="209"/>
      <c r="CQ67" s="121"/>
      <c r="CR67" s="339"/>
      <c r="CS67" s="6"/>
      <c r="CU67" s="501"/>
      <c r="CV67" s="98"/>
      <c r="CW67" s="8"/>
      <c r="CX67" s="8"/>
      <c r="CY67" s="129"/>
      <c r="CZ67" s="121"/>
      <c r="DA67" s="61"/>
      <c r="DB67" s="96"/>
      <c r="DC67" s="96"/>
      <c r="DD67" s="209"/>
      <c r="DE67" s="210"/>
      <c r="DF67" s="62"/>
      <c r="DG67" s="96"/>
      <c r="DH67" s="96"/>
      <c r="DI67" s="209"/>
      <c r="DJ67" s="121"/>
      <c r="DK67" s="505"/>
      <c r="DL67" s="6"/>
      <c r="DN67" s="14"/>
      <c r="DO67" s="98"/>
      <c r="DP67" s="8"/>
      <c r="DQ67" s="8"/>
      <c r="DR67" s="129"/>
      <c r="DS67" s="121"/>
      <c r="DT67" s="61"/>
      <c r="DU67" s="96"/>
      <c r="DV67" s="96"/>
      <c r="DW67" s="209"/>
      <c r="DX67" s="210"/>
      <c r="DY67" s="62"/>
      <c r="DZ67" s="96"/>
      <c r="EA67" s="96"/>
      <c r="EB67" s="209"/>
      <c r="EC67" s="121"/>
      <c r="ED67" s="339"/>
      <c r="EE67" s="6"/>
      <c r="EG67" s="501"/>
      <c r="EH67" s="98"/>
      <c r="EI67" s="8"/>
      <c r="EJ67" s="8"/>
      <c r="EK67" s="129"/>
      <c r="EL67" s="121"/>
      <c r="EM67" s="61"/>
      <c r="EN67" s="96"/>
      <c r="EO67" s="96"/>
      <c r="EP67" s="209"/>
      <c r="EQ67" s="210"/>
      <c r="ER67" s="62"/>
      <c r="ES67" s="96"/>
      <c r="ET67" s="96"/>
      <c r="EU67" s="209"/>
      <c r="EV67" s="121"/>
      <c r="EW67" s="505"/>
      <c r="EX67" s="6"/>
      <c r="EZ67" s="14"/>
      <c r="FA67" s="98"/>
      <c r="FB67" s="8"/>
      <c r="FC67" s="8"/>
      <c r="FD67" s="129"/>
      <c r="FE67" s="121"/>
      <c r="FF67" s="61"/>
      <c r="FG67" s="96"/>
      <c r="FH67" s="96"/>
      <c r="FI67" s="209"/>
      <c r="FJ67" s="210"/>
      <c r="FK67" s="62"/>
      <c r="FL67" s="96"/>
      <c r="FM67" s="96"/>
      <c r="FN67" s="209"/>
      <c r="FO67" s="121"/>
      <c r="FP67" s="339"/>
      <c r="FQ67" s="6"/>
      <c r="FS67" s="501"/>
      <c r="FT67" s="98"/>
      <c r="FU67" s="8"/>
      <c r="FV67" s="8"/>
      <c r="FW67" s="129"/>
      <c r="FX67" s="121"/>
      <c r="FY67" s="61"/>
      <c r="FZ67" s="96"/>
      <c r="GA67" s="96"/>
      <c r="GB67" s="209"/>
      <c r="GC67" s="210"/>
      <c r="GD67" s="62"/>
      <c r="GE67" s="96"/>
      <c r="GF67" s="96"/>
      <c r="GG67" s="209"/>
      <c r="GH67" s="121"/>
      <c r="GI67" s="505"/>
      <c r="GJ67" s="6"/>
      <c r="GL67" s="14"/>
      <c r="GM67" s="98"/>
      <c r="GN67" s="8"/>
      <c r="GO67" s="8"/>
      <c r="GP67" s="129"/>
      <c r="GQ67" s="121"/>
      <c r="GR67" s="61"/>
      <c r="GS67" s="96"/>
      <c r="GT67" s="96"/>
      <c r="GU67" s="209"/>
      <c r="GV67" s="210"/>
      <c r="GW67" s="62"/>
      <c r="GX67" s="96"/>
      <c r="GY67" s="96"/>
      <c r="GZ67" s="209"/>
      <c r="HA67" s="121"/>
      <c r="HB67" s="339"/>
      <c r="HC67" s="6"/>
      <c r="HE67" s="501"/>
      <c r="HF67" s="98"/>
      <c r="HG67" s="8"/>
      <c r="HH67" s="8"/>
      <c r="HI67" s="129"/>
      <c r="HJ67" s="121"/>
      <c r="HK67" s="61"/>
      <c r="HL67" s="96"/>
      <c r="HM67" s="96"/>
      <c r="HN67" s="209"/>
      <c r="HO67" s="210"/>
      <c r="HP67" s="62"/>
      <c r="HQ67" s="96"/>
      <c r="HR67" s="96"/>
      <c r="HS67" s="209"/>
      <c r="HT67" s="121"/>
      <c r="HU67" s="505"/>
      <c r="HV67" s="6"/>
      <c r="HX67" s="14"/>
      <c r="HY67" s="98"/>
      <c r="HZ67" s="8"/>
      <c r="IA67" s="8"/>
      <c r="IB67" s="129"/>
      <c r="IC67" s="121"/>
      <c r="ID67" s="61"/>
      <c r="IE67" s="96"/>
      <c r="IF67" s="96"/>
      <c r="IG67" s="209"/>
      <c r="IH67" s="210"/>
      <c r="II67" s="62"/>
      <c r="IJ67" s="96"/>
      <c r="IK67" s="96"/>
      <c r="IL67" s="209"/>
      <c r="IM67" s="121"/>
      <c r="IN67" s="339"/>
      <c r="IO67" s="6"/>
      <c r="IQ67" s="511"/>
      <c r="IR67" s="98"/>
      <c r="IS67" s="8"/>
      <c r="IT67" s="8"/>
      <c r="IU67" s="129"/>
      <c r="IV67" s="121"/>
      <c r="IW67" s="61"/>
      <c r="IX67" s="96"/>
      <c r="IY67" s="96"/>
      <c r="IZ67" s="209"/>
      <c r="JA67" s="210"/>
      <c r="JB67" s="62"/>
      <c r="JC67" s="96"/>
      <c r="JD67" s="96"/>
      <c r="JE67" s="209"/>
      <c r="JF67" s="121"/>
      <c r="JG67" s="515"/>
      <c r="JH67" s="6"/>
    </row>
    <row r="68" spans="1:268" ht="15.75" x14ac:dyDescent="0.25">
      <c r="A68" s="532" t="s">
        <v>52</v>
      </c>
      <c r="B68" s="211" t="s">
        <v>53</v>
      </c>
      <c r="C68" s="8"/>
      <c r="D68" s="8"/>
      <c r="E68" s="129"/>
      <c r="F68" s="121"/>
      <c r="G68" s="61"/>
      <c r="H68" s="212">
        <f>H64</f>
        <v>76220</v>
      </c>
      <c r="I68" s="212">
        <f>SUM(I7,I21)</f>
        <v>68219</v>
      </c>
      <c r="J68" s="213">
        <f>SUM(I68,-H68)</f>
        <v>-8001</v>
      </c>
      <c r="K68" s="214">
        <f>J68/H68</f>
        <v>-0.10497244817633167</v>
      </c>
      <c r="L68" s="62"/>
      <c r="M68" s="215">
        <f>M64</f>
        <v>77235</v>
      </c>
      <c r="N68" s="215">
        <f>SUM(N7,N21)</f>
        <v>68219</v>
      </c>
      <c r="O68" s="216">
        <f>SUM(N68,-M68)</f>
        <v>-9016</v>
      </c>
      <c r="P68" s="217">
        <f>O68/M68</f>
        <v>-0.11673464103062084</v>
      </c>
      <c r="Q68" s="532" t="s">
        <v>52</v>
      </c>
      <c r="R68" s="218">
        <v>-0.105</v>
      </c>
      <c r="U68" s="533" t="s">
        <v>52</v>
      </c>
      <c r="V68" s="355" t="s">
        <v>53</v>
      </c>
      <c r="W68" s="8"/>
      <c r="X68" s="8"/>
      <c r="Y68" s="129"/>
      <c r="Z68" s="121"/>
      <c r="AA68" s="61"/>
      <c r="AB68" s="391">
        <v>3118</v>
      </c>
      <c r="AC68" s="391">
        <f>SUM(AC7,AC21)</f>
        <v>2846</v>
      </c>
      <c r="AD68" s="534">
        <f t="shared" ref="AD68:AD70" si="540">SUM(AC68,-AB68)</f>
        <v>-272</v>
      </c>
      <c r="AE68" s="535">
        <f t="shared" ref="AE68" si="541">AD68/AB68</f>
        <v>-8.7235407312379734E-2</v>
      </c>
      <c r="AF68" s="62"/>
      <c r="AG68" s="215">
        <f>AG64</f>
        <v>77235</v>
      </c>
      <c r="AH68" s="215">
        <f>SUM(AH7,AH21)</f>
        <v>2846</v>
      </c>
      <c r="AI68" s="216">
        <f t="shared" ref="AI68:AI70" si="542">SUM(AH68,-AG68)</f>
        <v>-74389</v>
      </c>
      <c r="AJ68" s="217">
        <f t="shared" ref="AJ68" si="543">AI68/AG68</f>
        <v>-0.96315142098789408</v>
      </c>
      <c r="AK68" s="533" t="s">
        <v>52</v>
      </c>
      <c r="AL68" s="218">
        <v>-8.72E-2</v>
      </c>
      <c r="AN68" s="536" t="s">
        <v>52</v>
      </c>
      <c r="AO68" s="355" t="s">
        <v>53</v>
      </c>
      <c r="AP68" s="8"/>
      <c r="AQ68" s="8"/>
      <c r="AR68" s="129"/>
      <c r="AS68" s="121"/>
      <c r="AT68" s="61"/>
      <c r="AU68" s="391">
        <v>795</v>
      </c>
      <c r="AV68" s="391">
        <f>SUM(AV7,AV21)</f>
        <v>689</v>
      </c>
      <c r="AW68" s="534">
        <f t="shared" ref="AW68:AW70" si="544">SUM(AV68,-AU68)</f>
        <v>-106</v>
      </c>
      <c r="AX68" s="535">
        <f t="shared" ref="AX68" si="545">AW68/AU68</f>
        <v>-0.13333333333333333</v>
      </c>
      <c r="AY68" s="62"/>
      <c r="AZ68" s="215">
        <f>AZ64</f>
        <v>77235</v>
      </c>
      <c r="BA68" s="215">
        <f>SUM(BA7,BA21)</f>
        <v>689</v>
      </c>
      <c r="BB68" s="216">
        <f t="shared" ref="BB68:BB70" si="546">SUM(BA68,-AZ68)</f>
        <v>-76546</v>
      </c>
      <c r="BC68" s="217">
        <f t="shared" ref="BC68" si="547">BB68/AZ68</f>
        <v>-0.99107917394963418</v>
      </c>
      <c r="BD68" s="536" t="s">
        <v>52</v>
      </c>
      <c r="BE68" s="218">
        <v>-0.1333</v>
      </c>
      <c r="BH68" s="533" t="s">
        <v>52</v>
      </c>
      <c r="BI68" s="355" t="s">
        <v>53</v>
      </c>
      <c r="BJ68" s="8"/>
      <c r="BK68" s="8"/>
      <c r="BL68" s="129"/>
      <c r="BM68" s="121"/>
      <c r="BN68" s="61"/>
      <c r="BO68" s="391">
        <v>3036</v>
      </c>
      <c r="BP68" s="391">
        <f>SUM(BP7,BP21)</f>
        <v>2604</v>
      </c>
      <c r="BQ68" s="534">
        <f t="shared" ref="BQ68:BQ70" si="548">SUM(BP68,-BO68)</f>
        <v>-432</v>
      </c>
      <c r="BR68" s="535">
        <f t="shared" ref="BR68" si="549">BQ68/BO68</f>
        <v>-0.14229249011857709</v>
      </c>
      <c r="BS68" s="62"/>
      <c r="BT68" s="215">
        <f>BT64</f>
        <v>77235</v>
      </c>
      <c r="BU68" s="215">
        <f>SUM(BU7,BU21)</f>
        <v>2604</v>
      </c>
      <c r="BV68" s="216">
        <f t="shared" ref="BV68:BV70" si="550">SUM(BU68,-BT68)</f>
        <v>-74631</v>
      </c>
      <c r="BW68" s="217">
        <f t="shared" ref="BW68" si="551">BV68/BT68</f>
        <v>-0.96628471547873374</v>
      </c>
      <c r="BX68" s="533" t="s">
        <v>52</v>
      </c>
      <c r="BY68" s="218">
        <v>-0.14230000000000001</v>
      </c>
      <c r="CB68" s="536" t="s">
        <v>52</v>
      </c>
      <c r="CC68" s="355" t="s">
        <v>53</v>
      </c>
      <c r="CD68" s="8"/>
      <c r="CE68" s="8"/>
      <c r="CF68" s="129"/>
      <c r="CG68" s="121"/>
      <c r="CH68" s="61"/>
      <c r="CI68" s="391">
        <v>1415</v>
      </c>
      <c r="CJ68" s="391">
        <f>SUM(CJ7,CJ21)</f>
        <v>1505</v>
      </c>
      <c r="CK68" s="534">
        <f t="shared" ref="CK68:CK70" si="552">SUM(CJ68,-CI68)</f>
        <v>90</v>
      </c>
      <c r="CL68" s="535">
        <f t="shared" ref="CL68" si="553">CK68/CI68</f>
        <v>6.3604240282685506E-2</v>
      </c>
      <c r="CM68" s="62"/>
      <c r="CN68" s="215">
        <f>CN64</f>
        <v>77235</v>
      </c>
      <c r="CO68" s="215">
        <f>SUM(CO7,CO21)</f>
        <v>1505</v>
      </c>
      <c r="CP68" s="216">
        <f t="shared" ref="CP68:CP70" si="554">SUM(CO68,-CN68)</f>
        <v>-75730</v>
      </c>
      <c r="CQ68" s="217">
        <f t="shared" ref="CQ68" si="555">CP68/CN68</f>
        <v>-0.98051401566647245</v>
      </c>
      <c r="CR68" s="536" t="s">
        <v>52</v>
      </c>
      <c r="CS68" s="537">
        <v>6.3600000000000004E-2</v>
      </c>
      <c r="CU68" s="533" t="s">
        <v>52</v>
      </c>
      <c r="CV68" s="355" t="s">
        <v>53</v>
      </c>
      <c r="CW68" s="8"/>
      <c r="CX68" s="8"/>
      <c r="CY68" s="129"/>
      <c r="CZ68" s="121"/>
      <c r="DA68" s="61"/>
      <c r="DB68" s="391">
        <v>2231</v>
      </c>
      <c r="DC68" s="391">
        <f>SUM(DC7,DC21)</f>
        <v>1892</v>
      </c>
      <c r="DD68" s="534">
        <f t="shared" ref="DD68:DD70" si="556">SUM(DC68,-DB68)</f>
        <v>-339</v>
      </c>
      <c r="DE68" s="535">
        <f t="shared" ref="DE68" si="557">DD68/DB68</f>
        <v>-0.15194979829672792</v>
      </c>
      <c r="DF68" s="62"/>
      <c r="DG68" s="215">
        <f>DG64</f>
        <v>77235</v>
      </c>
      <c r="DH68" s="215">
        <f>SUM(DH7,DH21)</f>
        <v>1892</v>
      </c>
      <c r="DI68" s="216">
        <f t="shared" ref="DI68:DI70" si="558">SUM(DH68,-DG68)</f>
        <v>-75343</v>
      </c>
      <c r="DJ68" s="217">
        <f t="shared" ref="DJ68" si="559">DI68/DG68</f>
        <v>-0.97550333398070821</v>
      </c>
      <c r="DK68" s="533" t="s">
        <v>52</v>
      </c>
      <c r="DL68" s="218">
        <v>-0.15190000000000001</v>
      </c>
      <c r="DN68" s="536" t="s">
        <v>52</v>
      </c>
      <c r="DO68" s="355" t="s">
        <v>53</v>
      </c>
      <c r="DP68" s="8"/>
      <c r="DQ68" s="8"/>
      <c r="DR68" s="129"/>
      <c r="DS68" s="121"/>
      <c r="DT68" s="61"/>
      <c r="DU68" s="391">
        <v>695</v>
      </c>
      <c r="DV68" s="391">
        <f>SUM(DV7,DV21)</f>
        <v>607</v>
      </c>
      <c r="DW68" s="534">
        <f t="shared" ref="DW68:DW70" si="560">SUM(DV68,-DU68)</f>
        <v>-88</v>
      </c>
      <c r="DX68" s="535">
        <f t="shared" ref="DX68" si="561">DW68/DU68</f>
        <v>-0.12661870503597122</v>
      </c>
      <c r="DY68" s="62"/>
      <c r="DZ68" s="215">
        <f>DZ64</f>
        <v>77235</v>
      </c>
      <c r="EA68" s="215">
        <f>SUM(EA7,EA21)</f>
        <v>607</v>
      </c>
      <c r="EB68" s="216">
        <f t="shared" ref="EB68:EB70" si="562">SUM(EA68,-DZ68)</f>
        <v>-76628</v>
      </c>
      <c r="EC68" s="217">
        <f t="shared" ref="EC68" si="563">EB68/DZ68</f>
        <v>-0.99214086877710883</v>
      </c>
      <c r="ED68" s="536" t="s">
        <v>52</v>
      </c>
      <c r="EE68" s="218">
        <v>-0.12659999999999999</v>
      </c>
      <c r="EG68" s="533" t="s">
        <v>52</v>
      </c>
      <c r="EH68" s="355" t="s">
        <v>53</v>
      </c>
      <c r="EI68" s="8"/>
      <c r="EJ68" s="8"/>
      <c r="EK68" s="129"/>
      <c r="EL68" s="121"/>
      <c r="EM68" s="61"/>
      <c r="EN68" s="391">
        <v>602</v>
      </c>
      <c r="EO68" s="391">
        <f>SUM(EO7,EO21)</f>
        <v>543</v>
      </c>
      <c r="EP68" s="534">
        <f t="shared" ref="EP68:EP70" si="564">SUM(EO68,-EN68)</f>
        <v>-59</v>
      </c>
      <c r="EQ68" s="535">
        <f t="shared" ref="EQ68" si="565">EP68/EN68</f>
        <v>-9.8006644518272429E-2</v>
      </c>
      <c r="ER68" s="62"/>
      <c r="ES68" s="215">
        <f>ES64</f>
        <v>77235</v>
      </c>
      <c r="ET68" s="215">
        <f>SUM(ET7,ET21)</f>
        <v>543</v>
      </c>
      <c r="EU68" s="216">
        <f t="shared" ref="EU68:EU70" si="566">SUM(ET68,-ES68)</f>
        <v>-76692</v>
      </c>
      <c r="EV68" s="217">
        <f t="shared" ref="EV68" si="567">EU68/ES68</f>
        <v>-0.99296950864245481</v>
      </c>
      <c r="EW68" s="533" t="s">
        <v>52</v>
      </c>
      <c r="EX68" s="218">
        <v>-9.8000000000000004E-2</v>
      </c>
      <c r="EZ68" s="536" t="s">
        <v>52</v>
      </c>
      <c r="FA68" s="355" t="s">
        <v>53</v>
      </c>
      <c r="FB68" s="8"/>
      <c r="FC68" s="8"/>
      <c r="FD68" s="129"/>
      <c r="FE68" s="121"/>
      <c r="FF68" s="61"/>
      <c r="FG68" s="391">
        <v>314</v>
      </c>
      <c r="FH68" s="391">
        <f>SUM(FH7,FH21)</f>
        <v>278</v>
      </c>
      <c r="FI68" s="534">
        <f t="shared" ref="FI68:FI70" si="568">SUM(FH68,-FG68)</f>
        <v>-36</v>
      </c>
      <c r="FJ68" s="535">
        <f t="shared" ref="FJ68" si="569">FI68/FG68</f>
        <v>-0.11464968152866242</v>
      </c>
      <c r="FK68" s="62"/>
      <c r="FL68" s="215">
        <f>FL64</f>
        <v>77235</v>
      </c>
      <c r="FM68" s="215">
        <f>SUM(FM7,FM21)</f>
        <v>278</v>
      </c>
      <c r="FN68" s="216">
        <f t="shared" ref="FN68:FN70" si="570">SUM(FM68,-FL68)</f>
        <v>-76957</v>
      </c>
      <c r="FO68" s="217">
        <f t="shared" ref="FO68" si="571">FN68/FL68</f>
        <v>-0.99640059558490324</v>
      </c>
      <c r="FP68" s="536" t="s">
        <v>52</v>
      </c>
      <c r="FQ68" s="218">
        <v>-0.11459999999999999</v>
      </c>
      <c r="FS68" s="533" t="s">
        <v>52</v>
      </c>
      <c r="FT68" s="355" t="s">
        <v>53</v>
      </c>
      <c r="FU68" s="8"/>
      <c r="FV68" s="8"/>
      <c r="FW68" s="129"/>
      <c r="FX68" s="121"/>
      <c r="FY68" s="61"/>
      <c r="FZ68" s="391">
        <v>662</v>
      </c>
      <c r="GA68" s="391">
        <f>SUM(GA7,GA21)</f>
        <v>543</v>
      </c>
      <c r="GB68" s="534">
        <f t="shared" ref="GB68:GB70" si="572">SUM(GA68,-FZ68)</f>
        <v>-119</v>
      </c>
      <c r="GC68" s="535">
        <f t="shared" ref="GC68" si="573">GB68/FZ68</f>
        <v>-0.1797583081570997</v>
      </c>
      <c r="GD68" s="62"/>
      <c r="GE68" s="215">
        <f>GE64</f>
        <v>77235</v>
      </c>
      <c r="GF68" s="215">
        <f>SUM(GF7,GF21)</f>
        <v>543</v>
      </c>
      <c r="GG68" s="216">
        <f t="shared" ref="GG68:GG70" si="574">SUM(GF68,-GE68)</f>
        <v>-76692</v>
      </c>
      <c r="GH68" s="217">
        <f t="shared" ref="GH68" si="575">GG68/GE68</f>
        <v>-0.99296950864245481</v>
      </c>
      <c r="GI68" s="533" t="s">
        <v>52</v>
      </c>
      <c r="GJ68" s="218">
        <v>-0.17979999999999999</v>
      </c>
      <c r="GL68" s="536" t="s">
        <v>52</v>
      </c>
      <c r="GM68" s="355" t="s">
        <v>53</v>
      </c>
      <c r="GN68" s="8"/>
      <c r="GO68" s="8"/>
      <c r="GP68" s="129"/>
      <c r="GQ68" s="121"/>
      <c r="GR68" s="61"/>
      <c r="GS68" s="391">
        <v>135</v>
      </c>
      <c r="GT68" s="391">
        <f>SUM(GT7,GT21)</f>
        <v>117</v>
      </c>
      <c r="GU68" s="534">
        <f t="shared" ref="GU68:GU70" si="576">SUM(GT68,-GS68)</f>
        <v>-18</v>
      </c>
      <c r="GV68" s="535">
        <f t="shared" ref="GV68" si="577">GU68/GS68</f>
        <v>-0.13333333333333333</v>
      </c>
      <c r="GW68" s="62"/>
      <c r="GX68" s="215">
        <f>GX64</f>
        <v>77235</v>
      </c>
      <c r="GY68" s="215">
        <f>SUM(GY7,GY21)</f>
        <v>117</v>
      </c>
      <c r="GZ68" s="216">
        <f t="shared" ref="GZ68:GZ70" si="578">SUM(GY68,-GX68)</f>
        <v>-77118</v>
      </c>
      <c r="HA68" s="217">
        <f t="shared" ref="HA68" si="579">GZ68/GX68</f>
        <v>-0.99848514274616429</v>
      </c>
      <c r="HB68" s="536" t="s">
        <v>52</v>
      </c>
      <c r="HC68" s="218">
        <v>-0.1333</v>
      </c>
      <c r="HE68" s="533" t="s">
        <v>52</v>
      </c>
      <c r="HF68" s="355" t="s">
        <v>53</v>
      </c>
      <c r="HG68" s="8"/>
      <c r="HH68" s="8"/>
      <c r="HI68" s="129"/>
      <c r="HJ68" s="121"/>
      <c r="HK68" s="61"/>
      <c r="HL68" s="391">
        <v>414</v>
      </c>
      <c r="HM68" s="391">
        <f>SUM(HM7,HM21)</f>
        <v>383</v>
      </c>
      <c r="HN68" s="534">
        <f t="shared" ref="HN68:HN70" si="580">SUM(HM68,-HL68)</f>
        <v>-31</v>
      </c>
      <c r="HO68" s="535">
        <f t="shared" ref="HO68" si="581">HN68/HL68</f>
        <v>-7.4879227053140096E-2</v>
      </c>
      <c r="HP68" s="62"/>
      <c r="HQ68" s="215">
        <f>HQ64</f>
        <v>77235</v>
      </c>
      <c r="HR68" s="215">
        <f>SUM(HR7,HR21)</f>
        <v>383</v>
      </c>
      <c r="HS68" s="216">
        <f t="shared" ref="HS68:HS70" si="582">SUM(HR68,-HQ68)</f>
        <v>-76852</v>
      </c>
      <c r="HT68" s="217">
        <f t="shared" ref="HT68" si="583">HS68/HQ68</f>
        <v>-0.99504110830581993</v>
      </c>
      <c r="HU68" s="533" t="s">
        <v>52</v>
      </c>
      <c r="HV68" s="218">
        <v>-7.4899999999999994E-2</v>
      </c>
      <c r="HX68" s="536" t="s">
        <v>52</v>
      </c>
      <c r="HY68" s="355" t="s">
        <v>53</v>
      </c>
      <c r="HZ68" s="8"/>
      <c r="IA68" s="8"/>
      <c r="IB68" s="129"/>
      <c r="IC68" s="121"/>
      <c r="ID68" s="61"/>
      <c r="IE68" s="391">
        <v>956</v>
      </c>
      <c r="IF68" s="391">
        <f>SUM(IF7,IF21)</f>
        <v>796</v>
      </c>
      <c r="IG68" s="534">
        <f t="shared" ref="IG68:IG70" si="584">SUM(IF68,-IE68)</f>
        <v>-160</v>
      </c>
      <c r="IH68" s="535">
        <f t="shared" ref="IH68" si="585">IG68/IE68</f>
        <v>-0.16736401673640167</v>
      </c>
      <c r="II68" s="62"/>
      <c r="IJ68" s="215">
        <f>IJ64</f>
        <v>77235</v>
      </c>
      <c r="IK68" s="215">
        <f>SUM(IK7,IK21)</f>
        <v>796</v>
      </c>
      <c r="IL68" s="216">
        <f t="shared" ref="IL68:IL70" si="586">SUM(IK68,-IJ68)</f>
        <v>-76439</v>
      </c>
      <c r="IM68" s="217">
        <f t="shared" ref="IM68" si="587">IL68/IJ68</f>
        <v>-0.9896937916747589</v>
      </c>
      <c r="IN68" s="536" t="s">
        <v>52</v>
      </c>
      <c r="IO68" s="218">
        <v>-0.16739999999999999</v>
      </c>
      <c r="IQ68" s="538" t="s">
        <v>52</v>
      </c>
      <c r="IR68" s="355" t="s">
        <v>53</v>
      </c>
      <c r="IS68" s="8"/>
      <c r="IT68" s="8"/>
      <c r="IU68" s="129"/>
      <c r="IV68" s="121"/>
      <c r="IW68" s="61"/>
      <c r="IX68" s="391">
        <v>14374</v>
      </c>
      <c r="IY68" s="391">
        <f>SUM(IY7,IY21)</f>
        <v>12803</v>
      </c>
      <c r="IZ68" s="534">
        <f t="shared" ref="IZ68" si="588">SUM(IY68,-IX68)</f>
        <v>-1571</v>
      </c>
      <c r="JA68" s="535">
        <f t="shared" ref="JA68" si="589">IZ68/IX68</f>
        <v>-0.10929455962153889</v>
      </c>
      <c r="JB68" s="62"/>
      <c r="JC68" s="215">
        <f>JC64</f>
        <v>77235</v>
      </c>
      <c r="JD68" s="215">
        <f>SUM(JD7,JD21)</f>
        <v>12803</v>
      </c>
      <c r="JE68" s="216">
        <f t="shared" ref="JE68" si="590">SUM(JD68,-JC68)</f>
        <v>-64432</v>
      </c>
      <c r="JF68" s="217">
        <f t="shared" ref="JF68" si="591">JE68/JC68</f>
        <v>-0.83423318443710748</v>
      </c>
      <c r="JG68" s="538" t="s">
        <v>52</v>
      </c>
      <c r="JH68" s="218">
        <v>-0.1094</v>
      </c>
    </row>
    <row r="69" spans="1:268" ht="5.0999999999999996" customHeight="1" x14ac:dyDescent="0.25">
      <c r="A69" s="532"/>
      <c r="B69" s="392"/>
      <c r="C69" s="8"/>
      <c r="D69" s="8"/>
      <c r="E69" s="129"/>
      <c r="F69" s="121"/>
      <c r="G69" s="61"/>
      <c r="H69" s="225"/>
      <c r="I69" s="225"/>
      <c r="J69" s="226"/>
      <c r="K69" s="227"/>
      <c r="L69" s="62"/>
      <c r="M69" s="215"/>
      <c r="N69" s="215"/>
      <c r="O69" s="216"/>
      <c r="P69" s="217"/>
      <c r="Q69" s="532"/>
      <c r="R69" s="228"/>
      <c r="U69" s="533"/>
      <c r="V69" s="392"/>
      <c r="W69" s="8"/>
      <c r="X69" s="8"/>
      <c r="Y69" s="129"/>
      <c r="Z69" s="121"/>
      <c r="AA69" s="61"/>
      <c r="AB69" s="393"/>
      <c r="AC69" s="393"/>
      <c r="AD69" s="394"/>
      <c r="AE69" s="395"/>
      <c r="AF69" s="62"/>
      <c r="AG69" s="215"/>
      <c r="AH69" s="215"/>
      <c r="AI69" s="216"/>
      <c r="AJ69" s="217"/>
      <c r="AK69" s="533"/>
      <c r="AL69" s="228"/>
      <c r="AN69" s="536"/>
      <c r="AO69" s="392"/>
      <c r="AP69" s="8"/>
      <c r="AQ69" s="8"/>
      <c r="AR69" s="129"/>
      <c r="AS69" s="121"/>
      <c r="AT69" s="61"/>
      <c r="AU69" s="393"/>
      <c r="AV69" s="393"/>
      <c r="AW69" s="394"/>
      <c r="AX69" s="395"/>
      <c r="AY69" s="62"/>
      <c r="AZ69" s="215"/>
      <c r="BA69" s="215"/>
      <c r="BB69" s="216"/>
      <c r="BC69" s="217"/>
      <c r="BD69" s="536"/>
      <c r="BE69" s="228"/>
      <c r="BH69" s="533"/>
      <c r="BI69" s="392"/>
      <c r="BJ69" s="8"/>
      <c r="BK69" s="8"/>
      <c r="BL69" s="129"/>
      <c r="BM69" s="121"/>
      <c r="BN69" s="61"/>
      <c r="BO69" s="393"/>
      <c r="BP69" s="393"/>
      <c r="BQ69" s="394"/>
      <c r="BR69" s="395"/>
      <c r="BS69" s="62"/>
      <c r="BT69" s="215"/>
      <c r="BU69" s="215"/>
      <c r="BV69" s="216"/>
      <c r="BW69" s="217"/>
      <c r="BX69" s="533"/>
      <c r="BY69" s="228"/>
      <c r="CB69" s="536"/>
      <c r="CC69" s="392"/>
      <c r="CD69" s="8"/>
      <c r="CE69" s="8"/>
      <c r="CF69" s="129"/>
      <c r="CG69" s="121"/>
      <c r="CH69" s="61"/>
      <c r="CI69" s="393"/>
      <c r="CJ69" s="393"/>
      <c r="CK69" s="394"/>
      <c r="CL69" s="395"/>
      <c r="CM69" s="62"/>
      <c r="CN69" s="215"/>
      <c r="CO69" s="215"/>
      <c r="CP69" s="216"/>
      <c r="CQ69" s="217"/>
      <c r="CR69" s="536"/>
      <c r="CS69" s="228"/>
      <c r="CU69" s="533"/>
      <c r="CV69" s="392"/>
      <c r="CW69" s="8"/>
      <c r="CX69" s="8"/>
      <c r="CY69" s="129"/>
      <c r="CZ69" s="121"/>
      <c r="DA69" s="61"/>
      <c r="DB69" s="393"/>
      <c r="DC69" s="393"/>
      <c r="DD69" s="394"/>
      <c r="DE69" s="395"/>
      <c r="DF69" s="62"/>
      <c r="DG69" s="215"/>
      <c r="DH69" s="215"/>
      <c r="DI69" s="216"/>
      <c r="DJ69" s="217"/>
      <c r="DK69" s="533"/>
      <c r="DL69" s="228"/>
      <c r="DN69" s="536"/>
      <c r="DO69" s="392"/>
      <c r="DP69" s="8"/>
      <c r="DQ69" s="8"/>
      <c r="DR69" s="129"/>
      <c r="DS69" s="121"/>
      <c r="DT69" s="61"/>
      <c r="DU69" s="393"/>
      <c r="DV69" s="393"/>
      <c r="DW69" s="394"/>
      <c r="DX69" s="395"/>
      <c r="DY69" s="62"/>
      <c r="DZ69" s="215"/>
      <c r="EA69" s="215"/>
      <c r="EB69" s="216"/>
      <c r="EC69" s="217"/>
      <c r="ED69" s="536"/>
      <c r="EE69" s="228"/>
      <c r="EG69" s="533"/>
      <c r="EH69" s="392"/>
      <c r="EI69" s="8"/>
      <c r="EJ69" s="8"/>
      <c r="EK69" s="129"/>
      <c r="EL69" s="121"/>
      <c r="EM69" s="61"/>
      <c r="EN69" s="393"/>
      <c r="EO69" s="393"/>
      <c r="EP69" s="394"/>
      <c r="EQ69" s="395"/>
      <c r="ER69" s="62"/>
      <c r="ES69" s="215"/>
      <c r="ET69" s="215"/>
      <c r="EU69" s="216"/>
      <c r="EV69" s="217"/>
      <c r="EW69" s="533"/>
      <c r="EX69" s="228"/>
      <c r="EZ69" s="536"/>
      <c r="FA69" s="392"/>
      <c r="FB69" s="8"/>
      <c r="FC69" s="8"/>
      <c r="FD69" s="129"/>
      <c r="FE69" s="121"/>
      <c r="FF69" s="61"/>
      <c r="FG69" s="393"/>
      <c r="FH69" s="393"/>
      <c r="FI69" s="394"/>
      <c r="FJ69" s="395"/>
      <c r="FK69" s="62"/>
      <c r="FL69" s="215"/>
      <c r="FM69" s="215"/>
      <c r="FN69" s="216"/>
      <c r="FO69" s="217"/>
      <c r="FP69" s="536"/>
      <c r="FQ69" s="228"/>
      <c r="FS69" s="533"/>
      <c r="FT69" s="392"/>
      <c r="FU69" s="8"/>
      <c r="FV69" s="8"/>
      <c r="FW69" s="129"/>
      <c r="FX69" s="121"/>
      <c r="FY69" s="61"/>
      <c r="FZ69" s="393"/>
      <c r="GA69" s="393"/>
      <c r="GB69" s="394"/>
      <c r="GC69" s="395"/>
      <c r="GD69" s="62"/>
      <c r="GE69" s="215"/>
      <c r="GF69" s="215"/>
      <c r="GG69" s="216"/>
      <c r="GH69" s="217"/>
      <c r="GI69" s="533"/>
      <c r="GJ69" s="228"/>
      <c r="GL69" s="536"/>
      <c r="GM69" s="392"/>
      <c r="GN69" s="8"/>
      <c r="GO69" s="8"/>
      <c r="GP69" s="129"/>
      <c r="GQ69" s="121"/>
      <c r="GR69" s="61"/>
      <c r="GS69" s="393"/>
      <c r="GT69" s="393"/>
      <c r="GU69" s="394"/>
      <c r="GV69" s="395"/>
      <c r="GW69" s="62"/>
      <c r="GX69" s="215"/>
      <c r="GY69" s="215"/>
      <c r="GZ69" s="216"/>
      <c r="HA69" s="217"/>
      <c r="HB69" s="536"/>
      <c r="HC69" s="228"/>
      <c r="HE69" s="533"/>
      <c r="HF69" s="392"/>
      <c r="HG69" s="8"/>
      <c r="HH69" s="8"/>
      <c r="HI69" s="129"/>
      <c r="HJ69" s="121"/>
      <c r="HK69" s="61"/>
      <c r="HL69" s="393"/>
      <c r="HM69" s="393"/>
      <c r="HN69" s="394"/>
      <c r="HO69" s="395"/>
      <c r="HP69" s="62"/>
      <c r="HQ69" s="215"/>
      <c r="HR69" s="215"/>
      <c r="HS69" s="216"/>
      <c r="HT69" s="217"/>
      <c r="HU69" s="533"/>
      <c r="HV69" s="228"/>
      <c r="HX69" s="536"/>
      <c r="HY69" s="392"/>
      <c r="HZ69" s="8"/>
      <c r="IA69" s="8"/>
      <c r="IB69" s="129"/>
      <c r="IC69" s="121"/>
      <c r="ID69" s="61"/>
      <c r="IE69" s="393"/>
      <c r="IF69" s="393"/>
      <c r="IG69" s="394"/>
      <c r="IH69" s="395"/>
      <c r="II69" s="62"/>
      <c r="IJ69" s="215"/>
      <c r="IK69" s="215"/>
      <c r="IL69" s="216"/>
      <c r="IM69" s="217"/>
      <c r="IN69" s="536"/>
      <c r="IO69" s="228"/>
      <c r="IQ69" s="538"/>
      <c r="IR69" s="392"/>
      <c r="IS69" s="8"/>
      <c r="IT69" s="8"/>
      <c r="IU69" s="129"/>
      <c r="IV69" s="121"/>
      <c r="IW69" s="61"/>
      <c r="IX69" s="393"/>
      <c r="IY69" s="393"/>
      <c r="IZ69" s="394"/>
      <c r="JA69" s="395"/>
      <c r="JB69" s="62"/>
      <c r="JC69" s="215"/>
      <c r="JD69" s="215"/>
      <c r="JE69" s="216"/>
      <c r="JF69" s="217"/>
      <c r="JG69" s="538"/>
      <c r="JH69" s="228"/>
    </row>
    <row r="70" spans="1:268" x14ac:dyDescent="0.25">
      <c r="A70" s="501">
        <v>13</v>
      </c>
      <c r="B70" s="122" t="s">
        <v>55</v>
      </c>
      <c r="C70" s="65"/>
      <c r="D70" s="65">
        <f>M70</f>
        <v>2197</v>
      </c>
      <c r="E70" s="66">
        <f t="shared" ref="E70" si="592">SUM(D70,-C70)</f>
        <v>2197</v>
      </c>
      <c r="F70" s="67" t="e">
        <f>E70/C70</f>
        <v>#DIV/0!</v>
      </c>
      <c r="G70" s="61"/>
      <c r="H70" s="65">
        <v>2117</v>
      </c>
      <c r="I70" s="65">
        <v>2233</v>
      </c>
      <c r="J70" s="66">
        <f>SUM(I70,-H70)</f>
        <v>116</v>
      </c>
      <c r="K70" s="78">
        <f>J70/H70</f>
        <v>5.4794520547945202E-2</v>
      </c>
      <c r="L70" s="62"/>
      <c r="M70" s="69">
        <v>2197</v>
      </c>
      <c r="N70" s="69">
        <f>I70</f>
        <v>2233</v>
      </c>
      <c r="O70" s="70">
        <f>SUM(N70,-M70)</f>
        <v>36</v>
      </c>
      <c r="P70" s="71">
        <f>O70/M70</f>
        <v>1.6385980883022302E-2</v>
      </c>
      <c r="Q70" s="501">
        <v>13</v>
      </c>
      <c r="R70" s="72">
        <f>SUM(I70,-$H$79)/$H$79</f>
        <v>-0.49887791741472171</v>
      </c>
      <c r="U70" s="506">
        <v>13</v>
      </c>
      <c r="V70" s="122" t="s">
        <v>55</v>
      </c>
      <c r="W70" s="65"/>
      <c r="X70" s="65">
        <f>AG70</f>
        <v>2197</v>
      </c>
      <c r="Y70" s="66">
        <f t="shared" ref="Y70" si="593">SUM(X70,-W70)</f>
        <v>2197</v>
      </c>
      <c r="Z70" s="67" t="e">
        <f>Y70/W70</f>
        <v>#DIV/0!</v>
      </c>
      <c r="AA70" s="61"/>
      <c r="AB70" s="65">
        <v>186</v>
      </c>
      <c r="AC70" s="65">
        <v>193</v>
      </c>
      <c r="AD70" s="66">
        <f t="shared" si="540"/>
        <v>7</v>
      </c>
      <c r="AE70" s="78">
        <f>AD70/AB70</f>
        <v>3.7634408602150539E-2</v>
      </c>
      <c r="AF70" s="62"/>
      <c r="AG70" s="69">
        <v>2197</v>
      </c>
      <c r="AH70" s="69">
        <f>AC70</f>
        <v>193</v>
      </c>
      <c r="AI70" s="70">
        <f t="shared" si="542"/>
        <v>-2004</v>
      </c>
      <c r="AJ70" s="71">
        <f>AI70/AG70</f>
        <v>-0.91215293582157486</v>
      </c>
      <c r="AK70" s="506">
        <v>13</v>
      </c>
      <c r="AL70" s="72">
        <f>SUM(AC70,-$AB$79)/$AB$79</f>
        <v>-0.37337662337662336</v>
      </c>
      <c r="AN70" s="14">
        <v>13</v>
      </c>
      <c r="AO70" s="122" t="s">
        <v>55</v>
      </c>
      <c r="AP70" s="65"/>
      <c r="AQ70" s="65">
        <f>AZ70</f>
        <v>2197</v>
      </c>
      <c r="AR70" s="66">
        <f t="shared" ref="AR70" si="594">SUM(AQ70,-AP70)</f>
        <v>2197</v>
      </c>
      <c r="AS70" s="67" t="e">
        <f>AR70/AP70</f>
        <v>#DIV/0!</v>
      </c>
      <c r="AT70" s="61"/>
      <c r="AU70" s="65">
        <v>15</v>
      </c>
      <c r="AV70" s="65">
        <v>16</v>
      </c>
      <c r="AW70" s="66">
        <f t="shared" si="544"/>
        <v>1</v>
      </c>
      <c r="AX70" s="78">
        <f>AW70/AU70</f>
        <v>6.6666666666666666E-2</v>
      </c>
      <c r="AY70" s="62"/>
      <c r="AZ70" s="69">
        <v>2197</v>
      </c>
      <c r="BA70" s="69">
        <f>AV70</f>
        <v>16</v>
      </c>
      <c r="BB70" s="70">
        <f t="shared" si="546"/>
        <v>-2181</v>
      </c>
      <c r="BC70" s="71">
        <f>BB70/AZ70</f>
        <v>-0.9927173418297679</v>
      </c>
      <c r="BD70" s="14">
        <v>13</v>
      </c>
      <c r="BE70" s="72">
        <f>SUM(AV70,-$AU$79)/$AU$79</f>
        <v>-0.63636363636363635</v>
      </c>
      <c r="BH70" s="506">
        <v>13</v>
      </c>
      <c r="BI70" s="122" t="s">
        <v>55</v>
      </c>
      <c r="BJ70" s="65"/>
      <c r="BK70" s="65">
        <f>BT70</f>
        <v>2197</v>
      </c>
      <c r="BL70" s="66">
        <f t="shared" ref="BL70" si="595">SUM(BK70,-BJ70)</f>
        <v>2197</v>
      </c>
      <c r="BM70" s="67" t="e">
        <f>BL70/BJ70</f>
        <v>#DIV/0!</v>
      </c>
      <c r="BN70" s="61"/>
      <c r="BO70" s="65">
        <v>51</v>
      </c>
      <c r="BP70" s="65">
        <v>46</v>
      </c>
      <c r="BQ70" s="66">
        <f t="shared" si="548"/>
        <v>-5</v>
      </c>
      <c r="BR70" s="78">
        <f>BQ70/BO70</f>
        <v>-9.8039215686274508E-2</v>
      </c>
      <c r="BS70" s="62"/>
      <c r="BT70" s="69">
        <v>2197</v>
      </c>
      <c r="BU70" s="69">
        <f>BP70</f>
        <v>46</v>
      </c>
      <c r="BV70" s="70">
        <f t="shared" si="550"/>
        <v>-2151</v>
      </c>
      <c r="BW70" s="71">
        <f>BV70/BT70</f>
        <v>-0.97906235776058259</v>
      </c>
      <c r="BX70" s="506">
        <v>13</v>
      </c>
      <c r="BY70" s="72">
        <f>SUM(BP70,-$BO$79)/$BO$79</f>
        <v>-0.68707482993197277</v>
      </c>
      <c r="CB70" s="14">
        <v>13</v>
      </c>
      <c r="CC70" s="122" t="s">
        <v>55</v>
      </c>
      <c r="CD70" s="65"/>
      <c r="CE70" s="65">
        <f>CN70</f>
        <v>2197</v>
      </c>
      <c r="CF70" s="66">
        <f t="shared" ref="CF70" si="596">SUM(CE70,-CD70)</f>
        <v>2197</v>
      </c>
      <c r="CG70" s="67" t="e">
        <f>CF70/CD70</f>
        <v>#DIV/0!</v>
      </c>
      <c r="CH70" s="61"/>
      <c r="CI70" s="65">
        <v>49</v>
      </c>
      <c r="CJ70" s="65">
        <v>48</v>
      </c>
      <c r="CK70" s="66">
        <f t="shared" si="552"/>
        <v>-1</v>
      </c>
      <c r="CL70" s="68">
        <f>CK70/CI70</f>
        <v>-2.0408163265306121E-2</v>
      </c>
      <c r="CM70" s="62"/>
      <c r="CN70" s="69">
        <v>2197</v>
      </c>
      <c r="CO70" s="69">
        <f>CJ70</f>
        <v>48</v>
      </c>
      <c r="CP70" s="70">
        <f t="shared" si="554"/>
        <v>-2149</v>
      </c>
      <c r="CQ70" s="71">
        <f>CP70/CN70</f>
        <v>-0.97815202548930358</v>
      </c>
      <c r="CR70" s="14">
        <v>13</v>
      </c>
      <c r="CS70" s="72">
        <f>SUM(CJ70,-$CI$79)/$CI$79</f>
        <v>-0.58260869565217388</v>
      </c>
      <c r="CU70" s="506">
        <v>13</v>
      </c>
      <c r="CV70" s="122" t="s">
        <v>55</v>
      </c>
      <c r="CW70" s="65"/>
      <c r="CX70" s="65">
        <f>DG70</f>
        <v>2197</v>
      </c>
      <c r="CY70" s="66">
        <f t="shared" ref="CY70" si="597">SUM(CX70,-CW70)</f>
        <v>2197</v>
      </c>
      <c r="CZ70" s="67" t="e">
        <f>CY70/CW70</f>
        <v>#DIV/0!</v>
      </c>
      <c r="DA70" s="61"/>
      <c r="DB70" s="65">
        <v>10</v>
      </c>
      <c r="DC70" s="65">
        <v>20</v>
      </c>
      <c r="DD70" s="66">
        <f t="shared" si="556"/>
        <v>10</v>
      </c>
      <c r="DE70" s="78">
        <f>DD70/DB70</f>
        <v>1</v>
      </c>
      <c r="DF70" s="62"/>
      <c r="DG70" s="69">
        <v>2197</v>
      </c>
      <c r="DH70" s="69">
        <f>DC70</f>
        <v>20</v>
      </c>
      <c r="DI70" s="70">
        <f t="shared" si="558"/>
        <v>-2177</v>
      </c>
      <c r="DJ70" s="71">
        <f>DI70/DG70</f>
        <v>-0.99089667728720987</v>
      </c>
      <c r="DK70" s="506">
        <v>13</v>
      </c>
      <c r="DL70" s="72">
        <f>SUM(DC70,-$DB$79)/$DB$79</f>
        <v>-0.39393939393939392</v>
      </c>
      <c r="DN70" s="14">
        <v>13</v>
      </c>
      <c r="DO70" s="122" t="s">
        <v>55</v>
      </c>
      <c r="DP70" s="65"/>
      <c r="DQ70" s="65">
        <f>DZ70</f>
        <v>2197</v>
      </c>
      <c r="DR70" s="66">
        <f t="shared" ref="DR70" si="598">SUM(DQ70,-DP70)</f>
        <v>2197</v>
      </c>
      <c r="DS70" s="67" t="e">
        <f>DR70/DP70</f>
        <v>#DIV/0!</v>
      </c>
      <c r="DT70" s="61"/>
      <c r="DU70" s="65">
        <v>9</v>
      </c>
      <c r="DV70" s="65">
        <v>7</v>
      </c>
      <c r="DW70" s="66">
        <f t="shared" si="560"/>
        <v>-2</v>
      </c>
      <c r="DX70" s="68">
        <f>DW70/DU70</f>
        <v>-0.22222222222222221</v>
      </c>
      <c r="DY70" s="62"/>
      <c r="DZ70" s="69">
        <v>2197</v>
      </c>
      <c r="EA70" s="69">
        <f>DV70</f>
        <v>7</v>
      </c>
      <c r="EB70" s="70">
        <f t="shared" si="562"/>
        <v>-2190</v>
      </c>
      <c r="EC70" s="71">
        <f>EB70/DZ70</f>
        <v>-0.9968138370505234</v>
      </c>
      <c r="ED70" s="14">
        <v>13</v>
      </c>
      <c r="EE70" s="72">
        <f>SUM(DV70,-$DU$79)/$DU$79</f>
        <v>-0.5625</v>
      </c>
      <c r="EG70" s="506">
        <v>13</v>
      </c>
      <c r="EH70" s="122" t="s">
        <v>55</v>
      </c>
      <c r="EI70" s="65"/>
      <c r="EJ70" s="65">
        <f>ES70</f>
        <v>2197</v>
      </c>
      <c r="EK70" s="66">
        <f t="shared" ref="EK70" si="599">SUM(EJ70,-EI70)</f>
        <v>2197</v>
      </c>
      <c r="EL70" s="67" t="e">
        <f>EK70/EI70</f>
        <v>#DIV/0!</v>
      </c>
      <c r="EM70" s="61"/>
      <c r="EN70" s="65">
        <v>13</v>
      </c>
      <c r="EO70" s="65">
        <v>16</v>
      </c>
      <c r="EP70" s="66">
        <f t="shared" si="564"/>
        <v>3</v>
      </c>
      <c r="EQ70" s="78">
        <f>EP70/EN70</f>
        <v>0.23076923076923078</v>
      </c>
      <c r="ER70" s="62"/>
      <c r="ES70" s="69">
        <v>2197</v>
      </c>
      <c r="ET70" s="69">
        <f>EO70</f>
        <v>16</v>
      </c>
      <c r="EU70" s="70">
        <f t="shared" si="566"/>
        <v>-2181</v>
      </c>
      <c r="EV70" s="71">
        <f>EU70/ES70</f>
        <v>-0.9927173418297679</v>
      </c>
      <c r="EW70" s="506">
        <v>13</v>
      </c>
      <c r="EX70" s="72">
        <f>SUM(EO70,-$EN$79)/$EN$79</f>
        <v>-0.83673469387755106</v>
      </c>
      <c r="EZ70" s="14">
        <v>13</v>
      </c>
      <c r="FA70" s="122" t="s">
        <v>55</v>
      </c>
      <c r="FB70" s="65"/>
      <c r="FC70" s="65">
        <f>FL70</f>
        <v>2197</v>
      </c>
      <c r="FD70" s="66">
        <f t="shared" ref="FD70" si="600">SUM(FC70,-FB70)</f>
        <v>2197</v>
      </c>
      <c r="FE70" s="67" t="e">
        <f>FD70/FB70</f>
        <v>#DIV/0!</v>
      </c>
      <c r="FF70" s="61"/>
      <c r="FG70" s="65">
        <v>29</v>
      </c>
      <c r="FH70" s="65">
        <v>31</v>
      </c>
      <c r="FI70" s="66">
        <f t="shared" si="568"/>
        <v>2</v>
      </c>
      <c r="FJ70" s="78">
        <f>FI70/FG70</f>
        <v>6.8965517241379309E-2</v>
      </c>
      <c r="FK70" s="62"/>
      <c r="FL70" s="69">
        <v>2197</v>
      </c>
      <c r="FM70" s="69">
        <f>FH70</f>
        <v>31</v>
      </c>
      <c r="FN70" s="70">
        <f t="shared" si="570"/>
        <v>-2166</v>
      </c>
      <c r="FO70" s="71">
        <f>FN70/FL70</f>
        <v>-0.98588984979517524</v>
      </c>
      <c r="FP70" s="14">
        <v>13</v>
      </c>
      <c r="FQ70" s="72">
        <f>SUM(FH70,-$FG$79)/$FG$79</f>
        <v>-0.34042553191489361</v>
      </c>
      <c r="FS70" s="506">
        <v>13</v>
      </c>
      <c r="FT70" s="122" t="s">
        <v>55</v>
      </c>
      <c r="FU70" s="65"/>
      <c r="FV70" s="65">
        <f>GE70</f>
        <v>2197</v>
      </c>
      <c r="FW70" s="66">
        <f t="shared" ref="FW70" si="601">SUM(FV70,-FU70)</f>
        <v>2197</v>
      </c>
      <c r="FX70" s="67" t="e">
        <f>FW70/FU70</f>
        <v>#DIV/0!</v>
      </c>
      <c r="FY70" s="61"/>
      <c r="FZ70" s="65">
        <v>49</v>
      </c>
      <c r="GA70" s="65">
        <v>64</v>
      </c>
      <c r="GB70" s="66">
        <f t="shared" si="572"/>
        <v>15</v>
      </c>
      <c r="GC70" s="78">
        <f>GB70/FZ70</f>
        <v>0.30612244897959184</v>
      </c>
      <c r="GD70" s="62"/>
      <c r="GE70" s="69">
        <v>2197</v>
      </c>
      <c r="GF70" s="69">
        <f>GA70</f>
        <v>64</v>
      </c>
      <c r="GG70" s="70">
        <f t="shared" si="574"/>
        <v>-2133</v>
      </c>
      <c r="GH70" s="71">
        <f>GG70/GE70</f>
        <v>-0.97086936731907147</v>
      </c>
      <c r="GI70" s="506">
        <v>13</v>
      </c>
      <c r="GJ70" s="72">
        <f>SUM(GA70,-$FZ$79)/$FZ$79</f>
        <v>-0.37254901960784315</v>
      </c>
      <c r="GL70" s="14">
        <v>13</v>
      </c>
      <c r="GM70" s="122" t="s">
        <v>55</v>
      </c>
      <c r="GN70" s="65"/>
      <c r="GO70" s="65">
        <f>GX70</f>
        <v>2197</v>
      </c>
      <c r="GP70" s="66">
        <f t="shared" ref="GP70" si="602">SUM(GO70,-GN70)</f>
        <v>2197</v>
      </c>
      <c r="GQ70" s="67" t="e">
        <f>GP70/GN70</f>
        <v>#DIV/0!</v>
      </c>
      <c r="GR70" s="61"/>
      <c r="GS70" s="65">
        <v>9</v>
      </c>
      <c r="GT70" s="65">
        <v>19</v>
      </c>
      <c r="GU70" s="66">
        <f t="shared" si="576"/>
        <v>10</v>
      </c>
      <c r="GV70" s="78">
        <f>GU70/GS70</f>
        <v>1.1111111111111112</v>
      </c>
      <c r="GW70" s="62"/>
      <c r="GX70" s="69">
        <v>2197</v>
      </c>
      <c r="GY70" s="69">
        <f>GT70</f>
        <v>19</v>
      </c>
      <c r="GZ70" s="70">
        <f t="shared" si="578"/>
        <v>-2178</v>
      </c>
      <c r="HA70" s="71">
        <f>GZ70/GX70</f>
        <v>-0.99135184342284932</v>
      </c>
      <c r="HB70" s="14">
        <v>13</v>
      </c>
      <c r="HC70" s="72">
        <f>SUM(GT70,-$GS$79)/$GS$79</f>
        <v>-0.20833333333333334</v>
      </c>
      <c r="HE70" s="506">
        <v>13</v>
      </c>
      <c r="HF70" s="122" t="s">
        <v>55</v>
      </c>
      <c r="HG70" s="65"/>
      <c r="HH70" s="65">
        <f>HQ70</f>
        <v>2197</v>
      </c>
      <c r="HI70" s="66">
        <f t="shared" ref="HI70" si="603">SUM(HH70,-HG70)</f>
        <v>2197</v>
      </c>
      <c r="HJ70" s="67" t="e">
        <f>HI70/HG70</f>
        <v>#DIV/0!</v>
      </c>
      <c r="HK70" s="61"/>
      <c r="HL70" s="65">
        <v>50</v>
      </c>
      <c r="HM70" s="65">
        <v>73</v>
      </c>
      <c r="HN70" s="66">
        <f t="shared" si="580"/>
        <v>23</v>
      </c>
      <c r="HO70" s="78">
        <f>HN70/HL70</f>
        <v>0.46</v>
      </c>
      <c r="HP70" s="62"/>
      <c r="HQ70" s="69">
        <v>2197</v>
      </c>
      <c r="HR70" s="69">
        <f>HM70</f>
        <v>73</v>
      </c>
      <c r="HS70" s="70">
        <f t="shared" si="582"/>
        <v>-2124</v>
      </c>
      <c r="HT70" s="71">
        <f>HS70/HQ70</f>
        <v>-0.96677287209831586</v>
      </c>
      <c r="HU70" s="506">
        <v>13</v>
      </c>
      <c r="HV70" s="72">
        <f>SUM(HM70,-$HL$79)/$HL$79</f>
        <v>-0.35398230088495575</v>
      </c>
      <c r="HX70" s="14">
        <v>13</v>
      </c>
      <c r="HY70" s="122" t="s">
        <v>55</v>
      </c>
      <c r="HZ70" s="65"/>
      <c r="IA70" s="65">
        <f>IJ70</f>
        <v>2197</v>
      </c>
      <c r="IB70" s="66">
        <f t="shared" ref="IB70" si="604">SUM(IA70,-HZ70)</f>
        <v>2197</v>
      </c>
      <c r="IC70" s="67" t="e">
        <f>IB70/HZ70</f>
        <v>#DIV/0!</v>
      </c>
      <c r="ID70" s="61"/>
      <c r="IE70" s="65">
        <v>24</v>
      </c>
      <c r="IF70" s="65">
        <v>32</v>
      </c>
      <c r="IG70" s="66">
        <f t="shared" si="584"/>
        <v>8</v>
      </c>
      <c r="IH70" s="78">
        <f>IG70/IE70</f>
        <v>0.33333333333333331</v>
      </c>
      <c r="II70" s="62"/>
      <c r="IJ70" s="69">
        <v>2197</v>
      </c>
      <c r="IK70" s="69">
        <f>IF70</f>
        <v>32</v>
      </c>
      <c r="IL70" s="70">
        <f t="shared" si="586"/>
        <v>-2165</v>
      </c>
      <c r="IM70" s="71">
        <f>IL70/IJ70</f>
        <v>-0.98543468365953568</v>
      </c>
      <c r="IN70" s="14">
        <v>13</v>
      </c>
      <c r="IO70" s="72">
        <f>SUM(IF70,-$IE$79)/$IE$79</f>
        <v>-0.44827586206896552</v>
      </c>
      <c r="IQ70" s="511">
        <v>13</v>
      </c>
      <c r="IR70" s="122" t="s">
        <v>55</v>
      </c>
      <c r="IS70" s="65"/>
      <c r="IT70" s="65">
        <f>JC70</f>
        <v>2197</v>
      </c>
      <c r="IU70" s="66">
        <f t="shared" ref="IU70" si="605">SUM(IT70,-IS70)</f>
        <v>2197</v>
      </c>
      <c r="IV70" s="67" t="e">
        <f>IU70/IS70</f>
        <v>#DIV/0!</v>
      </c>
      <c r="IW70" s="61"/>
      <c r="IX70" s="65">
        <f>SUM(AB70,AU70,BO70,CI70,DB70,DU70,EN70,FG70,FZ70,GS70,HL70,IE70)</f>
        <v>494</v>
      </c>
      <c r="IY70" s="65">
        <f>SUM(AC70,AV70,BP70,CJ70,DC70,DV70,EO70,FH70,GA70,GT70,HM70,IF70)</f>
        <v>565</v>
      </c>
      <c r="IZ70" s="66">
        <f t="shared" ref="IZ70" si="606">SUM(IY70,-IX70)</f>
        <v>71</v>
      </c>
      <c r="JA70" s="78">
        <f>IZ70/IX70</f>
        <v>0.1437246963562753</v>
      </c>
      <c r="JB70" s="62"/>
      <c r="JC70" s="69">
        <v>2197</v>
      </c>
      <c r="JD70" s="69">
        <f>IY70</f>
        <v>565</v>
      </c>
      <c r="JE70" s="70">
        <f t="shared" ref="JE70" si="607">SUM(JD70,-JC70)</f>
        <v>-1632</v>
      </c>
      <c r="JF70" s="71">
        <f>JE70/JC70</f>
        <v>-0.74283113336367779</v>
      </c>
      <c r="JG70" s="511">
        <v>13</v>
      </c>
      <c r="JH70" s="72">
        <f>SUM(IY70,-$IX$79)/$IX$79</f>
        <v>-0.48868778280542985</v>
      </c>
    </row>
    <row r="71" spans="1:268" x14ac:dyDescent="0.25">
      <c r="A71" s="501">
        <v>14</v>
      </c>
      <c r="B71" s="81" t="s">
        <v>18</v>
      </c>
      <c r="C71" s="83"/>
      <c r="D71" s="82"/>
      <c r="E71" s="58"/>
      <c r="F71" s="84">
        <f>D71/D70</f>
        <v>0</v>
      </c>
      <c r="G71" s="61"/>
      <c r="H71" s="85">
        <v>1828</v>
      </c>
      <c r="I71" s="85">
        <v>1949</v>
      </c>
      <c r="J71" s="86">
        <f>H71/H70</f>
        <v>0.86348606518658477</v>
      </c>
      <c r="K71" s="86">
        <f>I71/I70</f>
        <v>0.87281683833407975</v>
      </c>
      <c r="L71" s="62"/>
      <c r="M71" s="82"/>
      <c r="N71" s="7"/>
      <c r="O71" s="58"/>
      <c r="P71" s="71"/>
      <c r="Q71" s="501">
        <v>14</v>
      </c>
      <c r="R71" s="495">
        <f>SUM(I71,-$H$79)/$H$79</f>
        <v>-0.56261220825852787</v>
      </c>
      <c r="U71" s="506">
        <v>14</v>
      </c>
      <c r="V71" s="81" t="s">
        <v>18</v>
      </c>
      <c r="W71" s="83"/>
      <c r="X71" s="82"/>
      <c r="Y71" s="58"/>
      <c r="Z71" s="84">
        <f>X71/X70</f>
        <v>0</v>
      </c>
      <c r="AA71" s="61"/>
      <c r="AB71" s="85">
        <v>170</v>
      </c>
      <c r="AC71" s="85">
        <v>177</v>
      </c>
      <c r="AD71" s="86">
        <f>AB71/AB70</f>
        <v>0.91397849462365588</v>
      </c>
      <c r="AE71" s="86">
        <f>AC71/AC70</f>
        <v>0.91709844559585496</v>
      </c>
      <c r="AF71" s="62"/>
      <c r="AG71" s="82"/>
      <c r="AH71" s="7"/>
      <c r="AI71" s="58"/>
      <c r="AJ71" s="71"/>
      <c r="AK71" s="506">
        <v>14</v>
      </c>
      <c r="AL71" s="495">
        <f>SUM(AC71,-$AB$79)/$AB$79</f>
        <v>-0.42532467532467533</v>
      </c>
      <c r="AN71" s="14">
        <v>14</v>
      </c>
      <c r="AO71" s="81" t="s">
        <v>18</v>
      </c>
      <c r="AP71" s="83"/>
      <c r="AQ71" s="82"/>
      <c r="AR71" s="58"/>
      <c r="AS71" s="84">
        <f>AQ71/AQ70</f>
        <v>0</v>
      </c>
      <c r="AT71" s="61"/>
      <c r="AU71" s="85">
        <v>10</v>
      </c>
      <c r="AV71" s="85">
        <v>11</v>
      </c>
      <c r="AW71" s="86">
        <f>AU71/AU70</f>
        <v>0.66666666666666663</v>
      </c>
      <c r="AX71" s="86">
        <f>AV71/AV70</f>
        <v>0.6875</v>
      </c>
      <c r="AY71" s="62"/>
      <c r="AZ71" s="82"/>
      <c r="BA71" s="7"/>
      <c r="BB71" s="58"/>
      <c r="BC71" s="71"/>
      <c r="BD71" s="14">
        <v>14</v>
      </c>
      <c r="BE71" s="495">
        <f>SUM(AV71,-$AU$79)/$AU$79</f>
        <v>-0.75</v>
      </c>
      <c r="BH71" s="506">
        <v>14</v>
      </c>
      <c r="BI71" s="81" t="s">
        <v>18</v>
      </c>
      <c r="BJ71" s="83"/>
      <c r="BK71" s="82"/>
      <c r="BL71" s="58"/>
      <c r="BM71" s="84">
        <f>BK71/BK70</f>
        <v>0</v>
      </c>
      <c r="BN71" s="61"/>
      <c r="BO71" s="85">
        <v>45</v>
      </c>
      <c r="BP71" s="85">
        <v>42</v>
      </c>
      <c r="BQ71" s="86">
        <f>BO71/BO70</f>
        <v>0.88235294117647056</v>
      </c>
      <c r="BR71" s="86">
        <f>BP71/BP70</f>
        <v>0.91304347826086951</v>
      </c>
      <c r="BS71" s="62"/>
      <c r="BT71" s="82"/>
      <c r="BU71" s="7"/>
      <c r="BV71" s="58"/>
      <c r="BW71" s="71"/>
      <c r="BX71" s="506">
        <v>14</v>
      </c>
      <c r="BY71" s="495">
        <f>SUM(BP71,-$BO$79)/$BO$79</f>
        <v>-0.7142857142857143</v>
      </c>
      <c r="CB71" s="14">
        <v>14</v>
      </c>
      <c r="CC71" s="81" t="s">
        <v>18</v>
      </c>
      <c r="CD71" s="83"/>
      <c r="CE71" s="82"/>
      <c r="CF71" s="58"/>
      <c r="CG71" s="84">
        <f>CE71/CE70</f>
        <v>0</v>
      </c>
      <c r="CH71" s="61"/>
      <c r="CI71" s="85">
        <v>44</v>
      </c>
      <c r="CJ71" s="85">
        <v>44</v>
      </c>
      <c r="CK71" s="86">
        <f>CI71/CI70</f>
        <v>0.89795918367346939</v>
      </c>
      <c r="CL71" s="86">
        <f>CJ71/CJ70</f>
        <v>0.91666666666666663</v>
      </c>
      <c r="CM71" s="62"/>
      <c r="CN71" s="82"/>
      <c r="CO71" s="7"/>
      <c r="CP71" s="58"/>
      <c r="CQ71" s="71"/>
      <c r="CR71" s="14">
        <v>14</v>
      </c>
      <c r="CS71" s="495">
        <f>SUM(CJ71,-$CI$79)/$CI$79</f>
        <v>-0.61739130434782608</v>
      </c>
      <c r="CU71" s="506">
        <v>14</v>
      </c>
      <c r="CV71" s="81" t="s">
        <v>18</v>
      </c>
      <c r="CW71" s="83"/>
      <c r="CX71" s="82"/>
      <c r="CY71" s="58"/>
      <c r="CZ71" s="84">
        <f>CX71/CX70</f>
        <v>0</v>
      </c>
      <c r="DA71" s="61"/>
      <c r="DB71" s="85">
        <v>8</v>
      </c>
      <c r="DC71" s="85">
        <v>20</v>
      </c>
      <c r="DD71" s="86">
        <f>DB71/DB70</f>
        <v>0.8</v>
      </c>
      <c r="DE71" s="86">
        <f>DC71/DC70</f>
        <v>1</v>
      </c>
      <c r="DF71" s="62"/>
      <c r="DG71" s="82"/>
      <c r="DH71" s="7"/>
      <c r="DI71" s="58"/>
      <c r="DJ71" s="71"/>
      <c r="DK71" s="506">
        <v>14</v>
      </c>
      <c r="DL71" s="495">
        <f>SUM(DC71,-$DB$79)/$DB$79</f>
        <v>-0.39393939393939392</v>
      </c>
      <c r="DN71" s="14">
        <v>14</v>
      </c>
      <c r="DO71" s="81" t="s">
        <v>18</v>
      </c>
      <c r="DP71" s="83"/>
      <c r="DQ71" s="82"/>
      <c r="DR71" s="58"/>
      <c r="DS71" s="84">
        <f>DQ71/DQ70</f>
        <v>0</v>
      </c>
      <c r="DT71" s="61"/>
      <c r="DU71" s="85">
        <v>3</v>
      </c>
      <c r="DV71" s="85">
        <v>5</v>
      </c>
      <c r="DW71" s="86">
        <f>DU71/DU70</f>
        <v>0.33333333333333331</v>
      </c>
      <c r="DX71" s="86">
        <f>DV71/DV70</f>
        <v>0.7142857142857143</v>
      </c>
      <c r="DY71" s="62"/>
      <c r="DZ71" s="82"/>
      <c r="EA71" s="7"/>
      <c r="EB71" s="58"/>
      <c r="EC71" s="71"/>
      <c r="ED71" s="14">
        <v>14</v>
      </c>
      <c r="EE71" s="495">
        <f>SUM(DV71,-$DU$79)/$DU$79</f>
        <v>-0.6875</v>
      </c>
      <c r="EG71" s="506">
        <v>14</v>
      </c>
      <c r="EH71" s="81" t="s">
        <v>18</v>
      </c>
      <c r="EI71" s="83"/>
      <c r="EJ71" s="82"/>
      <c r="EK71" s="58"/>
      <c r="EL71" s="84">
        <f>EJ71/EJ70</f>
        <v>0</v>
      </c>
      <c r="EM71" s="61"/>
      <c r="EN71" s="85">
        <v>11</v>
      </c>
      <c r="EO71" s="85">
        <v>15</v>
      </c>
      <c r="EP71" s="86">
        <f>EN71/EN70</f>
        <v>0.84615384615384615</v>
      </c>
      <c r="EQ71" s="86">
        <f>EO71/EO70</f>
        <v>0.9375</v>
      </c>
      <c r="ER71" s="62"/>
      <c r="ES71" s="82"/>
      <c r="ET71" s="7"/>
      <c r="EU71" s="58"/>
      <c r="EV71" s="71"/>
      <c r="EW71" s="506">
        <v>14</v>
      </c>
      <c r="EX71" s="495">
        <f>SUM(EO71,-$EN$79)/$EN$79</f>
        <v>-0.84693877551020413</v>
      </c>
      <c r="EZ71" s="14">
        <v>14</v>
      </c>
      <c r="FA71" s="81" t="s">
        <v>18</v>
      </c>
      <c r="FB71" s="83"/>
      <c r="FC71" s="82"/>
      <c r="FD71" s="58"/>
      <c r="FE71" s="84">
        <f>FC71/FC70</f>
        <v>0</v>
      </c>
      <c r="FF71" s="61"/>
      <c r="FG71" s="85">
        <v>28</v>
      </c>
      <c r="FH71" s="85">
        <v>29</v>
      </c>
      <c r="FI71" s="86">
        <f>FG71/FG70</f>
        <v>0.96551724137931039</v>
      </c>
      <c r="FJ71" s="86">
        <f>FH71/FH70</f>
        <v>0.93548387096774188</v>
      </c>
      <c r="FK71" s="62"/>
      <c r="FL71" s="82"/>
      <c r="FM71" s="7"/>
      <c r="FN71" s="58"/>
      <c r="FO71" s="71"/>
      <c r="FP71" s="14">
        <v>14</v>
      </c>
      <c r="FQ71" s="495">
        <f>SUM(FH71,-$FG$79)/$FG$79</f>
        <v>-0.38297872340425532</v>
      </c>
      <c r="FS71" s="506">
        <v>14</v>
      </c>
      <c r="FT71" s="81" t="s">
        <v>18</v>
      </c>
      <c r="FU71" s="83"/>
      <c r="FV71" s="82"/>
      <c r="FW71" s="58"/>
      <c r="FX71" s="84">
        <f>FV71/FV70</f>
        <v>0</v>
      </c>
      <c r="FY71" s="61"/>
      <c r="FZ71" s="85">
        <v>39</v>
      </c>
      <c r="GA71" s="85">
        <v>59</v>
      </c>
      <c r="GB71" s="86">
        <f>FZ71/FZ70</f>
        <v>0.79591836734693877</v>
      </c>
      <c r="GC71" s="86">
        <f>GA71/GA70</f>
        <v>0.921875</v>
      </c>
      <c r="GD71" s="62"/>
      <c r="GE71" s="82"/>
      <c r="GF71" s="7"/>
      <c r="GG71" s="58"/>
      <c r="GH71" s="71"/>
      <c r="GI71" s="506">
        <v>14</v>
      </c>
      <c r="GJ71" s="495">
        <f>SUM(GA71,-$FZ$79)/$FZ$79</f>
        <v>-0.42156862745098039</v>
      </c>
      <c r="GL71" s="14">
        <v>14</v>
      </c>
      <c r="GM71" s="81" t="s">
        <v>18</v>
      </c>
      <c r="GN71" s="83"/>
      <c r="GO71" s="82"/>
      <c r="GP71" s="58"/>
      <c r="GQ71" s="84">
        <f>GO71/GO70</f>
        <v>0</v>
      </c>
      <c r="GR71" s="61"/>
      <c r="GS71" s="85">
        <v>7</v>
      </c>
      <c r="GT71" s="85">
        <v>18</v>
      </c>
      <c r="GU71" s="86">
        <f>GS71/GS70</f>
        <v>0.77777777777777779</v>
      </c>
      <c r="GV71" s="86">
        <f>GT71/GT70</f>
        <v>0.94736842105263153</v>
      </c>
      <c r="GW71" s="62"/>
      <c r="GX71" s="82"/>
      <c r="GY71" s="7"/>
      <c r="GZ71" s="58"/>
      <c r="HA71" s="71"/>
      <c r="HB71" s="14">
        <v>14</v>
      </c>
      <c r="HC71" s="495">
        <f>SUM(GT71,-$GS$79)/$GS$79</f>
        <v>-0.25</v>
      </c>
      <c r="HE71" s="506">
        <v>14</v>
      </c>
      <c r="HF71" s="81" t="s">
        <v>18</v>
      </c>
      <c r="HG71" s="83"/>
      <c r="HH71" s="82"/>
      <c r="HI71" s="58"/>
      <c r="HJ71" s="84">
        <f>HH71/HH70</f>
        <v>0</v>
      </c>
      <c r="HK71" s="61"/>
      <c r="HL71" s="85">
        <v>41</v>
      </c>
      <c r="HM71" s="85">
        <v>59</v>
      </c>
      <c r="HN71" s="86">
        <f>HL71/HL70</f>
        <v>0.82</v>
      </c>
      <c r="HO71" s="86">
        <f>HM71/HM70</f>
        <v>0.80821917808219179</v>
      </c>
      <c r="HP71" s="62"/>
      <c r="HQ71" s="82"/>
      <c r="HR71" s="7"/>
      <c r="HS71" s="58"/>
      <c r="HT71" s="71"/>
      <c r="HU71" s="506">
        <v>14</v>
      </c>
      <c r="HV71" s="495">
        <f>SUM(HM71,-$HL$79)/$HL$79</f>
        <v>-0.47787610619469029</v>
      </c>
      <c r="HX71" s="14">
        <v>14</v>
      </c>
      <c r="HY71" s="81" t="s">
        <v>18</v>
      </c>
      <c r="HZ71" s="83"/>
      <c r="IA71" s="82"/>
      <c r="IB71" s="58"/>
      <c r="IC71" s="84">
        <f>IA71/IA70</f>
        <v>0</v>
      </c>
      <c r="ID71" s="61"/>
      <c r="IE71" s="85">
        <v>24</v>
      </c>
      <c r="IF71" s="85">
        <v>29</v>
      </c>
      <c r="IG71" s="86">
        <f>IE71/IE70</f>
        <v>1</v>
      </c>
      <c r="IH71" s="86">
        <f>IF71/IF70</f>
        <v>0.90625</v>
      </c>
      <c r="II71" s="62"/>
      <c r="IJ71" s="82"/>
      <c r="IK71" s="7"/>
      <c r="IL71" s="58"/>
      <c r="IM71" s="71"/>
      <c r="IN71" s="14">
        <v>14</v>
      </c>
      <c r="IO71" s="495">
        <f>SUM(IF71,-$IE$79)/$IE$79</f>
        <v>-0.5</v>
      </c>
      <c r="IQ71" s="511">
        <v>14</v>
      </c>
      <c r="IR71" s="81" t="s">
        <v>18</v>
      </c>
      <c r="IS71" s="83"/>
      <c r="IT71" s="82"/>
      <c r="IU71" s="58"/>
      <c r="IV71" s="84">
        <f>IT71/IT70</f>
        <v>0</v>
      </c>
      <c r="IW71" s="61"/>
      <c r="IX71" s="128">
        <f>SUM(AB71,AU71,BO71,CI71,DB71,DU71,EN71,FG71,FZ71,GS71,HL71,IE71)</f>
        <v>430</v>
      </c>
      <c r="IY71" s="128">
        <f>SUM(AC71,AV71,BP71,CJ71,DC71,DV71,EO71,FH71,GA71,GT71,HM71,IF71)</f>
        <v>508</v>
      </c>
      <c r="IZ71" s="86">
        <f>IX71/IX70</f>
        <v>0.87044534412955465</v>
      </c>
      <c r="JA71" s="86">
        <f>IY71/IY70</f>
        <v>0.89911504424778765</v>
      </c>
      <c r="JB71" s="62"/>
      <c r="JC71" s="82"/>
      <c r="JD71" s="7"/>
      <c r="JE71" s="58"/>
      <c r="JF71" s="71"/>
      <c r="JG71" s="511">
        <v>14</v>
      </c>
      <c r="JH71" s="495">
        <f>SUM(IY71,-$IX$79)/$IX$79</f>
        <v>-0.54027149321266965</v>
      </c>
    </row>
    <row r="72" spans="1:268" hidden="1" x14ac:dyDescent="0.25">
      <c r="A72" s="501">
        <v>5</v>
      </c>
      <c r="B72" s="81"/>
      <c r="C72" s="83"/>
      <c r="D72" s="230"/>
      <c r="E72" s="58"/>
      <c r="F72" s="84">
        <f>D72/D70</f>
        <v>0</v>
      </c>
      <c r="G72" s="61"/>
      <c r="H72" s="93"/>
      <c r="I72" s="93"/>
      <c r="J72" s="86">
        <f>H72/H70</f>
        <v>0</v>
      </c>
      <c r="K72" s="86">
        <f>I72/I70</f>
        <v>0</v>
      </c>
      <c r="L72" s="62"/>
      <c r="M72" s="230"/>
      <c r="N72" s="58"/>
      <c r="O72" s="58"/>
      <c r="P72" s="71"/>
      <c r="Q72" s="191">
        <v>5</v>
      </c>
      <c r="R72" s="6"/>
      <c r="U72" s="506">
        <v>5</v>
      </c>
      <c r="V72" s="81"/>
      <c r="W72" s="83"/>
      <c r="X72" s="230"/>
      <c r="Y72" s="58"/>
      <c r="Z72" s="84">
        <f>X72/X70</f>
        <v>0</v>
      </c>
      <c r="AA72" s="61"/>
      <c r="AB72" s="93"/>
      <c r="AC72" s="93"/>
      <c r="AD72" s="86">
        <f>AB72/AB70</f>
        <v>0</v>
      </c>
      <c r="AE72" s="86">
        <f>AC72/AC70</f>
        <v>0</v>
      </c>
      <c r="AF72" s="62"/>
      <c r="AG72" s="230"/>
      <c r="AH72" s="58"/>
      <c r="AI72" s="58"/>
      <c r="AJ72" s="71"/>
      <c r="AK72" s="506">
        <v>5</v>
      </c>
      <c r="AL72" s="6"/>
      <c r="AN72" s="14">
        <v>5</v>
      </c>
      <c r="AO72" s="81"/>
      <c r="AP72" s="83"/>
      <c r="AQ72" s="230"/>
      <c r="AR72" s="58"/>
      <c r="AS72" s="84">
        <f>AQ72/AQ70</f>
        <v>0</v>
      </c>
      <c r="AT72" s="61"/>
      <c r="AU72" s="93"/>
      <c r="AV72" s="93"/>
      <c r="AW72" s="86">
        <f>AU72/AU70</f>
        <v>0</v>
      </c>
      <c r="AX72" s="86">
        <f>AV72/AV70</f>
        <v>0</v>
      </c>
      <c r="AY72" s="62"/>
      <c r="AZ72" s="230"/>
      <c r="BA72" s="58"/>
      <c r="BB72" s="58"/>
      <c r="BC72" s="71"/>
      <c r="BD72" s="14">
        <v>5</v>
      </c>
      <c r="BE72" s="6"/>
      <c r="BH72" s="501">
        <v>5</v>
      </c>
      <c r="BI72" s="81"/>
      <c r="BJ72" s="83"/>
      <c r="BK72" s="230"/>
      <c r="BL72" s="58"/>
      <c r="BM72" s="84">
        <f>BK72/BK70</f>
        <v>0</v>
      </c>
      <c r="BN72" s="61"/>
      <c r="BO72" s="93"/>
      <c r="BP72" s="93"/>
      <c r="BQ72" s="86">
        <f>BO72/BO70</f>
        <v>0</v>
      </c>
      <c r="BR72" s="86">
        <f>BP72/BP70</f>
        <v>0</v>
      </c>
      <c r="BS72" s="62"/>
      <c r="BT72" s="230"/>
      <c r="BU72" s="58"/>
      <c r="BV72" s="58"/>
      <c r="BW72" s="71"/>
      <c r="BX72" s="501">
        <v>5</v>
      </c>
      <c r="BY72" s="6"/>
      <c r="CB72" s="14">
        <v>5</v>
      </c>
      <c r="CC72" s="81"/>
      <c r="CD72" s="83"/>
      <c r="CE72" s="230"/>
      <c r="CF72" s="58"/>
      <c r="CG72" s="84">
        <f>CE72/CE70</f>
        <v>0</v>
      </c>
      <c r="CH72" s="61"/>
      <c r="CI72" s="93"/>
      <c r="CJ72" s="93"/>
      <c r="CK72" s="86">
        <f>CI72/CI70</f>
        <v>0</v>
      </c>
      <c r="CL72" s="86">
        <f>CJ72/CJ70</f>
        <v>0</v>
      </c>
      <c r="CM72" s="62"/>
      <c r="CN72" s="230"/>
      <c r="CO72" s="58"/>
      <c r="CP72" s="58"/>
      <c r="CQ72" s="71"/>
      <c r="CR72" s="14">
        <v>5</v>
      </c>
      <c r="CS72" s="6"/>
      <c r="CU72" s="501">
        <v>5</v>
      </c>
      <c r="CV72" s="81"/>
      <c r="CW72" s="83"/>
      <c r="CX72" s="230"/>
      <c r="CY72" s="58"/>
      <c r="CZ72" s="84">
        <f>CX72/CX70</f>
        <v>0</v>
      </c>
      <c r="DA72" s="61"/>
      <c r="DB72" s="93"/>
      <c r="DC72" s="93"/>
      <c r="DD72" s="86">
        <f>DB72/DB70</f>
        <v>0</v>
      </c>
      <c r="DE72" s="86">
        <f>DC72/DC70</f>
        <v>0</v>
      </c>
      <c r="DF72" s="62"/>
      <c r="DG72" s="230"/>
      <c r="DH72" s="58"/>
      <c r="DI72" s="58"/>
      <c r="DJ72" s="71"/>
      <c r="DK72" s="501">
        <v>5</v>
      </c>
      <c r="DL72" s="6"/>
      <c r="DN72" s="14">
        <v>5</v>
      </c>
      <c r="DO72" s="81"/>
      <c r="DP72" s="83"/>
      <c r="DQ72" s="230"/>
      <c r="DR72" s="58"/>
      <c r="DS72" s="84">
        <f>DQ72/DQ70</f>
        <v>0</v>
      </c>
      <c r="DT72" s="61"/>
      <c r="DU72" s="93"/>
      <c r="DV72" s="93"/>
      <c r="DW72" s="86">
        <f>DU72/DU70</f>
        <v>0</v>
      </c>
      <c r="DX72" s="86">
        <f>DV72/DV70</f>
        <v>0</v>
      </c>
      <c r="DY72" s="62"/>
      <c r="DZ72" s="230"/>
      <c r="EA72" s="58"/>
      <c r="EB72" s="58"/>
      <c r="EC72" s="71"/>
      <c r="ED72" s="14">
        <v>5</v>
      </c>
      <c r="EE72" s="6"/>
      <c r="EG72" s="501">
        <v>5</v>
      </c>
      <c r="EH72" s="81"/>
      <c r="EI72" s="83"/>
      <c r="EJ72" s="230"/>
      <c r="EK72" s="58"/>
      <c r="EL72" s="84">
        <f>EJ72/EJ70</f>
        <v>0</v>
      </c>
      <c r="EM72" s="61"/>
      <c r="EN72" s="93"/>
      <c r="EO72" s="93"/>
      <c r="EP72" s="86">
        <f>EN72/EN70</f>
        <v>0</v>
      </c>
      <c r="EQ72" s="86">
        <f>EO72/EO70</f>
        <v>0</v>
      </c>
      <c r="ER72" s="62"/>
      <c r="ES72" s="230"/>
      <c r="ET72" s="58"/>
      <c r="EU72" s="58"/>
      <c r="EV72" s="71"/>
      <c r="EW72" s="501">
        <v>5</v>
      </c>
      <c r="EX72" s="6"/>
      <c r="EZ72" s="14">
        <v>5</v>
      </c>
      <c r="FA72" s="81"/>
      <c r="FB72" s="83"/>
      <c r="FC72" s="230"/>
      <c r="FD72" s="58"/>
      <c r="FE72" s="84">
        <f>FC72/FC70</f>
        <v>0</v>
      </c>
      <c r="FF72" s="61"/>
      <c r="FG72" s="93"/>
      <c r="FH72" s="93"/>
      <c r="FI72" s="86">
        <f>FG72/FG70</f>
        <v>0</v>
      </c>
      <c r="FJ72" s="86">
        <f>FH72/FH70</f>
        <v>0</v>
      </c>
      <c r="FK72" s="62"/>
      <c r="FL72" s="230"/>
      <c r="FM72" s="58"/>
      <c r="FN72" s="58"/>
      <c r="FO72" s="71"/>
      <c r="FP72" s="14">
        <v>5</v>
      </c>
      <c r="FQ72" s="6"/>
      <c r="FS72" s="501">
        <v>5</v>
      </c>
      <c r="FT72" s="81"/>
      <c r="FU72" s="83"/>
      <c r="FV72" s="230"/>
      <c r="FW72" s="58"/>
      <c r="FX72" s="84">
        <f>FV72/FV70</f>
        <v>0</v>
      </c>
      <c r="FY72" s="61"/>
      <c r="FZ72" s="93"/>
      <c r="GA72" s="93"/>
      <c r="GB72" s="86">
        <f>FZ72/FZ70</f>
        <v>0</v>
      </c>
      <c r="GC72" s="86">
        <f>GA72/GA70</f>
        <v>0</v>
      </c>
      <c r="GD72" s="62"/>
      <c r="GE72" s="230"/>
      <c r="GF72" s="58"/>
      <c r="GG72" s="58"/>
      <c r="GH72" s="71"/>
      <c r="GI72" s="501">
        <v>5</v>
      </c>
      <c r="GJ72" s="6"/>
      <c r="GL72" s="14">
        <v>5</v>
      </c>
      <c r="GM72" s="81"/>
      <c r="GN72" s="83"/>
      <c r="GO72" s="230"/>
      <c r="GP72" s="58"/>
      <c r="GQ72" s="84">
        <f>GO72/GO70</f>
        <v>0</v>
      </c>
      <c r="GR72" s="61"/>
      <c r="GS72" s="93"/>
      <c r="GT72" s="93"/>
      <c r="GU72" s="86">
        <f>GS72/GS70</f>
        <v>0</v>
      </c>
      <c r="GV72" s="86">
        <f>GT72/GT70</f>
        <v>0</v>
      </c>
      <c r="GW72" s="62"/>
      <c r="GX72" s="230"/>
      <c r="GY72" s="58"/>
      <c r="GZ72" s="58"/>
      <c r="HA72" s="71"/>
      <c r="HB72" s="14">
        <v>5</v>
      </c>
      <c r="HC72" s="6"/>
      <c r="HE72" s="501">
        <v>5</v>
      </c>
      <c r="HF72" s="81"/>
      <c r="HG72" s="83"/>
      <c r="HH72" s="230"/>
      <c r="HI72" s="58"/>
      <c r="HJ72" s="84">
        <f>HH72/HH70</f>
        <v>0</v>
      </c>
      <c r="HK72" s="61"/>
      <c r="HL72" s="93"/>
      <c r="HM72" s="93"/>
      <c r="HN72" s="86">
        <f>HL72/HL70</f>
        <v>0</v>
      </c>
      <c r="HO72" s="86">
        <f>HM72/HM70</f>
        <v>0</v>
      </c>
      <c r="HP72" s="62"/>
      <c r="HQ72" s="230"/>
      <c r="HR72" s="58"/>
      <c r="HS72" s="58"/>
      <c r="HT72" s="71"/>
      <c r="HU72" s="501">
        <v>5</v>
      </c>
      <c r="HV72" s="6"/>
      <c r="HX72" s="14">
        <v>5</v>
      </c>
      <c r="HY72" s="81"/>
      <c r="HZ72" s="83"/>
      <c r="IA72" s="230"/>
      <c r="IB72" s="58"/>
      <c r="IC72" s="84">
        <f>IA72/IA70</f>
        <v>0</v>
      </c>
      <c r="ID72" s="61"/>
      <c r="IE72" s="93"/>
      <c r="IF72" s="93"/>
      <c r="IG72" s="86">
        <f>IE72/IE70</f>
        <v>0</v>
      </c>
      <c r="IH72" s="86">
        <f>IF72/IF70</f>
        <v>0</v>
      </c>
      <c r="II72" s="62"/>
      <c r="IJ72" s="230"/>
      <c r="IK72" s="58"/>
      <c r="IL72" s="58"/>
      <c r="IM72" s="71"/>
      <c r="IN72" s="14">
        <v>5</v>
      </c>
      <c r="IO72" s="6"/>
      <c r="IQ72" s="511">
        <v>5</v>
      </c>
      <c r="IR72" s="81"/>
      <c r="IS72" s="83"/>
      <c r="IT72" s="230"/>
      <c r="IU72" s="58"/>
      <c r="IV72" s="84">
        <f>IT72/IT70</f>
        <v>0</v>
      </c>
      <c r="IW72" s="61"/>
      <c r="IX72" s="93"/>
      <c r="IY72" s="93"/>
      <c r="IZ72" s="86">
        <f>IX72/IX70</f>
        <v>0</v>
      </c>
      <c r="JA72" s="86">
        <f>IY72/IY70</f>
        <v>0</v>
      </c>
      <c r="JB72" s="62"/>
      <c r="JC72" s="230"/>
      <c r="JD72" s="58"/>
      <c r="JE72" s="58"/>
      <c r="JF72" s="71"/>
      <c r="JG72" s="511">
        <v>5</v>
      </c>
      <c r="JH72" s="6"/>
    </row>
    <row r="73" spans="1:268" x14ac:dyDescent="0.25">
      <c r="A73" s="501">
        <v>15</v>
      </c>
      <c r="B73" s="81" t="s">
        <v>19</v>
      </c>
      <c r="C73" s="83"/>
      <c r="D73" s="82"/>
      <c r="E73" s="58"/>
      <c r="F73" s="84">
        <f>D73/D70</f>
        <v>0</v>
      </c>
      <c r="G73" s="61"/>
      <c r="H73" s="85">
        <v>289</v>
      </c>
      <c r="I73" s="85">
        <v>284</v>
      </c>
      <c r="J73" s="86">
        <f>H73/H70</f>
        <v>0.1365139348134152</v>
      </c>
      <c r="K73" s="86">
        <f>I73/I70</f>
        <v>0.12718316166592028</v>
      </c>
      <c r="L73" s="62"/>
      <c r="M73" s="82"/>
      <c r="N73" s="7"/>
      <c r="O73" s="58"/>
      <c r="P73" s="87"/>
      <c r="Q73" s="501">
        <v>15</v>
      </c>
      <c r="R73" s="6"/>
      <c r="U73" s="506">
        <v>15</v>
      </c>
      <c r="V73" s="81" t="s">
        <v>19</v>
      </c>
      <c r="W73" s="83"/>
      <c r="X73" s="82"/>
      <c r="Y73" s="58"/>
      <c r="Z73" s="84">
        <f>X73/X70</f>
        <v>0</v>
      </c>
      <c r="AA73" s="61"/>
      <c r="AB73" s="85">
        <v>16</v>
      </c>
      <c r="AC73" s="85">
        <v>16</v>
      </c>
      <c r="AD73" s="86">
        <f>AB73/AB70</f>
        <v>8.6021505376344093E-2</v>
      </c>
      <c r="AE73" s="86">
        <f>AC73/AC70</f>
        <v>8.2901554404145081E-2</v>
      </c>
      <c r="AF73" s="62"/>
      <c r="AG73" s="82"/>
      <c r="AH73" s="7"/>
      <c r="AI73" s="58"/>
      <c r="AJ73" s="87"/>
      <c r="AK73" s="506">
        <v>15</v>
      </c>
      <c r="AL73" s="6"/>
      <c r="AN73" s="14">
        <v>15</v>
      </c>
      <c r="AO73" s="81" t="s">
        <v>19</v>
      </c>
      <c r="AP73" s="83"/>
      <c r="AQ73" s="82"/>
      <c r="AR73" s="58"/>
      <c r="AS73" s="84">
        <f>AQ73/AQ70</f>
        <v>0</v>
      </c>
      <c r="AT73" s="61"/>
      <c r="AU73" s="85">
        <v>5</v>
      </c>
      <c r="AV73" s="85">
        <v>5</v>
      </c>
      <c r="AW73" s="86">
        <f>AU73/AU70</f>
        <v>0.33333333333333331</v>
      </c>
      <c r="AX73" s="86">
        <f>AV73/AV70</f>
        <v>0.3125</v>
      </c>
      <c r="AY73" s="62"/>
      <c r="AZ73" s="82"/>
      <c r="BA73" s="7"/>
      <c r="BB73" s="58"/>
      <c r="BC73" s="87"/>
      <c r="BD73" s="14">
        <v>15</v>
      </c>
      <c r="BE73" s="6"/>
      <c r="BH73" s="506">
        <v>15</v>
      </c>
      <c r="BI73" s="81" t="s">
        <v>19</v>
      </c>
      <c r="BJ73" s="83"/>
      <c r="BK73" s="82"/>
      <c r="BL73" s="58"/>
      <c r="BM73" s="84">
        <f>BK73/BK70</f>
        <v>0</v>
      </c>
      <c r="BN73" s="61"/>
      <c r="BO73" s="85">
        <v>6</v>
      </c>
      <c r="BP73" s="85">
        <v>4</v>
      </c>
      <c r="BQ73" s="86">
        <f>BO73/BO70</f>
        <v>0.11764705882352941</v>
      </c>
      <c r="BR73" s="86">
        <f>BP73/BP70</f>
        <v>8.6956521739130432E-2</v>
      </c>
      <c r="BS73" s="62"/>
      <c r="BT73" s="82"/>
      <c r="BU73" s="7"/>
      <c r="BV73" s="58"/>
      <c r="BW73" s="87"/>
      <c r="BX73" s="506">
        <v>15</v>
      </c>
      <c r="BY73" s="6"/>
      <c r="CB73" s="14">
        <v>15</v>
      </c>
      <c r="CC73" s="81" t="s">
        <v>19</v>
      </c>
      <c r="CD73" s="83"/>
      <c r="CE73" s="82"/>
      <c r="CF73" s="58"/>
      <c r="CG73" s="84">
        <f>CE73/CE70</f>
        <v>0</v>
      </c>
      <c r="CH73" s="61"/>
      <c r="CI73" s="85">
        <v>5</v>
      </c>
      <c r="CJ73" s="85">
        <v>4</v>
      </c>
      <c r="CK73" s="86">
        <f>CI73/CI70</f>
        <v>0.10204081632653061</v>
      </c>
      <c r="CL73" s="86">
        <f>CJ73/CJ70</f>
        <v>8.3333333333333329E-2</v>
      </c>
      <c r="CM73" s="62"/>
      <c r="CN73" s="82"/>
      <c r="CO73" s="7"/>
      <c r="CP73" s="58"/>
      <c r="CQ73" s="87"/>
      <c r="CR73" s="14">
        <v>15</v>
      </c>
      <c r="CS73" s="6"/>
      <c r="CU73" s="506">
        <v>15</v>
      </c>
      <c r="CV73" s="81" t="s">
        <v>19</v>
      </c>
      <c r="CW73" s="83"/>
      <c r="CX73" s="82"/>
      <c r="CY73" s="58"/>
      <c r="CZ73" s="84">
        <f>CX73/CX70</f>
        <v>0</v>
      </c>
      <c r="DA73" s="61"/>
      <c r="DB73" s="85">
        <v>2</v>
      </c>
      <c r="DC73" s="85">
        <v>0</v>
      </c>
      <c r="DD73" s="86">
        <f>DB73/DB70</f>
        <v>0.2</v>
      </c>
      <c r="DE73" s="86">
        <f>DC73/DC70</f>
        <v>0</v>
      </c>
      <c r="DF73" s="62"/>
      <c r="DG73" s="82"/>
      <c r="DH73" s="7"/>
      <c r="DI73" s="58"/>
      <c r="DJ73" s="87"/>
      <c r="DK73" s="506">
        <v>15</v>
      </c>
      <c r="DL73" s="6"/>
      <c r="DN73" s="14">
        <v>15</v>
      </c>
      <c r="DO73" s="81" t="s">
        <v>19</v>
      </c>
      <c r="DP73" s="83"/>
      <c r="DQ73" s="82"/>
      <c r="DR73" s="58"/>
      <c r="DS73" s="84">
        <f>DQ73/DQ70</f>
        <v>0</v>
      </c>
      <c r="DT73" s="61"/>
      <c r="DU73" s="85">
        <v>6</v>
      </c>
      <c r="DV73" s="85">
        <v>2</v>
      </c>
      <c r="DW73" s="86">
        <f>DU73/DU70</f>
        <v>0.66666666666666663</v>
      </c>
      <c r="DX73" s="86">
        <f>DV73/DV70</f>
        <v>0.2857142857142857</v>
      </c>
      <c r="DY73" s="62"/>
      <c r="DZ73" s="82"/>
      <c r="EA73" s="7"/>
      <c r="EB73" s="58"/>
      <c r="EC73" s="87"/>
      <c r="ED73" s="14">
        <v>15</v>
      </c>
      <c r="EE73" s="6"/>
      <c r="EG73" s="506">
        <v>15</v>
      </c>
      <c r="EH73" s="81" t="s">
        <v>19</v>
      </c>
      <c r="EI73" s="83"/>
      <c r="EJ73" s="82"/>
      <c r="EK73" s="58"/>
      <c r="EL73" s="84">
        <f>EJ73/EJ70</f>
        <v>0</v>
      </c>
      <c r="EM73" s="61"/>
      <c r="EN73" s="85">
        <v>2</v>
      </c>
      <c r="EO73" s="85">
        <v>1</v>
      </c>
      <c r="EP73" s="86">
        <f>EN73/EN70</f>
        <v>0.15384615384615385</v>
      </c>
      <c r="EQ73" s="86">
        <f>EO73/EO70</f>
        <v>6.25E-2</v>
      </c>
      <c r="ER73" s="62"/>
      <c r="ES73" s="82"/>
      <c r="ET73" s="7"/>
      <c r="EU73" s="58"/>
      <c r="EV73" s="87"/>
      <c r="EW73" s="506">
        <v>15</v>
      </c>
      <c r="EX73" s="6"/>
      <c r="EZ73" s="14">
        <v>15</v>
      </c>
      <c r="FA73" s="81" t="s">
        <v>19</v>
      </c>
      <c r="FB73" s="83"/>
      <c r="FC73" s="82"/>
      <c r="FD73" s="58"/>
      <c r="FE73" s="84">
        <f>FC73/FC70</f>
        <v>0</v>
      </c>
      <c r="FF73" s="61"/>
      <c r="FG73" s="85">
        <v>1</v>
      </c>
      <c r="FH73" s="85">
        <v>2</v>
      </c>
      <c r="FI73" s="86">
        <f>FG73/FG70</f>
        <v>3.4482758620689655E-2</v>
      </c>
      <c r="FJ73" s="86">
        <f>FH73/FH70</f>
        <v>6.4516129032258063E-2</v>
      </c>
      <c r="FK73" s="62"/>
      <c r="FL73" s="82"/>
      <c r="FM73" s="7"/>
      <c r="FN73" s="58"/>
      <c r="FO73" s="87"/>
      <c r="FP73" s="14">
        <v>15</v>
      </c>
      <c r="FQ73" s="6"/>
      <c r="FS73" s="506">
        <v>15</v>
      </c>
      <c r="FT73" s="81" t="s">
        <v>19</v>
      </c>
      <c r="FU73" s="83"/>
      <c r="FV73" s="82"/>
      <c r="FW73" s="58"/>
      <c r="FX73" s="84">
        <f>FV73/FV70</f>
        <v>0</v>
      </c>
      <c r="FY73" s="61"/>
      <c r="FZ73" s="85">
        <v>10</v>
      </c>
      <c r="GA73" s="85">
        <v>5</v>
      </c>
      <c r="GB73" s="86">
        <f>FZ73/FZ70</f>
        <v>0.20408163265306123</v>
      </c>
      <c r="GC73" s="86">
        <f>GA73/GA70</f>
        <v>7.8125E-2</v>
      </c>
      <c r="GD73" s="62"/>
      <c r="GE73" s="82"/>
      <c r="GF73" s="7"/>
      <c r="GG73" s="58"/>
      <c r="GH73" s="87"/>
      <c r="GI73" s="506">
        <v>15</v>
      </c>
      <c r="GJ73" s="6"/>
      <c r="GL73" s="14">
        <v>15</v>
      </c>
      <c r="GM73" s="81" t="s">
        <v>19</v>
      </c>
      <c r="GN73" s="83"/>
      <c r="GO73" s="82"/>
      <c r="GP73" s="58"/>
      <c r="GQ73" s="84">
        <f>GO73/GO70</f>
        <v>0</v>
      </c>
      <c r="GR73" s="61"/>
      <c r="GS73" s="85">
        <v>2</v>
      </c>
      <c r="GT73" s="85">
        <v>1</v>
      </c>
      <c r="GU73" s="86">
        <f>GS73/GS70</f>
        <v>0.22222222222222221</v>
      </c>
      <c r="GV73" s="86">
        <f>GT73/GT70</f>
        <v>5.2631578947368418E-2</v>
      </c>
      <c r="GW73" s="62"/>
      <c r="GX73" s="82"/>
      <c r="GY73" s="7"/>
      <c r="GZ73" s="58"/>
      <c r="HA73" s="87"/>
      <c r="HB73" s="14">
        <v>15</v>
      </c>
      <c r="HC73" s="6"/>
      <c r="HE73" s="506">
        <v>15</v>
      </c>
      <c r="HF73" s="81" t="s">
        <v>19</v>
      </c>
      <c r="HG73" s="83"/>
      <c r="HH73" s="82"/>
      <c r="HI73" s="58"/>
      <c r="HJ73" s="84">
        <f>HH73/HH70</f>
        <v>0</v>
      </c>
      <c r="HK73" s="61"/>
      <c r="HL73" s="85">
        <v>9</v>
      </c>
      <c r="HM73" s="85">
        <v>9</v>
      </c>
      <c r="HN73" s="86">
        <f>HL73/HL70</f>
        <v>0.18</v>
      </c>
      <c r="HO73" s="86">
        <f>HM73/HM70</f>
        <v>0.12328767123287671</v>
      </c>
      <c r="HP73" s="62"/>
      <c r="HQ73" s="82"/>
      <c r="HR73" s="7"/>
      <c r="HS73" s="58"/>
      <c r="HT73" s="87"/>
      <c r="HU73" s="506">
        <v>15</v>
      </c>
      <c r="HV73" s="6"/>
      <c r="HX73" s="14">
        <v>15</v>
      </c>
      <c r="HY73" s="81" t="s">
        <v>19</v>
      </c>
      <c r="HZ73" s="83"/>
      <c r="IA73" s="82"/>
      <c r="IB73" s="58"/>
      <c r="IC73" s="84">
        <f>IA73/IA70</f>
        <v>0</v>
      </c>
      <c r="ID73" s="61"/>
      <c r="IE73" s="85">
        <v>0</v>
      </c>
      <c r="IF73" s="85">
        <v>3</v>
      </c>
      <c r="IG73" s="86">
        <f>IE73/IE70</f>
        <v>0</v>
      </c>
      <c r="IH73" s="86">
        <f>IF73/IF70</f>
        <v>9.375E-2</v>
      </c>
      <c r="II73" s="62"/>
      <c r="IJ73" s="82"/>
      <c r="IK73" s="7"/>
      <c r="IL73" s="58"/>
      <c r="IM73" s="87"/>
      <c r="IN73" s="14">
        <v>15</v>
      </c>
      <c r="IO73" s="6"/>
      <c r="IQ73" s="511">
        <v>15</v>
      </c>
      <c r="IR73" s="81" t="s">
        <v>19</v>
      </c>
      <c r="IS73" s="83"/>
      <c r="IT73" s="82"/>
      <c r="IU73" s="58"/>
      <c r="IV73" s="84">
        <f>IT73/IT70</f>
        <v>0</v>
      </c>
      <c r="IW73" s="61"/>
      <c r="IX73" s="128">
        <f>SUM(AB73,AU73,BO73,CI73,DB73,DU73,EN73,FG73,FZ73,GS73,HL73,IE73)</f>
        <v>64</v>
      </c>
      <c r="IY73" s="128">
        <f>SUM(AC73,AV73,BP73,CJ73,DC73,DV73,EO73,FH73,GA73,GT73,HM73,IF73)</f>
        <v>52</v>
      </c>
      <c r="IZ73" s="86">
        <f>IX73/IX70</f>
        <v>0.12955465587044535</v>
      </c>
      <c r="JA73" s="86">
        <f>IY73/IY70</f>
        <v>9.2035398230088494E-2</v>
      </c>
      <c r="JB73" s="62"/>
      <c r="JC73" s="82"/>
      <c r="JD73" s="7"/>
      <c r="JE73" s="58"/>
      <c r="JF73" s="87"/>
      <c r="JG73" s="511">
        <v>15</v>
      </c>
      <c r="JH73" s="6"/>
    </row>
    <row r="74" spans="1:268" hidden="1" x14ac:dyDescent="0.25">
      <c r="A74" s="501">
        <v>17</v>
      </c>
      <c r="B74" s="81" t="s">
        <v>20</v>
      </c>
      <c r="C74" s="83"/>
      <c r="D74" s="58"/>
      <c r="E74" s="58"/>
      <c r="F74" s="92"/>
      <c r="G74" s="61"/>
      <c r="H74" s="58"/>
      <c r="I74" s="58"/>
      <c r="J74" s="58"/>
      <c r="K74" s="92"/>
      <c r="L74" s="62"/>
      <c r="M74" s="58"/>
      <c r="N74" s="58"/>
      <c r="O74" s="58"/>
      <c r="P74" s="87"/>
      <c r="Q74" s="191">
        <v>17</v>
      </c>
      <c r="R74" s="6"/>
      <c r="U74" s="506">
        <v>17</v>
      </c>
      <c r="V74" s="81" t="s">
        <v>20</v>
      </c>
      <c r="W74" s="83"/>
      <c r="X74" s="58"/>
      <c r="Y74" s="58"/>
      <c r="Z74" s="92"/>
      <c r="AA74" s="61"/>
      <c r="AB74" s="58"/>
      <c r="AC74" s="58"/>
      <c r="AD74" s="58"/>
      <c r="AE74" s="92"/>
      <c r="AF74" s="62"/>
      <c r="AG74" s="58"/>
      <c r="AH74" s="58"/>
      <c r="AI74" s="58"/>
      <c r="AJ74" s="87"/>
      <c r="AK74" s="506">
        <v>17</v>
      </c>
      <c r="AL74" s="6"/>
      <c r="AN74" s="14">
        <v>17</v>
      </c>
      <c r="AO74" s="81" t="s">
        <v>20</v>
      </c>
      <c r="AP74" s="83"/>
      <c r="AQ74" s="58"/>
      <c r="AR74" s="58"/>
      <c r="AS74" s="92"/>
      <c r="AT74" s="61"/>
      <c r="AU74" s="58"/>
      <c r="AV74" s="58"/>
      <c r="AW74" s="58"/>
      <c r="AX74" s="92"/>
      <c r="AY74" s="62"/>
      <c r="AZ74" s="58"/>
      <c r="BA74" s="58"/>
      <c r="BB74" s="58"/>
      <c r="BC74" s="87"/>
      <c r="BD74" s="14">
        <v>17</v>
      </c>
      <c r="BE74" s="6"/>
      <c r="BH74" s="501">
        <v>17</v>
      </c>
      <c r="BI74" s="81" t="s">
        <v>20</v>
      </c>
      <c r="BJ74" s="83"/>
      <c r="BK74" s="58"/>
      <c r="BL74" s="58"/>
      <c r="BM74" s="92"/>
      <c r="BN74" s="61"/>
      <c r="BO74" s="58"/>
      <c r="BP74" s="58"/>
      <c r="BQ74" s="58"/>
      <c r="BR74" s="92"/>
      <c r="BS74" s="62"/>
      <c r="BT74" s="58"/>
      <c r="BU74" s="58"/>
      <c r="BV74" s="58"/>
      <c r="BW74" s="87"/>
      <c r="BX74" s="501">
        <v>17</v>
      </c>
      <c r="BY74" s="6"/>
      <c r="CB74" s="14">
        <v>17</v>
      </c>
      <c r="CC74" s="81" t="s">
        <v>20</v>
      </c>
      <c r="CD74" s="83"/>
      <c r="CE74" s="58"/>
      <c r="CF74" s="58"/>
      <c r="CG74" s="92"/>
      <c r="CH74" s="61"/>
      <c r="CI74" s="58"/>
      <c r="CJ74" s="58"/>
      <c r="CK74" s="58"/>
      <c r="CL74" s="92"/>
      <c r="CM74" s="62"/>
      <c r="CN74" s="58"/>
      <c r="CO74" s="58"/>
      <c r="CP74" s="58"/>
      <c r="CQ74" s="87"/>
      <c r="CR74" s="14">
        <v>17</v>
      </c>
      <c r="CS74" s="6"/>
      <c r="CU74" s="501">
        <v>17</v>
      </c>
      <c r="CV74" s="81" t="s">
        <v>20</v>
      </c>
      <c r="CW74" s="83"/>
      <c r="CX74" s="58"/>
      <c r="CY74" s="58"/>
      <c r="CZ74" s="92"/>
      <c r="DA74" s="61"/>
      <c r="DB74" s="58"/>
      <c r="DC74" s="58"/>
      <c r="DD74" s="58"/>
      <c r="DE74" s="92"/>
      <c r="DF74" s="62"/>
      <c r="DG74" s="58"/>
      <c r="DH74" s="58"/>
      <c r="DI74" s="58"/>
      <c r="DJ74" s="87"/>
      <c r="DK74" s="501">
        <v>17</v>
      </c>
      <c r="DL74" s="6"/>
      <c r="DN74" s="14">
        <v>17</v>
      </c>
      <c r="DO74" s="81" t="s">
        <v>20</v>
      </c>
      <c r="DP74" s="83"/>
      <c r="DQ74" s="58"/>
      <c r="DR74" s="58"/>
      <c r="DS74" s="92"/>
      <c r="DT74" s="61"/>
      <c r="DU74" s="58"/>
      <c r="DV74" s="58"/>
      <c r="DW74" s="58"/>
      <c r="DX74" s="92"/>
      <c r="DY74" s="62"/>
      <c r="DZ74" s="58"/>
      <c r="EA74" s="58"/>
      <c r="EB74" s="58"/>
      <c r="EC74" s="87"/>
      <c r="ED74" s="14">
        <v>17</v>
      </c>
      <c r="EE74" s="6"/>
      <c r="EG74" s="501">
        <v>17</v>
      </c>
      <c r="EH74" s="81" t="s">
        <v>20</v>
      </c>
      <c r="EI74" s="83"/>
      <c r="EJ74" s="58"/>
      <c r="EK74" s="58"/>
      <c r="EL74" s="92"/>
      <c r="EM74" s="61"/>
      <c r="EN74" s="58"/>
      <c r="EO74" s="58"/>
      <c r="EP74" s="58"/>
      <c r="EQ74" s="92"/>
      <c r="ER74" s="62"/>
      <c r="ES74" s="58"/>
      <c r="ET74" s="58"/>
      <c r="EU74" s="58"/>
      <c r="EV74" s="87"/>
      <c r="EW74" s="501">
        <v>17</v>
      </c>
      <c r="EX74" s="6"/>
      <c r="EZ74" s="14">
        <v>17</v>
      </c>
      <c r="FA74" s="81" t="s">
        <v>20</v>
      </c>
      <c r="FB74" s="83"/>
      <c r="FC74" s="58"/>
      <c r="FD74" s="58"/>
      <c r="FE74" s="92"/>
      <c r="FF74" s="61"/>
      <c r="FG74" s="58"/>
      <c r="FH74" s="58"/>
      <c r="FI74" s="58"/>
      <c r="FJ74" s="92"/>
      <c r="FK74" s="62"/>
      <c r="FL74" s="58"/>
      <c r="FM74" s="58"/>
      <c r="FN74" s="58"/>
      <c r="FO74" s="87"/>
      <c r="FP74" s="14">
        <v>17</v>
      </c>
      <c r="FQ74" s="6"/>
      <c r="FS74" s="501">
        <v>17</v>
      </c>
      <c r="FT74" s="81" t="s">
        <v>20</v>
      </c>
      <c r="FU74" s="83"/>
      <c r="FV74" s="58"/>
      <c r="FW74" s="58"/>
      <c r="FX74" s="92"/>
      <c r="FY74" s="61"/>
      <c r="FZ74" s="58"/>
      <c r="GA74" s="58"/>
      <c r="GB74" s="58"/>
      <c r="GC74" s="92"/>
      <c r="GD74" s="62"/>
      <c r="GE74" s="58"/>
      <c r="GF74" s="58"/>
      <c r="GG74" s="58"/>
      <c r="GH74" s="87"/>
      <c r="GI74" s="501">
        <v>17</v>
      </c>
      <c r="GJ74" s="6"/>
      <c r="GL74" s="14">
        <v>17</v>
      </c>
      <c r="GM74" s="81" t="s">
        <v>20</v>
      </c>
      <c r="GN74" s="83"/>
      <c r="GO74" s="58"/>
      <c r="GP74" s="58"/>
      <c r="GQ74" s="92"/>
      <c r="GR74" s="61"/>
      <c r="GS74" s="58"/>
      <c r="GT74" s="58"/>
      <c r="GU74" s="58"/>
      <c r="GV74" s="92"/>
      <c r="GW74" s="62"/>
      <c r="GX74" s="58"/>
      <c r="GY74" s="58"/>
      <c r="GZ74" s="58"/>
      <c r="HA74" s="87"/>
      <c r="HB74" s="14">
        <v>17</v>
      </c>
      <c r="HC74" s="6"/>
      <c r="HE74" s="501">
        <v>17</v>
      </c>
      <c r="HF74" s="81" t="s">
        <v>20</v>
      </c>
      <c r="HG74" s="83"/>
      <c r="HH74" s="58"/>
      <c r="HI74" s="58"/>
      <c r="HJ74" s="92"/>
      <c r="HK74" s="61"/>
      <c r="HL74" s="58"/>
      <c r="HM74" s="58"/>
      <c r="HN74" s="58"/>
      <c r="HO74" s="92"/>
      <c r="HP74" s="62"/>
      <c r="HQ74" s="58"/>
      <c r="HR74" s="58"/>
      <c r="HS74" s="58"/>
      <c r="HT74" s="87"/>
      <c r="HU74" s="501">
        <v>17</v>
      </c>
      <c r="HV74" s="6"/>
      <c r="HX74" s="14">
        <v>17</v>
      </c>
      <c r="HY74" s="81" t="s">
        <v>20</v>
      </c>
      <c r="HZ74" s="83"/>
      <c r="IA74" s="58"/>
      <c r="IB74" s="58"/>
      <c r="IC74" s="92"/>
      <c r="ID74" s="61"/>
      <c r="IE74" s="58"/>
      <c r="IF74" s="58"/>
      <c r="IG74" s="58"/>
      <c r="IH74" s="92"/>
      <c r="II74" s="62"/>
      <c r="IJ74" s="58"/>
      <c r="IK74" s="58"/>
      <c r="IL74" s="58"/>
      <c r="IM74" s="87"/>
      <c r="IN74" s="14">
        <v>17</v>
      </c>
      <c r="IO74" s="6"/>
      <c r="IQ74" s="511">
        <v>17</v>
      </c>
      <c r="IR74" s="81" t="s">
        <v>20</v>
      </c>
      <c r="IS74" s="83"/>
      <c r="IT74" s="58"/>
      <c r="IU74" s="58"/>
      <c r="IV74" s="92"/>
      <c r="IW74" s="61"/>
      <c r="IX74" s="58"/>
      <c r="IY74" s="58"/>
      <c r="IZ74" s="58"/>
      <c r="JA74" s="92"/>
      <c r="JB74" s="62"/>
      <c r="JC74" s="58"/>
      <c r="JD74" s="58"/>
      <c r="JE74" s="58"/>
      <c r="JF74" s="87"/>
      <c r="JG74" s="511">
        <v>17</v>
      </c>
      <c r="JH74" s="6"/>
    </row>
    <row r="75" spans="1:268" ht="5.0999999999999996" customHeight="1" x14ac:dyDescent="0.25">
      <c r="A75" s="501"/>
      <c r="B75" s="95"/>
      <c r="C75" s="97"/>
      <c r="D75" s="98"/>
      <c r="E75" s="98"/>
      <c r="F75" s="99"/>
      <c r="G75" s="61"/>
      <c r="H75" s="98"/>
      <c r="I75" s="98"/>
      <c r="J75" s="98"/>
      <c r="K75" s="99"/>
      <c r="L75" s="62"/>
      <c r="M75" s="98"/>
      <c r="N75" s="98"/>
      <c r="O75" s="98"/>
      <c r="P75" s="87"/>
      <c r="Q75" s="501"/>
      <c r="R75" s="6"/>
      <c r="U75" s="506"/>
      <c r="V75" s="95"/>
      <c r="W75" s="97"/>
      <c r="X75" s="98"/>
      <c r="Y75" s="98"/>
      <c r="Z75" s="99"/>
      <c r="AA75" s="61"/>
      <c r="AB75" s="98"/>
      <c r="AC75" s="98"/>
      <c r="AD75" s="98"/>
      <c r="AE75" s="99"/>
      <c r="AF75" s="62"/>
      <c r="AG75" s="98"/>
      <c r="AH75" s="98"/>
      <c r="AI75" s="98"/>
      <c r="AJ75" s="87"/>
      <c r="AK75" s="506"/>
      <c r="AL75" s="6"/>
      <c r="AN75" s="14"/>
      <c r="AO75" s="95"/>
      <c r="AP75" s="97"/>
      <c r="AQ75" s="98"/>
      <c r="AR75" s="98"/>
      <c r="AS75" s="99"/>
      <c r="AT75" s="61"/>
      <c r="AU75" s="98"/>
      <c r="AV75" s="98"/>
      <c r="AW75" s="98"/>
      <c r="AX75" s="99"/>
      <c r="AY75" s="62"/>
      <c r="AZ75" s="98"/>
      <c r="BA75" s="98"/>
      <c r="BB75" s="98"/>
      <c r="BC75" s="87"/>
      <c r="BD75" s="14"/>
      <c r="BE75" s="6"/>
      <c r="BH75" s="506"/>
      <c r="BI75" s="95"/>
      <c r="BJ75" s="97"/>
      <c r="BK75" s="98"/>
      <c r="BL75" s="98"/>
      <c r="BM75" s="99"/>
      <c r="BN75" s="61"/>
      <c r="BO75" s="98"/>
      <c r="BP75" s="98"/>
      <c r="BQ75" s="98"/>
      <c r="BR75" s="99"/>
      <c r="BS75" s="62"/>
      <c r="BT75" s="98"/>
      <c r="BU75" s="98"/>
      <c r="BV75" s="98"/>
      <c r="BW75" s="87"/>
      <c r="BX75" s="506"/>
      <c r="BY75" s="6"/>
      <c r="CB75" s="14"/>
      <c r="CC75" s="95"/>
      <c r="CD75" s="97"/>
      <c r="CE75" s="98"/>
      <c r="CF75" s="98"/>
      <c r="CG75" s="99"/>
      <c r="CH75" s="61"/>
      <c r="CI75" s="98"/>
      <c r="CJ75" s="98"/>
      <c r="CK75" s="98"/>
      <c r="CL75" s="99"/>
      <c r="CM75" s="62"/>
      <c r="CN75" s="98"/>
      <c r="CO75" s="98"/>
      <c r="CP75" s="98"/>
      <c r="CQ75" s="87"/>
      <c r="CR75" s="14"/>
      <c r="CS75" s="6"/>
      <c r="CU75" s="506"/>
      <c r="CV75" s="95"/>
      <c r="CW75" s="97"/>
      <c r="CX75" s="98"/>
      <c r="CY75" s="98"/>
      <c r="CZ75" s="99"/>
      <c r="DA75" s="61"/>
      <c r="DB75" s="98"/>
      <c r="DC75" s="98"/>
      <c r="DD75" s="98"/>
      <c r="DE75" s="99"/>
      <c r="DF75" s="62"/>
      <c r="DG75" s="98"/>
      <c r="DH75" s="98"/>
      <c r="DI75" s="98"/>
      <c r="DJ75" s="87"/>
      <c r="DK75" s="506"/>
      <c r="DL75" s="6"/>
      <c r="DN75" s="14"/>
      <c r="DO75" s="95"/>
      <c r="DP75" s="97"/>
      <c r="DQ75" s="98"/>
      <c r="DR75" s="98"/>
      <c r="DS75" s="99"/>
      <c r="DT75" s="61"/>
      <c r="DU75" s="98"/>
      <c r="DV75" s="98"/>
      <c r="DW75" s="98"/>
      <c r="DX75" s="99"/>
      <c r="DY75" s="62"/>
      <c r="DZ75" s="98"/>
      <c r="EA75" s="98"/>
      <c r="EB75" s="98"/>
      <c r="EC75" s="87"/>
      <c r="ED75" s="14"/>
      <c r="EE75" s="6"/>
      <c r="EG75" s="506"/>
      <c r="EH75" s="95"/>
      <c r="EI75" s="97"/>
      <c r="EJ75" s="98"/>
      <c r="EK75" s="98"/>
      <c r="EL75" s="99"/>
      <c r="EM75" s="61"/>
      <c r="EN75" s="98"/>
      <c r="EO75" s="98"/>
      <c r="EP75" s="98"/>
      <c r="EQ75" s="99"/>
      <c r="ER75" s="62"/>
      <c r="ES75" s="98"/>
      <c r="ET75" s="98"/>
      <c r="EU75" s="98"/>
      <c r="EV75" s="87"/>
      <c r="EW75" s="506"/>
      <c r="EX75" s="6"/>
      <c r="EZ75" s="14"/>
      <c r="FA75" s="95"/>
      <c r="FB75" s="97"/>
      <c r="FC75" s="98"/>
      <c r="FD75" s="98"/>
      <c r="FE75" s="99"/>
      <c r="FF75" s="61"/>
      <c r="FG75" s="98"/>
      <c r="FH75" s="98"/>
      <c r="FI75" s="98"/>
      <c r="FJ75" s="99"/>
      <c r="FK75" s="62"/>
      <c r="FL75" s="98"/>
      <c r="FM75" s="98"/>
      <c r="FN75" s="98"/>
      <c r="FO75" s="87"/>
      <c r="FP75" s="14"/>
      <c r="FQ75" s="6"/>
      <c r="FS75" s="506"/>
      <c r="FT75" s="95"/>
      <c r="FU75" s="97"/>
      <c r="FV75" s="98"/>
      <c r="FW75" s="98"/>
      <c r="FX75" s="99"/>
      <c r="FY75" s="61"/>
      <c r="FZ75" s="98"/>
      <c r="GA75" s="98"/>
      <c r="GB75" s="98"/>
      <c r="GC75" s="99"/>
      <c r="GD75" s="62"/>
      <c r="GE75" s="98"/>
      <c r="GF75" s="98"/>
      <c r="GG75" s="98"/>
      <c r="GH75" s="87"/>
      <c r="GI75" s="506"/>
      <c r="GJ75" s="6"/>
      <c r="GL75" s="14"/>
      <c r="GM75" s="95"/>
      <c r="GN75" s="97"/>
      <c r="GO75" s="98"/>
      <c r="GP75" s="98"/>
      <c r="GQ75" s="99"/>
      <c r="GR75" s="61"/>
      <c r="GS75" s="98"/>
      <c r="GT75" s="98"/>
      <c r="GU75" s="98"/>
      <c r="GV75" s="99"/>
      <c r="GW75" s="62"/>
      <c r="GX75" s="98"/>
      <c r="GY75" s="98"/>
      <c r="GZ75" s="98"/>
      <c r="HA75" s="87"/>
      <c r="HB75" s="14"/>
      <c r="HC75" s="6"/>
      <c r="HE75" s="506"/>
      <c r="HF75" s="95"/>
      <c r="HG75" s="97"/>
      <c r="HH75" s="98"/>
      <c r="HI75" s="98"/>
      <c r="HJ75" s="99"/>
      <c r="HK75" s="61"/>
      <c r="HL75" s="98"/>
      <c r="HM75" s="98"/>
      <c r="HN75" s="98"/>
      <c r="HO75" s="99"/>
      <c r="HP75" s="62"/>
      <c r="HQ75" s="98"/>
      <c r="HR75" s="98"/>
      <c r="HS75" s="98"/>
      <c r="HT75" s="87"/>
      <c r="HU75" s="506"/>
      <c r="HV75" s="6"/>
      <c r="HX75" s="14"/>
      <c r="HY75" s="95"/>
      <c r="HZ75" s="97"/>
      <c r="IA75" s="98"/>
      <c r="IB75" s="98"/>
      <c r="IC75" s="99"/>
      <c r="ID75" s="61"/>
      <c r="IE75" s="98"/>
      <c r="IF75" s="98"/>
      <c r="IG75" s="98"/>
      <c r="IH75" s="99"/>
      <c r="II75" s="62"/>
      <c r="IJ75" s="98"/>
      <c r="IK75" s="98"/>
      <c r="IL75" s="98"/>
      <c r="IM75" s="87"/>
      <c r="IN75" s="14"/>
      <c r="IO75" s="6"/>
      <c r="IQ75" s="511"/>
      <c r="IR75" s="95"/>
      <c r="IS75" s="97"/>
      <c r="IT75" s="98"/>
      <c r="IU75" s="98"/>
      <c r="IV75" s="99"/>
      <c r="IW75" s="61"/>
      <c r="IX75" s="98"/>
      <c r="IY75" s="98"/>
      <c r="IZ75" s="98"/>
      <c r="JA75" s="99"/>
      <c r="JB75" s="62"/>
      <c r="JC75" s="98"/>
      <c r="JD75" s="98"/>
      <c r="JE75" s="98"/>
      <c r="JF75" s="87"/>
      <c r="JG75" s="511"/>
      <c r="JH75" s="6"/>
    </row>
    <row r="76" spans="1:268" hidden="1" x14ac:dyDescent="0.25">
      <c r="A76" s="501">
        <v>18</v>
      </c>
      <c r="B76" s="58" t="s">
        <v>57</v>
      </c>
      <c r="C76" s="7"/>
      <c r="D76" s="7">
        <v>1622</v>
      </c>
      <c r="E76" s="232"/>
      <c r="F76" s="87"/>
      <c r="G76" s="61"/>
      <c r="H76" s="7"/>
      <c r="I76" s="7"/>
      <c r="J76" s="232"/>
      <c r="K76" s="87"/>
      <c r="L76" s="62"/>
      <c r="M76" s="7">
        <v>1622</v>
      </c>
      <c r="N76" s="7"/>
      <c r="O76" s="232"/>
      <c r="P76" s="87"/>
      <c r="Q76" s="191">
        <v>18</v>
      </c>
      <c r="R76" s="6"/>
      <c r="U76" s="506">
        <v>18</v>
      </c>
      <c r="V76" s="58" t="s">
        <v>57</v>
      </c>
      <c r="W76" s="7"/>
      <c r="X76" s="7">
        <v>1622</v>
      </c>
      <c r="Y76" s="232"/>
      <c r="Z76" s="87"/>
      <c r="AA76" s="61"/>
      <c r="AB76" s="7"/>
      <c r="AC76" s="7"/>
      <c r="AD76" s="232"/>
      <c r="AE76" s="87"/>
      <c r="AF76" s="62"/>
      <c r="AG76" s="7">
        <v>1622</v>
      </c>
      <c r="AH76" s="7"/>
      <c r="AI76" s="232"/>
      <c r="AJ76" s="87"/>
      <c r="AK76" s="506">
        <v>18</v>
      </c>
      <c r="AL76" s="6"/>
      <c r="AN76" s="14">
        <v>18</v>
      </c>
      <c r="AO76" s="58" t="s">
        <v>57</v>
      </c>
      <c r="AP76" s="7"/>
      <c r="AQ76" s="7">
        <v>1622</v>
      </c>
      <c r="AR76" s="232"/>
      <c r="AS76" s="87"/>
      <c r="AT76" s="61"/>
      <c r="AU76" s="7"/>
      <c r="AV76" s="7"/>
      <c r="AW76" s="232"/>
      <c r="AX76" s="87"/>
      <c r="AY76" s="62"/>
      <c r="AZ76" s="7">
        <v>1622</v>
      </c>
      <c r="BA76" s="7"/>
      <c r="BB76" s="232"/>
      <c r="BC76" s="87"/>
      <c r="BD76" s="14">
        <v>18</v>
      </c>
      <c r="BE76" s="6"/>
      <c r="BH76" s="501">
        <v>18</v>
      </c>
      <c r="BI76" s="58" t="s">
        <v>57</v>
      </c>
      <c r="BJ76" s="7"/>
      <c r="BK76" s="7">
        <v>1622</v>
      </c>
      <c r="BL76" s="232"/>
      <c r="BM76" s="87"/>
      <c r="BN76" s="61"/>
      <c r="BO76" s="7"/>
      <c r="BP76" s="7"/>
      <c r="BQ76" s="232"/>
      <c r="BR76" s="87"/>
      <c r="BS76" s="62"/>
      <c r="BT76" s="7">
        <v>1622</v>
      </c>
      <c r="BU76" s="7"/>
      <c r="BV76" s="232"/>
      <c r="BW76" s="87"/>
      <c r="BX76" s="501">
        <v>18</v>
      </c>
      <c r="BY76" s="6"/>
      <c r="CB76" s="14">
        <v>18</v>
      </c>
      <c r="CC76" s="58" t="s">
        <v>57</v>
      </c>
      <c r="CD76" s="7"/>
      <c r="CE76" s="7">
        <v>1622</v>
      </c>
      <c r="CF76" s="232"/>
      <c r="CG76" s="87"/>
      <c r="CH76" s="61"/>
      <c r="CI76" s="7"/>
      <c r="CJ76" s="7"/>
      <c r="CK76" s="232"/>
      <c r="CL76" s="87"/>
      <c r="CM76" s="62"/>
      <c r="CN76" s="7">
        <v>1622</v>
      </c>
      <c r="CO76" s="7"/>
      <c r="CP76" s="232"/>
      <c r="CQ76" s="87"/>
      <c r="CR76" s="14">
        <v>18</v>
      </c>
      <c r="CS76" s="6"/>
      <c r="CU76" s="501">
        <v>18</v>
      </c>
      <c r="CV76" s="58" t="s">
        <v>57</v>
      </c>
      <c r="CW76" s="7"/>
      <c r="CX76" s="7">
        <v>1622</v>
      </c>
      <c r="CY76" s="232"/>
      <c r="CZ76" s="87"/>
      <c r="DA76" s="61"/>
      <c r="DB76" s="7"/>
      <c r="DC76" s="7"/>
      <c r="DD76" s="232"/>
      <c r="DE76" s="87"/>
      <c r="DF76" s="62"/>
      <c r="DG76" s="7">
        <v>1622</v>
      </c>
      <c r="DH76" s="7"/>
      <c r="DI76" s="232"/>
      <c r="DJ76" s="87"/>
      <c r="DK76" s="501">
        <v>18</v>
      </c>
      <c r="DL76" s="6"/>
      <c r="DN76" s="14">
        <v>18</v>
      </c>
      <c r="DO76" s="58" t="s">
        <v>57</v>
      </c>
      <c r="DP76" s="7"/>
      <c r="DQ76" s="7">
        <v>1622</v>
      </c>
      <c r="DR76" s="232"/>
      <c r="DS76" s="87"/>
      <c r="DT76" s="61"/>
      <c r="DU76" s="7"/>
      <c r="DV76" s="7"/>
      <c r="DW76" s="232"/>
      <c r="DX76" s="87"/>
      <c r="DY76" s="62"/>
      <c r="DZ76" s="7">
        <v>1622</v>
      </c>
      <c r="EA76" s="7"/>
      <c r="EB76" s="232"/>
      <c r="EC76" s="87"/>
      <c r="ED76" s="14">
        <v>18</v>
      </c>
      <c r="EE76" s="6"/>
      <c r="EG76" s="501">
        <v>18</v>
      </c>
      <c r="EH76" s="58" t="s">
        <v>57</v>
      </c>
      <c r="EI76" s="7"/>
      <c r="EJ76" s="7">
        <v>1622</v>
      </c>
      <c r="EK76" s="232"/>
      <c r="EL76" s="87"/>
      <c r="EM76" s="61"/>
      <c r="EN76" s="7"/>
      <c r="EO76" s="7"/>
      <c r="EP76" s="232"/>
      <c r="EQ76" s="87"/>
      <c r="ER76" s="62"/>
      <c r="ES76" s="7">
        <v>1622</v>
      </c>
      <c r="ET76" s="7"/>
      <c r="EU76" s="232"/>
      <c r="EV76" s="87"/>
      <c r="EW76" s="501">
        <v>18</v>
      </c>
      <c r="EX76" s="6"/>
      <c r="EZ76" s="14">
        <v>18</v>
      </c>
      <c r="FA76" s="58" t="s">
        <v>57</v>
      </c>
      <c r="FB76" s="7"/>
      <c r="FC76" s="7">
        <v>1622</v>
      </c>
      <c r="FD76" s="232"/>
      <c r="FE76" s="87"/>
      <c r="FF76" s="61"/>
      <c r="FG76" s="7"/>
      <c r="FH76" s="7"/>
      <c r="FI76" s="232"/>
      <c r="FJ76" s="87"/>
      <c r="FK76" s="62"/>
      <c r="FL76" s="7">
        <v>1622</v>
      </c>
      <c r="FM76" s="7"/>
      <c r="FN76" s="232"/>
      <c r="FO76" s="87"/>
      <c r="FP76" s="14">
        <v>18</v>
      </c>
      <c r="FQ76" s="6"/>
      <c r="FS76" s="501">
        <v>18</v>
      </c>
      <c r="FT76" s="58" t="s">
        <v>57</v>
      </c>
      <c r="FU76" s="7"/>
      <c r="FV76" s="7">
        <v>1622</v>
      </c>
      <c r="FW76" s="232"/>
      <c r="FX76" s="87"/>
      <c r="FY76" s="61"/>
      <c r="FZ76" s="7"/>
      <c r="GA76" s="7"/>
      <c r="GB76" s="232"/>
      <c r="GC76" s="87"/>
      <c r="GD76" s="62"/>
      <c r="GE76" s="7">
        <v>1622</v>
      </c>
      <c r="GF76" s="7"/>
      <c r="GG76" s="232"/>
      <c r="GH76" s="87"/>
      <c r="GI76" s="501">
        <v>18</v>
      </c>
      <c r="GJ76" s="6"/>
      <c r="GL76" s="14">
        <v>18</v>
      </c>
      <c r="GM76" s="58" t="s">
        <v>57</v>
      </c>
      <c r="GN76" s="7"/>
      <c r="GO76" s="7">
        <v>1622</v>
      </c>
      <c r="GP76" s="232"/>
      <c r="GQ76" s="87"/>
      <c r="GR76" s="61"/>
      <c r="GS76" s="7"/>
      <c r="GT76" s="7"/>
      <c r="GU76" s="232"/>
      <c r="GV76" s="87"/>
      <c r="GW76" s="62"/>
      <c r="GX76" s="7">
        <v>1622</v>
      </c>
      <c r="GY76" s="7"/>
      <c r="GZ76" s="232"/>
      <c r="HA76" s="87"/>
      <c r="HB76" s="14">
        <v>18</v>
      </c>
      <c r="HC76" s="6"/>
      <c r="HE76" s="501">
        <v>18</v>
      </c>
      <c r="HF76" s="58" t="s">
        <v>57</v>
      </c>
      <c r="HG76" s="7"/>
      <c r="HH76" s="7">
        <v>1622</v>
      </c>
      <c r="HI76" s="232"/>
      <c r="HJ76" s="87"/>
      <c r="HK76" s="61"/>
      <c r="HL76" s="7"/>
      <c r="HM76" s="7"/>
      <c r="HN76" s="232"/>
      <c r="HO76" s="87"/>
      <c r="HP76" s="62"/>
      <c r="HQ76" s="7">
        <v>1622</v>
      </c>
      <c r="HR76" s="7"/>
      <c r="HS76" s="232"/>
      <c r="HT76" s="87"/>
      <c r="HU76" s="501">
        <v>18</v>
      </c>
      <c r="HV76" s="6"/>
      <c r="HX76" s="14">
        <v>18</v>
      </c>
      <c r="HY76" s="58" t="s">
        <v>57</v>
      </c>
      <c r="HZ76" s="7"/>
      <c r="IA76" s="7">
        <v>1622</v>
      </c>
      <c r="IB76" s="232"/>
      <c r="IC76" s="87"/>
      <c r="ID76" s="61"/>
      <c r="IE76" s="7"/>
      <c r="IF76" s="7"/>
      <c r="IG76" s="232"/>
      <c r="IH76" s="87"/>
      <c r="II76" s="62"/>
      <c r="IJ76" s="7">
        <v>1622</v>
      </c>
      <c r="IK76" s="7"/>
      <c r="IL76" s="232"/>
      <c r="IM76" s="87"/>
      <c r="IN76" s="14">
        <v>18</v>
      </c>
      <c r="IO76" s="6"/>
      <c r="IQ76" s="511">
        <v>18</v>
      </c>
      <c r="IR76" s="58" t="s">
        <v>57</v>
      </c>
      <c r="IS76" s="7"/>
      <c r="IT76" s="7">
        <v>1622</v>
      </c>
      <c r="IU76" s="232"/>
      <c r="IV76" s="87"/>
      <c r="IW76" s="61"/>
      <c r="IX76" s="7"/>
      <c r="IY76" s="7"/>
      <c r="IZ76" s="232"/>
      <c r="JA76" s="87"/>
      <c r="JB76" s="62"/>
      <c r="JC76" s="7">
        <v>1622</v>
      </c>
      <c r="JD76" s="7"/>
      <c r="JE76" s="232"/>
      <c r="JF76" s="87"/>
      <c r="JG76" s="511">
        <v>18</v>
      </c>
      <c r="JH76" s="6"/>
    </row>
    <row r="77" spans="1:268" hidden="1" x14ac:dyDescent="0.25">
      <c r="A77" s="501">
        <v>19</v>
      </c>
      <c r="B77" s="98" t="s">
        <v>58</v>
      </c>
      <c r="C77" s="96"/>
      <c r="D77" s="96">
        <v>675</v>
      </c>
      <c r="E77" s="234"/>
      <c r="F77" s="210"/>
      <c r="G77" s="61"/>
      <c r="H77" s="96"/>
      <c r="I77" s="96"/>
      <c r="J77" s="234"/>
      <c r="K77" s="210"/>
      <c r="L77" s="62"/>
      <c r="M77" s="96">
        <v>675</v>
      </c>
      <c r="N77" s="96"/>
      <c r="O77" s="234"/>
      <c r="P77" s="121"/>
      <c r="Q77" s="191">
        <v>19</v>
      </c>
      <c r="R77" s="6"/>
      <c r="U77" s="506">
        <v>19</v>
      </c>
      <c r="V77" s="98" t="s">
        <v>58</v>
      </c>
      <c r="W77" s="96"/>
      <c r="X77" s="96">
        <v>675</v>
      </c>
      <c r="Y77" s="234"/>
      <c r="Z77" s="210"/>
      <c r="AA77" s="61"/>
      <c r="AB77" s="96"/>
      <c r="AC77" s="96"/>
      <c r="AD77" s="234"/>
      <c r="AE77" s="210"/>
      <c r="AF77" s="62"/>
      <c r="AG77" s="96">
        <v>675</v>
      </c>
      <c r="AH77" s="96"/>
      <c r="AI77" s="234"/>
      <c r="AJ77" s="121"/>
      <c r="AK77" s="506">
        <v>19</v>
      </c>
      <c r="AL77" s="6"/>
      <c r="AN77" s="14">
        <v>19</v>
      </c>
      <c r="AO77" s="98" t="s">
        <v>58</v>
      </c>
      <c r="AP77" s="96"/>
      <c r="AQ77" s="96">
        <v>675</v>
      </c>
      <c r="AR77" s="234"/>
      <c r="AS77" s="210"/>
      <c r="AT77" s="61"/>
      <c r="AU77" s="96"/>
      <c r="AV77" s="96"/>
      <c r="AW77" s="234"/>
      <c r="AX77" s="210"/>
      <c r="AY77" s="62"/>
      <c r="AZ77" s="96">
        <v>675</v>
      </c>
      <c r="BA77" s="96"/>
      <c r="BB77" s="234"/>
      <c r="BC77" s="121"/>
      <c r="BD77" s="14">
        <v>19</v>
      </c>
      <c r="BE77" s="6"/>
      <c r="BH77" s="501">
        <v>19</v>
      </c>
      <c r="BI77" s="98" t="s">
        <v>58</v>
      </c>
      <c r="BJ77" s="96"/>
      <c r="BK77" s="96">
        <v>675</v>
      </c>
      <c r="BL77" s="234"/>
      <c r="BM77" s="210"/>
      <c r="BN77" s="61"/>
      <c r="BO77" s="96"/>
      <c r="BP77" s="96"/>
      <c r="BQ77" s="234"/>
      <c r="BR77" s="210"/>
      <c r="BS77" s="62"/>
      <c r="BT77" s="96">
        <v>675</v>
      </c>
      <c r="BU77" s="96"/>
      <c r="BV77" s="234"/>
      <c r="BW77" s="121"/>
      <c r="BX77" s="501">
        <v>19</v>
      </c>
      <c r="BY77" s="6"/>
      <c r="CB77" s="14">
        <v>19</v>
      </c>
      <c r="CC77" s="98" t="s">
        <v>58</v>
      </c>
      <c r="CD77" s="96"/>
      <c r="CE77" s="96">
        <v>675</v>
      </c>
      <c r="CF77" s="234"/>
      <c r="CG77" s="210"/>
      <c r="CH77" s="61"/>
      <c r="CI77" s="96"/>
      <c r="CJ77" s="96"/>
      <c r="CK77" s="234"/>
      <c r="CL77" s="210"/>
      <c r="CM77" s="62"/>
      <c r="CN77" s="96">
        <v>675</v>
      </c>
      <c r="CO77" s="96"/>
      <c r="CP77" s="234"/>
      <c r="CQ77" s="121"/>
      <c r="CR77" s="14">
        <v>19</v>
      </c>
      <c r="CS77" s="6"/>
      <c r="CU77" s="501">
        <v>19</v>
      </c>
      <c r="CV77" s="98" t="s">
        <v>58</v>
      </c>
      <c r="CW77" s="96"/>
      <c r="CX77" s="96">
        <v>675</v>
      </c>
      <c r="CY77" s="234"/>
      <c r="CZ77" s="210"/>
      <c r="DA77" s="61"/>
      <c r="DB77" s="96"/>
      <c r="DC77" s="96"/>
      <c r="DD77" s="234"/>
      <c r="DE77" s="210"/>
      <c r="DF77" s="62"/>
      <c r="DG77" s="96">
        <v>675</v>
      </c>
      <c r="DH77" s="96"/>
      <c r="DI77" s="234"/>
      <c r="DJ77" s="121"/>
      <c r="DK77" s="501">
        <v>19</v>
      </c>
      <c r="DL77" s="6"/>
      <c r="DN77" s="14">
        <v>19</v>
      </c>
      <c r="DO77" s="98" t="s">
        <v>58</v>
      </c>
      <c r="DP77" s="96"/>
      <c r="DQ77" s="96">
        <v>675</v>
      </c>
      <c r="DR77" s="234"/>
      <c r="DS77" s="210"/>
      <c r="DT77" s="61"/>
      <c r="DU77" s="96"/>
      <c r="DV77" s="96"/>
      <c r="DW77" s="234"/>
      <c r="DX77" s="210"/>
      <c r="DY77" s="62"/>
      <c r="DZ77" s="96">
        <v>675</v>
      </c>
      <c r="EA77" s="96"/>
      <c r="EB77" s="234"/>
      <c r="EC77" s="121"/>
      <c r="ED77" s="14">
        <v>19</v>
      </c>
      <c r="EE77" s="6"/>
      <c r="EG77" s="501">
        <v>19</v>
      </c>
      <c r="EH77" s="98" t="s">
        <v>58</v>
      </c>
      <c r="EI77" s="96"/>
      <c r="EJ77" s="96">
        <v>675</v>
      </c>
      <c r="EK77" s="234"/>
      <c r="EL77" s="210"/>
      <c r="EM77" s="61"/>
      <c r="EN77" s="96"/>
      <c r="EO77" s="96"/>
      <c r="EP77" s="234"/>
      <c r="EQ77" s="210"/>
      <c r="ER77" s="62"/>
      <c r="ES77" s="96">
        <v>675</v>
      </c>
      <c r="ET77" s="96"/>
      <c r="EU77" s="234"/>
      <c r="EV77" s="121"/>
      <c r="EW77" s="501">
        <v>19</v>
      </c>
      <c r="EX77" s="6"/>
      <c r="EZ77" s="14">
        <v>19</v>
      </c>
      <c r="FA77" s="98" t="s">
        <v>58</v>
      </c>
      <c r="FB77" s="96"/>
      <c r="FC77" s="96">
        <v>675</v>
      </c>
      <c r="FD77" s="234"/>
      <c r="FE77" s="210"/>
      <c r="FF77" s="61"/>
      <c r="FG77" s="96"/>
      <c r="FH77" s="96"/>
      <c r="FI77" s="234"/>
      <c r="FJ77" s="210"/>
      <c r="FK77" s="62"/>
      <c r="FL77" s="96">
        <v>675</v>
      </c>
      <c r="FM77" s="96"/>
      <c r="FN77" s="234"/>
      <c r="FO77" s="121"/>
      <c r="FP77" s="14">
        <v>19</v>
      </c>
      <c r="FQ77" s="6"/>
      <c r="FS77" s="501">
        <v>19</v>
      </c>
      <c r="FT77" s="98" t="s">
        <v>58</v>
      </c>
      <c r="FU77" s="96"/>
      <c r="FV77" s="96">
        <v>675</v>
      </c>
      <c r="FW77" s="234"/>
      <c r="FX77" s="210"/>
      <c r="FY77" s="61"/>
      <c r="FZ77" s="96"/>
      <c r="GA77" s="96"/>
      <c r="GB77" s="234"/>
      <c r="GC77" s="210"/>
      <c r="GD77" s="62"/>
      <c r="GE77" s="96">
        <v>675</v>
      </c>
      <c r="GF77" s="96"/>
      <c r="GG77" s="234"/>
      <c r="GH77" s="121"/>
      <c r="GI77" s="501">
        <v>19</v>
      </c>
      <c r="GJ77" s="6"/>
      <c r="GL77" s="14">
        <v>19</v>
      </c>
      <c r="GM77" s="98" t="s">
        <v>58</v>
      </c>
      <c r="GN77" s="96"/>
      <c r="GO77" s="96">
        <v>675</v>
      </c>
      <c r="GP77" s="234"/>
      <c r="GQ77" s="210"/>
      <c r="GR77" s="61"/>
      <c r="GS77" s="96"/>
      <c r="GT77" s="96"/>
      <c r="GU77" s="234"/>
      <c r="GV77" s="210"/>
      <c r="GW77" s="62"/>
      <c r="GX77" s="96">
        <v>675</v>
      </c>
      <c r="GY77" s="96"/>
      <c r="GZ77" s="234"/>
      <c r="HA77" s="121"/>
      <c r="HB77" s="14">
        <v>19</v>
      </c>
      <c r="HC77" s="6"/>
      <c r="HE77" s="501">
        <v>19</v>
      </c>
      <c r="HF77" s="98" t="s">
        <v>58</v>
      </c>
      <c r="HG77" s="96"/>
      <c r="HH77" s="96">
        <v>675</v>
      </c>
      <c r="HI77" s="234"/>
      <c r="HJ77" s="210"/>
      <c r="HK77" s="61"/>
      <c r="HL77" s="96"/>
      <c r="HM77" s="96"/>
      <c r="HN77" s="234"/>
      <c r="HO77" s="210"/>
      <c r="HP77" s="62"/>
      <c r="HQ77" s="96">
        <v>675</v>
      </c>
      <c r="HR77" s="96"/>
      <c r="HS77" s="234"/>
      <c r="HT77" s="121"/>
      <c r="HU77" s="501">
        <v>19</v>
      </c>
      <c r="HV77" s="6"/>
      <c r="HX77" s="14">
        <v>19</v>
      </c>
      <c r="HY77" s="98" t="s">
        <v>58</v>
      </c>
      <c r="HZ77" s="96"/>
      <c r="IA77" s="96">
        <v>675</v>
      </c>
      <c r="IB77" s="234"/>
      <c r="IC77" s="210"/>
      <c r="ID77" s="61"/>
      <c r="IE77" s="96"/>
      <c r="IF77" s="96"/>
      <c r="IG77" s="234"/>
      <c r="IH77" s="210"/>
      <c r="II77" s="62"/>
      <c r="IJ77" s="96">
        <v>675</v>
      </c>
      <c r="IK77" s="96"/>
      <c r="IL77" s="234"/>
      <c r="IM77" s="121"/>
      <c r="IN77" s="14">
        <v>19</v>
      </c>
      <c r="IO77" s="6"/>
      <c r="IQ77" s="511">
        <v>19</v>
      </c>
      <c r="IR77" s="98" t="s">
        <v>58</v>
      </c>
      <c r="IS77" s="96"/>
      <c r="IT77" s="96">
        <v>675</v>
      </c>
      <c r="IU77" s="234"/>
      <c r="IV77" s="210"/>
      <c r="IW77" s="61"/>
      <c r="IX77" s="96"/>
      <c r="IY77" s="96"/>
      <c r="IZ77" s="234"/>
      <c r="JA77" s="210"/>
      <c r="JB77" s="62"/>
      <c r="JC77" s="96">
        <v>675</v>
      </c>
      <c r="JD77" s="96"/>
      <c r="JE77" s="234"/>
      <c r="JF77" s="121"/>
      <c r="JG77" s="511">
        <v>19</v>
      </c>
      <c r="JH77" s="6"/>
    </row>
    <row r="78" spans="1:268" x14ac:dyDescent="0.25">
      <c r="A78" s="501">
        <v>16</v>
      </c>
      <c r="B78" s="122" t="s">
        <v>59</v>
      </c>
      <c r="C78" s="65"/>
      <c r="D78" s="65">
        <f>M78</f>
        <v>2142</v>
      </c>
      <c r="E78" s="66">
        <f t="shared" ref="E78:E79" si="608">SUM(D78,-C78)</f>
        <v>2142</v>
      </c>
      <c r="F78" s="67" t="e">
        <f>E78/C78</f>
        <v>#DIV/0!</v>
      </c>
      <c r="G78" s="61"/>
      <c r="H78" s="65">
        <v>2339</v>
      </c>
      <c r="I78" s="65">
        <v>2114</v>
      </c>
      <c r="J78" s="66">
        <f>SUM(I78,-H78)</f>
        <v>-225</v>
      </c>
      <c r="K78" s="68">
        <f>J78/H78</f>
        <v>-9.6194955109020944E-2</v>
      </c>
      <c r="L78" s="62"/>
      <c r="M78" s="69">
        <v>2142</v>
      </c>
      <c r="N78" s="69">
        <f>I78</f>
        <v>2114</v>
      </c>
      <c r="O78" s="70">
        <f>SUM(N78,-M78)</f>
        <v>-28</v>
      </c>
      <c r="P78" s="71">
        <f>O78/M78</f>
        <v>-1.3071895424836602E-2</v>
      </c>
      <c r="Q78" s="501">
        <v>16</v>
      </c>
      <c r="R78" s="6"/>
      <c r="U78" s="506">
        <v>16</v>
      </c>
      <c r="V78" s="122" t="s">
        <v>59</v>
      </c>
      <c r="W78" s="65"/>
      <c r="X78" s="65">
        <f>AG78</f>
        <v>2142</v>
      </c>
      <c r="Y78" s="66">
        <f t="shared" ref="Y78:Y79" si="609">SUM(X78,-W78)</f>
        <v>2142</v>
      </c>
      <c r="Z78" s="67" t="e">
        <f>Y78/W78</f>
        <v>#DIV/0!</v>
      </c>
      <c r="AA78" s="61"/>
      <c r="AB78" s="65">
        <v>122</v>
      </c>
      <c r="AC78" s="65">
        <v>146</v>
      </c>
      <c r="AD78" s="66">
        <f t="shared" ref="AD78:AD79" si="610">SUM(AC78,-AB78)</f>
        <v>24</v>
      </c>
      <c r="AE78" s="78">
        <f>AD78/AB78</f>
        <v>0.19672131147540983</v>
      </c>
      <c r="AF78" s="62"/>
      <c r="AG78" s="69">
        <v>2142</v>
      </c>
      <c r="AH78" s="69">
        <f>AC78</f>
        <v>146</v>
      </c>
      <c r="AI78" s="70">
        <f t="shared" ref="AI78:AI79" si="611">SUM(AH78,-AG78)</f>
        <v>-1996</v>
      </c>
      <c r="AJ78" s="71">
        <f t="shared" ref="AJ78" si="612">AI78/AG78</f>
        <v>-0.93183940242763774</v>
      </c>
      <c r="AK78" s="506">
        <v>16</v>
      </c>
      <c r="AL78" s="6"/>
      <c r="AN78" s="14">
        <v>16</v>
      </c>
      <c r="AO78" s="122" t="s">
        <v>59</v>
      </c>
      <c r="AP78" s="65"/>
      <c r="AQ78" s="65">
        <f>AZ78</f>
        <v>2142</v>
      </c>
      <c r="AR78" s="66">
        <f t="shared" ref="AR78:AR79" si="613">SUM(AQ78,-AP78)</f>
        <v>2142</v>
      </c>
      <c r="AS78" s="67" t="e">
        <f>AR78/AP78</f>
        <v>#DIV/0!</v>
      </c>
      <c r="AT78" s="61"/>
      <c r="AU78" s="65">
        <v>29</v>
      </c>
      <c r="AV78" s="65">
        <v>21</v>
      </c>
      <c r="AW78" s="66">
        <f t="shared" ref="AW78:AW79" si="614">SUM(AV78,-AU78)</f>
        <v>-8</v>
      </c>
      <c r="AX78" s="68">
        <f>AW78/AU78</f>
        <v>-0.27586206896551724</v>
      </c>
      <c r="AY78" s="62"/>
      <c r="AZ78" s="69">
        <v>2142</v>
      </c>
      <c r="BA78" s="69">
        <f>AV78</f>
        <v>21</v>
      </c>
      <c r="BB78" s="70">
        <f t="shared" ref="BB78:BB79" si="615">SUM(BA78,-AZ78)</f>
        <v>-2121</v>
      </c>
      <c r="BC78" s="71">
        <f t="shared" ref="BC78" si="616">BB78/AZ78</f>
        <v>-0.99019607843137258</v>
      </c>
      <c r="BD78" s="14">
        <v>16</v>
      </c>
      <c r="BE78" s="6"/>
      <c r="BH78" s="506">
        <v>16</v>
      </c>
      <c r="BI78" s="122" t="s">
        <v>59</v>
      </c>
      <c r="BJ78" s="65"/>
      <c r="BK78" s="65">
        <f>BT78</f>
        <v>2142</v>
      </c>
      <c r="BL78" s="66">
        <f t="shared" ref="BL78:BL79" si="617">SUM(BK78,-BJ78)</f>
        <v>2142</v>
      </c>
      <c r="BM78" s="67" t="e">
        <f>BL78/BJ78</f>
        <v>#DIV/0!</v>
      </c>
      <c r="BN78" s="61"/>
      <c r="BO78" s="65">
        <v>96</v>
      </c>
      <c r="BP78" s="65">
        <v>63</v>
      </c>
      <c r="BQ78" s="66">
        <f t="shared" ref="BQ78:BQ79" si="618">SUM(BP78,-BO78)</f>
        <v>-33</v>
      </c>
      <c r="BR78" s="78">
        <f>BQ78/BO78</f>
        <v>-0.34375</v>
      </c>
      <c r="BS78" s="62"/>
      <c r="BT78" s="69">
        <v>2142</v>
      </c>
      <c r="BU78" s="69">
        <f>BP78</f>
        <v>63</v>
      </c>
      <c r="BV78" s="70">
        <f t="shared" ref="BV78:BV79" si="619">SUM(BU78,-BT78)</f>
        <v>-2079</v>
      </c>
      <c r="BW78" s="71">
        <f t="shared" ref="BW78" si="620">BV78/BT78</f>
        <v>-0.97058823529411764</v>
      </c>
      <c r="BX78" s="506">
        <v>16</v>
      </c>
      <c r="BY78" s="6"/>
      <c r="CB78" s="14">
        <v>16</v>
      </c>
      <c r="CC78" s="122" t="s">
        <v>59</v>
      </c>
      <c r="CD78" s="65"/>
      <c r="CE78" s="65">
        <f>CN78</f>
        <v>2142</v>
      </c>
      <c r="CF78" s="66">
        <f t="shared" ref="CF78:CF79" si="621">SUM(CE78,-CD78)</f>
        <v>2142</v>
      </c>
      <c r="CG78" s="67" t="e">
        <f>CF78/CD78</f>
        <v>#DIV/0!</v>
      </c>
      <c r="CH78" s="61"/>
      <c r="CI78" s="65">
        <v>66</v>
      </c>
      <c r="CJ78" s="65">
        <v>48</v>
      </c>
      <c r="CK78" s="66">
        <f t="shared" ref="CK78:CK79" si="622">SUM(CJ78,-CI78)</f>
        <v>-18</v>
      </c>
      <c r="CL78" s="68">
        <f>CK78/CI78</f>
        <v>-0.27272727272727271</v>
      </c>
      <c r="CM78" s="62"/>
      <c r="CN78" s="69">
        <v>2142</v>
      </c>
      <c r="CO78" s="69">
        <f>CJ78</f>
        <v>48</v>
      </c>
      <c r="CP78" s="70">
        <f t="shared" ref="CP78:CP79" si="623">SUM(CO78,-CN78)</f>
        <v>-2094</v>
      </c>
      <c r="CQ78" s="71">
        <f t="shared" ref="CQ78" si="624">CP78/CN78</f>
        <v>-0.97759103641456579</v>
      </c>
      <c r="CR78" s="14">
        <v>16</v>
      </c>
      <c r="CS78" s="6"/>
      <c r="CU78" s="506">
        <v>16</v>
      </c>
      <c r="CV78" s="122" t="s">
        <v>59</v>
      </c>
      <c r="CW78" s="65"/>
      <c r="CX78" s="65">
        <f>DG78</f>
        <v>2142</v>
      </c>
      <c r="CY78" s="66">
        <f t="shared" ref="CY78:CY79" si="625">SUM(CX78,-CW78)</f>
        <v>2142</v>
      </c>
      <c r="CZ78" s="67" t="e">
        <f>CY78/CW78</f>
        <v>#DIV/0!</v>
      </c>
      <c r="DA78" s="61"/>
      <c r="DB78" s="65">
        <v>23</v>
      </c>
      <c r="DC78" s="65">
        <v>11</v>
      </c>
      <c r="DD78" s="66">
        <f t="shared" ref="DD78:DD79" si="626">SUM(DC78,-DB78)</f>
        <v>-12</v>
      </c>
      <c r="DE78" s="68">
        <f>DD78/DB78</f>
        <v>-0.52173913043478259</v>
      </c>
      <c r="DF78" s="62"/>
      <c r="DG78" s="69">
        <v>2142</v>
      </c>
      <c r="DH78" s="69">
        <f>DC78</f>
        <v>11</v>
      </c>
      <c r="DI78" s="70">
        <f t="shared" ref="DI78:DI79" si="627">SUM(DH78,-DG78)</f>
        <v>-2131</v>
      </c>
      <c r="DJ78" s="71">
        <f t="shared" ref="DJ78" si="628">DI78/DG78</f>
        <v>-0.99486461251167135</v>
      </c>
      <c r="DK78" s="506">
        <v>16</v>
      </c>
      <c r="DL78" s="6"/>
      <c r="DN78" s="14">
        <v>16</v>
      </c>
      <c r="DO78" s="122" t="s">
        <v>59</v>
      </c>
      <c r="DP78" s="65"/>
      <c r="DQ78" s="65">
        <f>DZ78</f>
        <v>2142</v>
      </c>
      <c r="DR78" s="66">
        <f t="shared" ref="DR78:DR79" si="629">SUM(DQ78,-DP78)</f>
        <v>2142</v>
      </c>
      <c r="DS78" s="67" t="e">
        <f>DR78/DP78</f>
        <v>#DIV/0!</v>
      </c>
      <c r="DT78" s="61"/>
      <c r="DU78" s="65">
        <v>7</v>
      </c>
      <c r="DV78" s="65">
        <v>6</v>
      </c>
      <c r="DW78" s="66">
        <f t="shared" ref="DW78:DW79" si="630">SUM(DV78,-DU78)</f>
        <v>-1</v>
      </c>
      <c r="DX78" s="68">
        <f>DW78/DU78</f>
        <v>-0.14285714285714285</v>
      </c>
      <c r="DY78" s="62"/>
      <c r="DZ78" s="69">
        <v>2142</v>
      </c>
      <c r="EA78" s="69">
        <f>DV78</f>
        <v>6</v>
      </c>
      <c r="EB78" s="70">
        <f t="shared" ref="EB78:EB79" si="631">SUM(EA78,-DZ78)</f>
        <v>-2136</v>
      </c>
      <c r="EC78" s="71">
        <f t="shared" ref="EC78" si="632">EB78/DZ78</f>
        <v>-0.99719887955182074</v>
      </c>
      <c r="ED78" s="14">
        <v>16</v>
      </c>
      <c r="EE78" s="6"/>
      <c r="EG78" s="506">
        <v>16</v>
      </c>
      <c r="EH78" s="122" t="s">
        <v>59</v>
      </c>
      <c r="EI78" s="65"/>
      <c r="EJ78" s="65">
        <f>ES78</f>
        <v>2142</v>
      </c>
      <c r="EK78" s="66">
        <f t="shared" ref="EK78:EK79" si="633">SUM(EJ78,-EI78)</f>
        <v>2142</v>
      </c>
      <c r="EL78" s="67" t="e">
        <f>EK78/EI78</f>
        <v>#DIV/0!</v>
      </c>
      <c r="EM78" s="61"/>
      <c r="EN78" s="65">
        <v>85</v>
      </c>
      <c r="EO78" s="65">
        <v>55</v>
      </c>
      <c r="EP78" s="66">
        <f t="shared" ref="EP78:EP79" si="634">SUM(EO78,-EN78)</f>
        <v>-30</v>
      </c>
      <c r="EQ78" s="68">
        <f>EP78/EN78</f>
        <v>-0.35294117647058826</v>
      </c>
      <c r="ER78" s="62"/>
      <c r="ES78" s="69">
        <v>2142</v>
      </c>
      <c r="ET78" s="69">
        <f>EO78</f>
        <v>55</v>
      </c>
      <c r="EU78" s="70">
        <f t="shared" ref="EU78:EU79" si="635">SUM(ET78,-ES78)</f>
        <v>-2087</v>
      </c>
      <c r="EV78" s="71">
        <f t="shared" ref="EV78" si="636">EU78/ES78</f>
        <v>-0.97432306255835666</v>
      </c>
      <c r="EW78" s="506">
        <v>16</v>
      </c>
      <c r="EX78" s="6"/>
      <c r="EZ78" s="14">
        <v>16</v>
      </c>
      <c r="FA78" s="122" t="s">
        <v>59</v>
      </c>
      <c r="FB78" s="65"/>
      <c r="FC78" s="65">
        <f>FL78</f>
        <v>2142</v>
      </c>
      <c r="FD78" s="66">
        <f t="shared" ref="FD78:FD79" si="637">SUM(FC78,-FB78)</f>
        <v>2142</v>
      </c>
      <c r="FE78" s="67" t="e">
        <f>FD78/FB78</f>
        <v>#DIV/0!</v>
      </c>
      <c r="FF78" s="61"/>
      <c r="FG78" s="65">
        <v>18</v>
      </c>
      <c r="FH78" s="65">
        <v>18</v>
      </c>
      <c r="FI78" s="66">
        <f t="shared" ref="FI78:FI79" si="638">SUM(FH78,-FG78)</f>
        <v>0</v>
      </c>
      <c r="FJ78" s="78">
        <f>FI78/FG78</f>
        <v>0</v>
      </c>
      <c r="FK78" s="62"/>
      <c r="FL78" s="69">
        <v>2142</v>
      </c>
      <c r="FM78" s="69">
        <f>FH78</f>
        <v>18</v>
      </c>
      <c r="FN78" s="70">
        <f t="shared" ref="FN78:FN79" si="639">SUM(FM78,-FL78)</f>
        <v>-2124</v>
      </c>
      <c r="FO78" s="71">
        <f t="shared" ref="FO78" si="640">FN78/FL78</f>
        <v>-0.99159663865546221</v>
      </c>
      <c r="FP78" s="14">
        <v>16</v>
      </c>
      <c r="FQ78" s="6"/>
      <c r="FS78" s="506">
        <v>16</v>
      </c>
      <c r="FT78" s="122" t="s">
        <v>59</v>
      </c>
      <c r="FU78" s="65"/>
      <c r="FV78" s="65">
        <f>GE78</f>
        <v>2142</v>
      </c>
      <c r="FW78" s="66">
        <f t="shared" ref="FW78:FW79" si="641">SUM(FV78,-FU78)</f>
        <v>2142</v>
      </c>
      <c r="FX78" s="67" t="e">
        <f>FW78/FU78</f>
        <v>#DIV/0!</v>
      </c>
      <c r="FY78" s="61"/>
      <c r="FZ78" s="65">
        <v>53</v>
      </c>
      <c r="GA78" s="65">
        <v>33</v>
      </c>
      <c r="GB78" s="66">
        <f t="shared" ref="GB78:GB79" si="642">SUM(GA78,-FZ78)</f>
        <v>-20</v>
      </c>
      <c r="GC78" s="68">
        <f>GB78/FZ78</f>
        <v>-0.37735849056603776</v>
      </c>
      <c r="GD78" s="62"/>
      <c r="GE78" s="69">
        <v>2142</v>
      </c>
      <c r="GF78" s="69">
        <f>GA78</f>
        <v>33</v>
      </c>
      <c r="GG78" s="70">
        <f t="shared" ref="GG78:GG79" si="643">SUM(GF78,-GE78)</f>
        <v>-2109</v>
      </c>
      <c r="GH78" s="71">
        <f t="shared" ref="GH78" si="644">GG78/GE78</f>
        <v>-0.98459383753501406</v>
      </c>
      <c r="GI78" s="506">
        <v>16</v>
      </c>
      <c r="GJ78" s="6"/>
      <c r="GL78" s="14">
        <v>16</v>
      </c>
      <c r="GM78" s="122" t="s">
        <v>59</v>
      </c>
      <c r="GN78" s="65"/>
      <c r="GO78" s="65">
        <f>GX78</f>
        <v>2142</v>
      </c>
      <c r="GP78" s="66">
        <f t="shared" ref="GP78:GP79" si="645">SUM(GO78,-GN78)</f>
        <v>2142</v>
      </c>
      <c r="GQ78" s="67" t="e">
        <f>GP78/GN78</f>
        <v>#DIV/0!</v>
      </c>
      <c r="GR78" s="61"/>
      <c r="GS78" s="65">
        <v>15</v>
      </c>
      <c r="GT78" s="65">
        <v>16</v>
      </c>
      <c r="GU78" s="66">
        <f t="shared" ref="GU78:GU79" si="646">SUM(GT78,-GS78)</f>
        <v>1</v>
      </c>
      <c r="GV78" s="78">
        <f>GU78/GS78</f>
        <v>6.6666666666666666E-2</v>
      </c>
      <c r="GW78" s="62"/>
      <c r="GX78" s="69">
        <v>2142</v>
      </c>
      <c r="GY78" s="69">
        <f>GT78</f>
        <v>16</v>
      </c>
      <c r="GZ78" s="70">
        <f t="shared" ref="GZ78:GZ79" si="647">SUM(GY78,-GX78)</f>
        <v>-2126</v>
      </c>
      <c r="HA78" s="71">
        <f t="shared" ref="HA78" si="648">GZ78/GX78</f>
        <v>-0.99253034547152197</v>
      </c>
      <c r="HB78" s="14">
        <v>16</v>
      </c>
      <c r="HC78" s="6"/>
      <c r="HE78" s="506">
        <v>16</v>
      </c>
      <c r="HF78" s="122" t="s">
        <v>59</v>
      </c>
      <c r="HG78" s="65"/>
      <c r="HH78" s="65">
        <f>HQ78</f>
        <v>2142</v>
      </c>
      <c r="HI78" s="66">
        <f t="shared" ref="HI78:HI79" si="649">SUM(HH78,-HG78)</f>
        <v>2142</v>
      </c>
      <c r="HJ78" s="67" t="e">
        <f>HI78/HG78</f>
        <v>#DIV/0!</v>
      </c>
      <c r="HK78" s="61"/>
      <c r="HL78" s="65">
        <v>63</v>
      </c>
      <c r="HM78" s="65">
        <v>76</v>
      </c>
      <c r="HN78" s="66">
        <f t="shared" ref="HN78:HN79" si="650">SUM(HM78,-HL78)</f>
        <v>13</v>
      </c>
      <c r="HO78" s="78">
        <f>HN78/HL78</f>
        <v>0.20634920634920634</v>
      </c>
      <c r="HP78" s="62"/>
      <c r="HQ78" s="69">
        <v>2142</v>
      </c>
      <c r="HR78" s="69">
        <f>HM78</f>
        <v>76</v>
      </c>
      <c r="HS78" s="70">
        <f t="shared" ref="HS78:HS79" si="651">SUM(HR78,-HQ78)</f>
        <v>-2066</v>
      </c>
      <c r="HT78" s="71">
        <f t="shared" ref="HT78" si="652">HS78/HQ78</f>
        <v>-0.96451914098972924</v>
      </c>
      <c r="HU78" s="506">
        <v>16</v>
      </c>
      <c r="HV78" s="6"/>
      <c r="HX78" s="14">
        <v>16</v>
      </c>
      <c r="HY78" s="122" t="s">
        <v>59</v>
      </c>
      <c r="HZ78" s="65"/>
      <c r="IA78" s="65">
        <f>IJ78</f>
        <v>2142</v>
      </c>
      <c r="IB78" s="66">
        <f t="shared" ref="IB78:IB79" si="653">SUM(IA78,-HZ78)</f>
        <v>2142</v>
      </c>
      <c r="IC78" s="67" t="e">
        <f>IB78/HZ78</f>
        <v>#DIV/0!</v>
      </c>
      <c r="ID78" s="61"/>
      <c r="IE78" s="65">
        <v>34</v>
      </c>
      <c r="IF78" s="65">
        <v>26</v>
      </c>
      <c r="IG78" s="66">
        <f t="shared" ref="IG78:IG79" si="654">SUM(IF78,-IE78)</f>
        <v>-8</v>
      </c>
      <c r="IH78" s="68">
        <f>IG78/IE78</f>
        <v>-0.23529411764705882</v>
      </c>
      <c r="II78" s="62"/>
      <c r="IJ78" s="69">
        <v>2142</v>
      </c>
      <c r="IK78" s="69">
        <f>IF78</f>
        <v>26</v>
      </c>
      <c r="IL78" s="70">
        <f t="shared" ref="IL78:IL79" si="655">SUM(IK78,-IJ78)</f>
        <v>-2116</v>
      </c>
      <c r="IM78" s="71">
        <f t="shared" ref="IM78" si="656">IL78/IJ78</f>
        <v>-0.9878618113912232</v>
      </c>
      <c r="IN78" s="14">
        <v>16</v>
      </c>
      <c r="IO78" s="6"/>
      <c r="IQ78" s="511">
        <v>16</v>
      </c>
      <c r="IR78" s="122" t="s">
        <v>59</v>
      </c>
      <c r="IS78" s="65"/>
      <c r="IT78" s="65">
        <f>JC78</f>
        <v>2142</v>
      </c>
      <c r="IU78" s="66">
        <f t="shared" ref="IU78:IU79" si="657">SUM(IT78,-IS78)</f>
        <v>2142</v>
      </c>
      <c r="IV78" s="67" t="e">
        <f>IU78/IS78</f>
        <v>#DIV/0!</v>
      </c>
      <c r="IW78" s="61"/>
      <c r="IX78" s="65">
        <f>SUM(AB78,AU78,BO78,CI78,DB78,DU78,EN78,FG78,FZ78,GS78,HL78,IE78)</f>
        <v>611</v>
      </c>
      <c r="IY78" s="65">
        <f>SUM(AC78,AV78,BP78,CJ78,DC78,DV78,EO78,FH78,GA78,GT78,HM78,IF78)</f>
        <v>519</v>
      </c>
      <c r="IZ78" s="66">
        <f t="shared" ref="IZ78:IZ79" si="658">SUM(IY78,-IX78)</f>
        <v>-92</v>
      </c>
      <c r="JA78" s="68">
        <f>IZ78/IX78</f>
        <v>-0.15057283142389524</v>
      </c>
      <c r="JB78" s="62"/>
      <c r="JC78" s="69">
        <v>2142</v>
      </c>
      <c r="JD78" s="69">
        <f>IY78</f>
        <v>519</v>
      </c>
      <c r="JE78" s="70">
        <f t="shared" ref="JE78:JE79" si="659">SUM(JD78,-JC78)</f>
        <v>-1623</v>
      </c>
      <c r="JF78" s="71">
        <f t="shared" ref="JF78" si="660">JE78/JC78</f>
        <v>-0.75770308123249297</v>
      </c>
      <c r="JG78" s="511">
        <v>16</v>
      </c>
      <c r="JH78" s="6"/>
    </row>
    <row r="79" spans="1:268" x14ac:dyDescent="0.25">
      <c r="A79" s="501">
        <v>17</v>
      </c>
      <c r="B79" s="112" t="s">
        <v>60</v>
      </c>
      <c r="C79" s="113">
        <f>SUM(C70,C78)</f>
        <v>0</v>
      </c>
      <c r="D79" s="113">
        <f>SUM(D70,D78)</f>
        <v>4339</v>
      </c>
      <c r="E79" s="114">
        <f t="shared" si="608"/>
        <v>4339</v>
      </c>
      <c r="F79" s="115" t="e">
        <f>E79/C79</f>
        <v>#DIV/0!</v>
      </c>
      <c r="G79" s="61"/>
      <c r="H79" s="113">
        <f>SUM(H70,H78)</f>
        <v>4456</v>
      </c>
      <c r="I79" s="113">
        <f>SUM(I70,I78)</f>
        <v>4347</v>
      </c>
      <c r="J79" s="114">
        <f>SUM(I79,-H79)</f>
        <v>-109</v>
      </c>
      <c r="K79" s="110">
        <f>J79/H79</f>
        <v>-2.4461400359066427E-2</v>
      </c>
      <c r="L79" s="62"/>
      <c r="M79" s="113">
        <f>SUM(M70,M78)</f>
        <v>4339</v>
      </c>
      <c r="N79" s="113">
        <f>SUM(N70,N78)</f>
        <v>4347</v>
      </c>
      <c r="O79" s="114">
        <f>SUM(N79,-M79)</f>
        <v>8</v>
      </c>
      <c r="P79" s="71">
        <f>O79/M79</f>
        <v>1.8437427978796957E-3</v>
      </c>
      <c r="Q79" s="501">
        <v>17</v>
      </c>
      <c r="R79" s="6"/>
      <c r="U79" s="506">
        <v>17</v>
      </c>
      <c r="V79" s="112" t="s">
        <v>60</v>
      </c>
      <c r="W79" s="113">
        <f>SUM(W70,W78)</f>
        <v>0</v>
      </c>
      <c r="X79" s="113">
        <f>SUM(X70,X78)</f>
        <v>4339</v>
      </c>
      <c r="Y79" s="114">
        <f t="shared" si="609"/>
        <v>4339</v>
      </c>
      <c r="Z79" s="115" t="e">
        <f>Y79/W79</f>
        <v>#DIV/0!</v>
      </c>
      <c r="AA79" s="61"/>
      <c r="AB79" s="113">
        <f>SUM(AB70,AB78)</f>
        <v>308</v>
      </c>
      <c r="AC79" s="113">
        <f>SUM(AC70,AC78)</f>
        <v>339</v>
      </c>
      <c r="AD79" s="114">
        <f t="shared" si="610"/>
        <v>31</v>
      </c>
      <c r="AE79" s="116">
        <f>AD79/AB79</f>
        <v>0.10064935064935066</v>
      </c>
      <c r="AF79" s="62"/>
      <c r="AG79" s="113">
        <f>SUM(AG70,AG78)</f>
        <v>4339</v>
      </c>
      <c r="AH79" s="113">
        <f>SUM(AH70,AH78)</f>
        <v>339</v>
      </c>
      <c r="AI79" s="114">
        <f t="shared" si="611"/>
        <v>-4000</v>
      </c>
      <c r="AJ79" s="71">
        <f>AI79/AG79</f>
        <v>-0.92187139893984793</v>
      </c>
      <c r="AK79" s="506">
        <v>17</v>
      </c>
      <c r="AL79" s="6"/>
      <c r="AN79" s="14">
        <v>17</v>
      </c>
      <c r="AO79" s="112" t="s">
        <v>60</v>
      </c>
      <c r="AP79" s="113">
        <f>SUM(AP70,AP78)</f>
        <v>0</v>
      </c>
      <c r="AQ79" s="113">
        <f>SUM(AQ70,AQ78)</f>
        <v>4339</v>
      </c>
      <c r="AR79" s="114">
        <f t="shared" si="613"/>
        <v>4339</v>
      </c>
      <c r="AS79" s="115" t="e">
        <f>AR79/AP79</f>
        <v>#DIV/0!</v>
      </c>
      <c r="AT79" s="61"/>
      <c r="AU79" s="113">
        <f>SUM(AU70,AU78)</f>
        <v>44</v>
      </c>
      <c r="AV79" s="113">
        <f>SUM(AV70,AV78)</f>
        <v>37</v>
      </c>
      <c r="AW79" s="114">
        <f t="shared" si="614"/>
        <v>-7</v>
      </c>
      <c r="AX79" s="116">
        <f>AW79/AU79</f>
        <v>-0.15909090909090909</v>
      </c>
      <c r="AY79" s="62"/>
      <c r="AZ79" s="113">
        <f>SUM(AZ70,AZ78)</f>
        <v>4339</v>
      </c>
      <c r="BA79" s="113">
        <f>SUM(BA70,BA78)</f>
        <v>37</v>
      </c>
      <c r="BB79" s="114">
        <f t="shared" si="615"/>
        <v>-4302</v>
      </c>
      <c r="BC79" s="71">
        <f>BB79/AZ79</f>
        <v>-0.99147268955980639</v>
      </c>
      <c r="BD79" s="14">
        <v>17</v>
      </c>
      <c r="BE79" s="6"/>
      <c r="BH79" s="506">
        <v>17</v>
      </c>
      <c r="BI79" s="112" t="s">
        <v>60</v>
      </c>
      <c r="BJ79" s="113">
        <f>SUM(BJ70,BJ78)</f>
        <v>0</v>
      </c>
      <c r="BK79" s="113">
        <f>SUM(BK70,BK78)</f>
        <v>4339</v>
      </c>
      <c r="BL79" s="114">
        <f t="shared" si="617"/>
        <v>4339</v>
      </c>
      <c r="BM79" s="115" t="e">
        <f>BL79/BJ79</f>
        <v>#DIV/0!</v>
      </c>
      <c r="BN79" s="61"/>
      <c r="BO79" s="113">
        <f>SUM(BO70,BO78)</f>
        <v>147</v>
      </c>
      <c r="BP79" s="113">
        <f>SUM(BP70,BP78)</f>
        <v>109</v>
      </c>
      <c r="BQ79" s="114">
        <f t="shared" si="618"/>
        <v>-38</v>
      </c>
      <c r="BR79" s="116">
        <f>BQ79/BO79</f>
        <v>-0.25850340136054423</v>
      </c>
      <c r="BS79" s="62"/>
      <c r="BT79" s="113">
        <f>SUM(BT70,BT78)</f>
        <v>4339</v>
      </c>
      <c r="BU79" s="113">
        <f>SUM(BU70,BU78)</f>
        <v>109</v>
      </c>
      <c r="BV79" s="114">
        <f t="shared" si="619"/>
        <v>-4230</v>
      </c>
      <c r="BW79" s="71">
        <f>BV79/BT79</f>
        <v>-0.97487900437888919</v>
      </c>
      <c r="BX79" s="506">
        <v>17</v>
      </c>
      <c r="BY79" s="6"/>
      <c r="CB79" s="14">
        <v>17</v>
      </c>
      <c r="CC79" s="112" t="s">
        <v>60</v>
      </c>
      <c r="CD79" s="113">
        <f>SUM(CD70,CD78)</f>
        <v>0</v>
      </c>
      <c r="CE79" s="113">
        <f>SUM(CE70,CE78)</f>
        <v>4339</v>
      </c>
      <c r="CF79" s="114">
        <f t="shared" si="621"/>
        <v>4339</v>
      </c>
      <c r="CG79" s="115" t="e">
        <f>CF79/CD79</f>
        <v>#DIV/0!</v>
      </c>
      <c r="CH79" s="61"/>
      <c r="CI79" s="113">
        <f>SUM(CI70,CI78)</f>
        <v>115</v>
      </c>
      <c r="CJ79" s="113">
        <f>SUM(CJ70,CJ78)</f>
        <v>96</v>
      </c>
      <c r="CK79" s="114">
        <f t="shared" si="622"/>
        <v>-19</v>
      </c>
      <c r="CL79" s="110">
        <f>CK79/CI79</f>
        <v>-0.16521739130434782</v>
      </c>
      <c r="CM79" s="62"/>
      <c r="CN79" s="113">
        <f>SUM(CN70,CN78)</f>
        <v>4339</v>
      </c>
      <c r="CO79" s="113">
        <f>SUM(CO70,CO78)</f>
        <v>96</v>
      </c>
      <c r="CP79" s="114">
        <f t="shared" si="623"/>
        <v>-4243</v>
      </c>
      <c r="CQ79" s="71">
        <f>CP79/CN79</f>
        <v>-0.97787508642544363</v>
      </c>
      <c r="CR79" s="14">
        <v>17</v>
      </c>
      <c r="CS79" s="6"/>
      <c r="CU79" s="506">
        <v>17</v>
      </c>
      <c r="CV79" s="112" t="s">
        <v>60</v>
      </c>
      <c r="CW79" s="113">
        <f>SUM(CW70,CW78)</f>
        <v>0</v>
      </c>
      <c r="CX79" s="113">
        <f>SUM(CX70,CX78)</f>
        <v>4339</v>
      </c>
      <c r="CY79" s="114">
        <f t="shared" si="625"/>
        <v>4339</v>
      </c>
      <c r="CZ79" s="115" t="e">
        <f>CY79/CW79</f>
        <v>#DIV/0!</v>
      </c>
      <c r="DA79" s="61"/>
      <c r="DB79" s="113">
        <f>SUM(DB70,DB78)</f>
        <v>33</v>
      </c>
      <c r="DC79" s="113">
        <f>SUM(DC70,DC78)</f>
        <v>31</v>
      </c>
      <c r="DD79" s="114">
        <f t="shared" si="626"/>
        <v>-2</v>
      </c>
      <c r="DE79" s="110">
        <f>DD79/DB79</f>
        <v>-6.0606060606060608E-2</v>
      </c>
      <c r="DF79" s="62"/>
      <c r="DG79" s="113">
        <f>SUM(DG70,DG78)</f>
        <v>4339</v>
      </c>
      <c r="DH79" s="113">
        <f>SUM(DH70,DH78)</f>
        <v>31</v>
      </c>
      <c r="DI79" s="114">
        <f t="shared" si="627"/>
        <v>-4308</v>
      </c>
      <c r="DJ79" s="71">
        <f>DI79/DG79</f>
        <v>-0.99285549665821615</v>
      </c>
      <c r="DK79" s="506">
        <v>17</v>
      </c>
      <c r="DL79" s="6"/>
      <c r="DN79" s="14">
        <v>17</v>
      </c>
      <c r="DO79" s="112" t="s">
        <v>60</v>
      </c>
      <c r="DP79" s="113">
        <f>SUM(DP70,DP78)</f>
        <v>0</v>
      </c>
      <c r="DQ79" s="113">
        <f>SUM(DQ70,DQ78)</f>
        <v>4339</v>
      </c>
      <c r="DR79" s="114">
        <f t="shared" si="629"/>
        <v>4339</v>
      </c>
      <c r="DS79" s="115" t="e">
        <f>DR79/DP79</f>
        <v>#DIV/0!</v>
      </c>
      <c r="DT79" s="61"/>
      <c r="DU79" s="113">
        <f>SUM(DU70,DU78)</f>
        <v>16</v>
      </c>
      <c r="DV79" s="113">
        <f>SUM(DV70,DV78)</f>
        <v>13</v>
      </c>
      <c r="DW79" s="114">
        <f t="shared" si="630"/>
        <v>-3</v>
      </c>
      <c r="DX79" s="110">
        <f>DW79/DU79</f>
        <v>-0.1875</v>
      </c>
      <c r="DY79" s="62"/>
      <c r="DZ79" s="113">
        <f>SUM(DZ70,DZ78)</f>
        <v>4339</v>
      </c>
      <c r="EA79" s="113">
        <f>SUM(EA70,EA78)</f>
        <v>13</v>
      </c>
      <c r="EB79" s="114">
        <f t="shared" si="631"/>
        <v>-4326</v>
      </c>
      <c r="EC79" s="71">
        <f>EB79/DZ79</f>
        <v>-0.99700391795344545</v>
      </c>
      <c r="ED79" s="14">
        <v>17</v>
      </c>
      <c r="EE79" s="6"/>
      <c r="EG79" s="506">
        <v>17</v>
      </c>
      <c r="EH79" s="112" t="s">
        <v>60</v>
      </c>
      <c r="EI79" s="113">
        <f>SUM(EI70,EI78)</f>
        <v>0</v>
      </c>
      <c r="EJ79" s="113">
        <f>SUM(EJ70,EJ78)</f>
        <v>4339</v>
      </c>
      <c r="EK79" s="114">
        <f t="shared" si="633"/>
        <v>4339</v>
      </c>
      <c r="EL79" s="115" t="e">
        <f>EK79/EI79</f>
        <v>#DIV/0!</v>
      </c>
      <c r="EM79" s="61"/>
      <c r="EN79" s="113">
        <f>SUM(EN70,EN78)</f>
        <v>98</v>
      </c>
      <c r="EO79" s="113">
        <f>SUM(EO70,EO78)</f>
        <v>71</v>
      </c>
      <c r="EP79" s="114">
        <f t="shared" si="634"/>
        <v>-27</v>
      </c>
      <c r="EQ79" s="110">
        <f>EP79/EN79</f>
        <v>-0.27551020408163263</v>
      </c>
      <c r="ER79" s="62"/>
      <c r="ES79" s="113">
        <f>SUM(ES70,ES78)</f>
        <v>4339</v>
      </c>
      <c r="ET79" s="113">
        <f>SUM(ET70,ET78)</f>
        <v>71</v>
      </c>
      <c r="EU79" s="114">
        <f t="shared" si="635"/>
        <v>-4268</v>
      </c>
      <c r="EV79" s="71">
        <f>EU79/ES79</f>
        <v>-0.98363678266881771</v>
      </c>
      <c r="EW79" s="506">
        <v>17</v>
      </c>
      <c r="EX79" s="6"/>
      <c r="EZ79" s="14">
        <v>17</v>
      </c>
      <c r="FA79" s="112" t="s">
        <v>60</v>
      </c>
      <c r="FB79" s="113">
        <f>SUM(FB70,FB78)</f>
        <v>0</v>
      </c>
      <c r="FC79" s="113">
        <f>SUM(FC70,FC78)</f>
        <v>4339</v>
      </c>
      <c r="FD79" s="114">
        <f t="shared" si="637"/>
        <v>4339</v>
      </c>
      <c r="FE79" s="115" t="e">
        <f>FD79/FB79</f>
        <v>#DIV/0!</v>
      </c>
      <c r="FF79" s="61"/>
      <c r="FG79" s="113">
        <f>SUM(FG70,FG78)</f>
        <v>47</v>
      </c>
      <c r="FH79" s="113">
        <f>SUM(FH70,FH78)</f>
        <v>49</v>
      </c>
      <c r="FI79" s="114">
        <f t="shared" si="638"/>
        <v>2</v>
      </c>
      <c r="FJ79" s="116">
        <f>FI79/FG79</f>
        <v>4.2553191489361701E-2</v>
      </c>
      <c r="FK79" s="62"/>
      <c r="FL79" s="113">
        <f>SUM(FL70,FL78)</f>
        <v>4339</v>
      </c>
      <c r="FM79" s="113">
        <f>SUM(FM70,FM78)</f>
        <v>49</v>
      </c>
      <c r="FN79" s="114">
        <f t="shared" si="639"/>
        <v>-4290</v>
      </c>
      <c r="FO79" s="71">
        <f>FN79/FL79</f>
        <v>-0.98870707536298685</v>
      </c>
      <c r="FP79" s="14">
        <v>17</v>
      </c>
      <c r="FQ79" s="6"/>
      <c r="FS79" s="506">
        <v>17</v>
      </c>
      <c r="FT79" s="112" t="s">
        <v>60</v>
      </c>
      <c r="FU79" s="113">
        <f>SUM(FU70,FU78)</f>
        <v>0</v>
      </c>
      <c r="FV79" s="113">
        <f>SUM(FV70,FV78)</f>
        <v>4339</v>
      </c>
      <c r="FW79" s="114">
        <f t="shared" si="641"/>
        <v>4339</v>
      </c>
      <c r="FX79" s="115" t="e">
        <f>FW79/FU79</f>
        <v>#DIV/0!</v>
      </c>
      <c r="FY79" s="61"/>
      <c r="FZ79" s="113">
        <f>SUM(FZ70,FZ78)</f>
        <v>102</v>
      </c>
      <c r="GA79" s="113">
        <f>SUM(GA70,GA78)</f>
        <v>97</v>
      </c>
      <c r="GB79" s="114">
        <f t="shared" si="642"/>
        <v>-5</v>
      </c>
      <c r="GC79" s="110">
        <f>GB79/FZ79</f>
        <v>-4.9019607843137254E-2</v>
      </c>
      <c r="GD79" s="62"/>
      <c r="GE79" s="113">
        <f>SUM(GE70,GE78)</f>
        <v>4339</v>
      </c>
      <c r="GF79" s="113">
        <f>SUM(GF70,GF78)</f>
        <v>97</v>
      </c>
      <c r="GG79" s="114">
        <f t="shared" si="643"/>
        <v>-4242</v>
      </c>
      <c r="GH79" s="71">
        <f>GG79/GE79</f>
        <v>-0.97764461857570872</v>
      </c>
      <c r="GI79" s="506">
        <v>17</v>
      </c>
      <c r="GJ79" s="6"/>
      <c r="GL79" s="14">
        <v>17</v>
      </c>
      <c r="GM79" s="112" t="s">
        <v>60</v>
      </c>
      <c r="GN79" s="113">
        <f>SUM(GN70,GN78)</f>
        <v>0</v>
      </c>
      <c r="GO79" s="113">
        <f>SUM(GO70,GO78)</f>
        <v>4339</v>
      </c>
      <c r="GP79" s="114">
        <f t="shared" si="645"/>
        <v>4339</v>
      </c>
      <c r="GQ79" s="115" t="e">
        <f>GP79/GN79</f>
        <v>#DIV/0!</v>
      </c>
      <c r="GR79" s="61"/>
      <c r="GS79" s="113">
        <f>SUM(GS70,GS78)</f>
        <v>24</v>
      </c>
      <c r="GT79" s="113">
        <f>SUM(GT70,GT78)</f>
        <v>35</v>
      </c>
      <c r="GU79" s="114">
        <f t="shared" si="646"/>
        <v>11</v>
      </c>
      <c r="GV79" s="116">
        <f>GU79/GS79</f>
        <v>0.45833333333333331</v>
      </c>
      <c r="GW79" s="62"/>
      <c r="GX79" s="113">
        <f>SUM(GX70,GX78)</f>
        <v>4339</v>
      </c>
      <c r="GY79" s="113">
        <f>SUM(GY70,GY78)</f>
        <v>35</v>
      </c>
      <c r="GZ79" s="114">
        <f t="shared" si="647"/>
        <v>-4304</v>
      </c>
      <c r="HA79" s="71">
        <f>GZ79/GX79</f>
        <v>-0.99193362525927631</v>
      </c>
      <c r="HB79" s="14">
        <v>17</v>
      </c>
      <c r="HC79" s="6"/>
      <c r="HE79" s="506">
        <v>17</v>
      </c>
      <c r="HF79" s="112" t="s">
        <v>60</v>
      </c>
      <c r="HG79" s="113">
        <f>SUM(HG70,HG78)</f>
        <v>0</v>
      </c>
      <c r="HH79" s="113">
        <f>SUM(HH70,HH78)</f>
        <v>4339</v>
      </c>
      <c r="HI79" s="114">
        <f t="shared" si="649"/>
        <v>4339</v>
      </c>
      <c r="HJ79" s="115" t="e">
        <f>HI79/HG79</f>
        <v>#DIV/0!</v>
      </c>
      <c r="HK79" s="61"/>
      <c r="HL79" s="113">
        <f>SUM(HL70,HL78)</f>
        <v>113</v>
      </c>
      <c r="HM79" s="113">
        <f>SUM(HM70,HM78)</f>
        <v>149</v>
      </c>
      <c r="HN79" s="114">
        <f t="shared" si="650"/>
        <v>36</v>
      </c>
      <c r="HO79" s="116">
        <f>HN79/HL79</f>
        <v>0.31858407079646017</v>
      </c>
      <c r="HP79" s="62"/>
      <c r="HQ79" s="113">
        <f>SUM(HQ70,HQ78)</f>
        <v>4339</v>
      </c>
      <c r="HR79" s="113">
        <f>SUM(HR70,HR78)</f>
        <v>149</v>
      </c>
      <c r="HS79" s="114">
        <f t="shared" si="651"/>
        <v>-4190</v>
      </c>
      <c r="HT79" s="71">
        <f>HS79/HQ79</f>
        <v>-0.96566029038949064</v>
      </c>
      <c r="HU79" s="506">
        <v>17</v>
      </c>
      <c r="HV79" s="6"/>
      <c r="HX79" s="14">
        <v>17</v>
      </c>
      <c r="HY79" s="112" t="s">
        <v>60</v>
      </c>
      <c r="HZ79" s="113">
        <f>SUM(HZ70,HZ78)</f>
        <v>0</v>
      </c>
      <c r="IA79" s="113">
        <f>SUM(IA70,IA78)</f>
        <v>4339</v>
      </c>
      <c r="IB79" s="114">
        <f t="shared" si="653"/>
        <v>4339</v>
      </c>
      <c r="IC79" s="115" t="e">
        <f>IB79/HZ79</f>
        <v>#DIV/0!</v>
      </c>
      <c r="ID79" s="61"/>
      <c r="IE79" s="113">
        <f>SUM(IE70,IE78)</f>
        <v>58</v>
      </c>
      <c r="IF79" s="113">
        <f>SUM(IF70,IF78)</f>
        <v>58</v>
      </c>
      <c r="IG79" s="114">
        <f t="shared" si="654"/>
        <v>0</v>
      </c>
      <c r="IH79" s="116">
        <f>IG79/IE79</f>
        <v>0</v>
      </c>
      <c r="II79" s="62"/>
      <c r="IJ79" s="113">
        <f>SUM(IJ70,IJ78)</f>
        <v>4339</v>
      </c>
      <c r="IK79" s="113">
        <f>SUM(IK70,IK78)</f>
        <v>58</v>
      </c>
      <c r="IL79" s="114">
        <f t="shared" si="655"/>
        <v>-4281</v>
      </c>
      <c r="IM79" s="71">
        <f>IL79/IJ79</f>
        <v>-0.98663286471537226</v>
      </c>
      <c r="IN79" s="14">
        <v>17</v>
      </c>
      <c r="IO79" s="6"/>
      <c r="IQ79" s="511">
        <v>17</v>
      </c>
      <c r="IR79" s="112" t="s">
        <v>60</v>
      </c>
      <c r="IS79" s="113">
        <f>SUM(IS70,IS78)</f>
        <v>0</v>
      </c>
      <c r="IT79" s="113">
        <f>SUM(IT70,IT78)</f>
        <v>4339</v>
      </c>
      <c r="IU79" s="114">
        <f t="shared" si="657"/>
        <v>4339</v>
      </c>
      <c r="IV79" s="115" t="e">
        <f>IU79/IS79</f>
        <v>#DIV/0!</v>
      </c>
      <c r="IW79" s="61"/>
      <c r="IX79" s="113">
        <f>SUM(IX70,IX78)</f>
        <v>1105</v>
      </c>
      <c r="IY79" s="113">
        <f>SUM(IY70,IY78)</f>
        <v>1084</v>
      </c>
      <c r="IZ79" s="114">
        <f t="shared" si="658"/>
        <v>-21</v>
      </c>
      <c r="JA79" s="110">
        <f>IZ79/IX79</f>
        <v>-1.9004524886877826E-2</v>
      </c>
      <c r="JB79" s="62"/>
      <c r="JC79" s="113">
        <f>SUM(JC70,JC78)</f>
        <v>4339</v>
      </c>
      <c r="JD79" s="113">
        <f>SUM(JD70,JD78)</f>
        <v>1084</v>
      </c>
      <c r="JE79" s="114">
        <f t="shared" si="659"/>
        <v>-3255</v>
      </c>
      <c r="JF79" s="71">
        <f>JE79/JC79</f>
        <v>-0.75017285088730123</v>
      </c>
      <c r="JG79" s="511">
        <v>17</v>
      </c>
      <c r="JH79" s="6"/>
    </row>
    <row r="80" spans="1:268" hidden="1" x14ac:dyDescent="0.25">
      <c r="A80" s="501"/>
      <c r="B80" s="58"/>
      <c r="C80" s="7"/>
      <c r="D80" s="58"/>
      <c r="E80" s="58"/>
      <c r="F80" s="92"/>
      <c r="G80" s="119"/>
      <c r="H80" s="58"/>
      <c r="I80" s="58"/>
      <c r="J80" s="58"/>
      <c r="K80" s="92"/>
      <c r="L80" s="62"/>
      <c r="M80" s="58"/>
      <c r="N80" s="58"/>
      <c r="O80" s="58"/>
      <c r="P80" s="87"/>
      <c r="Q80" s="191"/>
      <c r="R80" s="6"/>
      <c r="U80" s="506"/>
      <c r="V80" s="58"/>
      <c r="W80" s="7"/>
      <c r="X80" s="58"/>
      <c r="Y80" s="58"/>
      <c r="Z80" s="92"/>
      <c r="AA80" s="119"/>
      <c r="AB80" s="58"/>
      <c r="AC80" s="58"/>
      <c r="AD80" s="58"/>
      <c r="AE80" s="92"/>
      <c r="AF80" s="62"/>
      <c r="AG80" s="58"/>
      <c r="AH80" s="58"/>
      <c r="AI80" s="58"/>
      <c r="AJ80" s="87"/>
      <c r="AK80" s="506"/>
      <c r="AL80" s="6"/>
      <c r="AN80" s="14"/>
      <c r="AO80" s="58"/>
      <c r="AP80" s="7"/>
      <c r="AQ80" s="58"/>
      <c r="AR80" s="58"/>
      <c r="AS80" s="92"/>
      <c r="AT80" s="119"/>
      <c r="AU80" s="58"/>
      <c r="AV80" s="58"/>
      <c r="AW80" s="58"/>
      <c r="AX80" s="92"/>
      <c r="AY80" s="62"/>
      <c r="AZ80" s="58"/>
      <c r="BA80" s="58"/>
      <c r="BB80" s="58"/>
      <c r="BC80" s="87"/>
      <c r="BD80" s="14"/>
      <c r="BE80" s="6"/>
      <c r="BH80" s="501"/>
      <c r="BI80" s="58"/>
      <c r="BJ80" s="7"/>
      <c r="BK80" s="58"/>
      <c r="BL80" s="58"/>
      <c r="BM80" s="92"/>
      <c r="BN80" s="119"/>
      <c r="BO80" s="58"/>
      <c r="BP80" s="58"/>
      <c r="BQ80" s="58"/>
      <c r="BR80" s="92"/>
      <c r="BS80" s="62"/>
      <c r="BT80" s="58"/>
      <c r="BU80" s="58"/>
      <c r="BV80" s="58"/>
      <c r="BW80" s="87"/>
      <c r="BX80" s="501"/>
      <c r="BY80" s="6"/>
      <c r="CB80" s="14"/>
      <c r="CC80" s="58"/>
      <c r="CD80" s="7"/>
      <c r="CE80" s="58"/>
      <c r="CF80" s="58"/>
      <c r="CG80" s="92"/>
      <c r="CH80" s="119"/>
      <c r="CI80" s="58"/>
      <c r="CJ80" s="58"/>
      <c r="CK80" s="58"/>
      <c r="CL80" s="92"/>
      <c r="CM80" s="62"/>
      <c r="CN80" s="58"/>
      <c r="CO80" s="58"/>
      <c r="CP80" s="58"/>
      <c r="CQ80" s="87"/>
      <c r="CR80" s="14"/>
      <c r="CS80" s="6"/>
      <c r="CU80" s="501"/>
      <c r="CV80" s="58"/>
      <c r="CW80" s="7"/>
      <c r="CX80" s="58"/>
      <c r="CY80" s="58"/>
      <c r="CZ80" s="92"/>
      <c r="DA80" s="119"/>
      <c r="DB80" s="58"/>
      <c r="DC80" s="58"/>
      <c r="DD80" s="58"/>
      <c r="DE80" s="92"/>
      <c r="DF80" s="62"/>
      <c r="DG80" s="58"/>
      <c r="DH80" s="58"/>
      <c r="DI80" s="58"/>
      <c r="DJ80" s="87"/>
      <c r="DK80" s="501"/>
      <c r="DL80" s="6"/>
      <c r="DN80" s="14"/>
      <c r="DO80" s="58"/>
      <c r="DP80" s="7"/>
      <c r="DQ80" s="58"/>
      <c r="DR80" s="58"/>
      <c r="DS80" s="92"/>
      <c r="DT80" s="119"/>
      <c r="DU80" s="58"/>
      <c r="DV80" s="58"/>
      <c r="DW80" s="58"/>
      <c r="DX80" s="92"/>
      <c r="DY80" s="62"/>
      <c r="DZ80" s="58"/>
      <c r="EA80" s="58"/>
      <c r="EB80" s="58"/>
      <c r="EC80" s="87"/>
      <c r="ED80" s="14"/>
      <c r="EE80" s="6"/>
      <c r="EG80" s="501"/>
      <c r="EH80" s="58"/>
      <c r="EI80" s="7"/>
      <c r="EJ80" s="58"/>
      <c r="EK80" s="58"/>
      <c r="EL80" s="92"/>
      <c r="EM80" s="119"/>
      <c r="EN80" s="58"/>
      <c r="EO80" s="58"/>
      <c r="EP80" s="58"/>
      <c r="EQ80" s="92"/>
      <c r="ER80" s="62"/>
      <c r="ES80" s="58"/>
      <c r="ET80" s="58"/>
      <c r="EU80" s="58"/>
      <c r="EV80" s="87"/>
      <c r="EW80" s="501"/>
      <c r="EX80" s="6"/>
      <c r="EZ80" s="14"/>
      <c r="FA80" s="58"/>
      <c r="FB80" s="7"/>
      <c r="FC80" s="58"/>
      <c r="FD80" s="58"/>
      <c r="FE80" s="92"/>
      <c r="FF80" s="119"/>
      <c r="FG80" s="58"/>
      <c r="FH80" s="58"/>
      <c r="FI80" s="58"/>
      <c r="FJ80" s="92"/>
      <c r="FK80" s="62"/>
      <c r="FL80" s="58"/>
      <c r="FM80" s="58"/>
      <c r="FN80" s="58"/>
      <c r="FO80" s="87"/>
      <c r="FP80" s="14"/>
      <c r="FQ80" s="6"/>
      <c r="FS80" s="501"/>
      <c r="FT80" s="58"/>
      <c r="FU80" s="7"/>
      <c r="FV80" s="58"/>
      <c r="FW80" s="58"/>
      <c r="FX80" s="92"/>
      <c r="FY80" s="119"/>
      <c r="FZ80" s="58"/>
      <c r="GA80" s="58"/>
      <c r="GB80" s="58"/>
      <c r="GC80" s="92"/>
      <c r="GD80" s="62"/>
      <c r="GE80" s="58"/>
      <c r="GF80" s="58"/>
      <c r="GG80" s="58"/>
      <c r="GH80" s="87"/>
      <c r="GI80" s="501"/>
      <c r="GJ80" s="6"/>
      <c r="GL80" s="14"/>
      <c r="GM80" s="58"/>
      <c r="GN80" s="7"/>
      <c r="GO80" s="58"/>
      <c r="GP80" s="58"/>
      <c r="GQ80" s="92"/>
      <c r="GR80" s="119"/>
      <c r="GS80" s="58"/>
      <c r="GT80" s="58"/>
      <c r="GU80" s="58"/>
      <c r="GV80" s="92"/>
      <c r="GW80" s="62"/>
      <c r="GX80" s="58"/>
      <c r="GY80" s="58"/>
      <c r="GZ80" s="58"/>
      <c r="HA80" s="87"/>
      <c r="HB80" s="14"/>
      <c r="HC80" s="6"/>
      <c r="HE80" s="501"/>
      <c r="HF80" s="58"/>
      <c r="HG80" s="7"/>
      <c r="HH80" s="58"/>
      <c r="HI80" s="58"/>
      <c r="HJ80" s="92"/>
      <c r="HK80" s="119"/>
      <c r="HL80" s="58"/>
      <c r="HM80" s="58"/>
      <c r="HN80" s="58"/>
      <c r="HO80" s="92"/>
      <c r="HP80" s="62"/>
      <c r="HQ80" s="58"/>
      <c r="HR80" s="58"/>
      <c r="HS80" s="58"/>
      <c r="HT80" s="87"/>
      <c r="HU80" s="501"/>
      <c r="HV80" s="6"/>
      <c r="HX80" s="14"/>
      <c r="HY80" s="58"/>
      <c r="HZ80" s="7"/>
      <c r="IA80" s="58"/>
      <c r="IB80" s="58"/>
      <c r="IC80" s="92"/>
      <c r="ID80" s="119"/>
      <c r="IE80" s="58"/>
      <c r="IF80" s="58"/>
      <c r="IG80" s="58"/>
      <c r="IH80" s="92"/>
      <c r="II80" s="62"/>
      <c r="IJ80" s="58"/>
      <c r="IK80" s="58"/>
      <c r="IL80" s="58"/>
      <c r="IM80" s="87"/>
      <c r="IN80" s="14"/>
      <c r="IO80" s="6"/>
      <c r="IQ80" s="511"/>
      <c r="IR80" s="58"/>
      <c r="IS80" s="7"/>
      <c r="IT80" s="58"/>
      <c r="IU80" s="58"/>
      <c r="IV80" s="92"/>
      <c r="IW80" s="119"/>
      <c r="IX80" s="58"/>
      <c r="IY80" s="58"/>
      <c r="IZ80" s="58"/>
      <c r="JA80" s="92"/>
      <c r="JB80" s="62"/>
      <c r="JC80" s="58"/>
      <c r="JD80" s="58"/>
      <c r="JE80" s="58"/>
      <c r="JF80" s="87"/>
      <c r="JG80" s="511"/>
      <c r="JH80" s="6"/>
    </row>
    <row r="81" spans="1:268" hidden="1" x14ac:dyDescent="0.25">
      <c r="A81" s="501"/>
      <c r="B81" s="58"/>
      <c r="C81" s="7"/>
      <c r="D81" s="58"/>
      <c r="E81" s="58"/>
      <c r="F81" s="92"/>
      <c r="G81" s="119"/>
      <c r="H81" s="58"/>
      <c r="I81" s="58"/>
      <c r="J81" s="58"/>
      <c r="K81" s="92"/>
      <c r="L81" s="62"/>
      <c r="M81" s="58"/>
      <c r="N81" s="58"/>
      <c r="O81" s="58"/>
      <c r="P81" s="87"/>
      <c r="Q81" s="191"/>
      <c r="R81" s="6"/>
      <c r="U81" s="506"/>
      <c r="V81" s="58"/>
      <c r="W81" s="7"/>
      <c r="X81" s="58"/>
      <c r="Y81" s="58"/>
      <c r="Z81" s="92"/>
      <c r="AA81" s="119"/>
      <c r="AB81" s="58"/>
      <c r="AC81" s="58"/>
      <c r="AD81" s="58"/>
      <c r="AE81" s="92"/>
      <c r="AF81" s="62"/>
      <c r="AG81" s="58"/>
      <c r="AH81" s="58"/>
      <c r="AI81" s="58"/>
      <c r="AJ81" s="87"/>
      <c r="AK81" s="506"/>
      <c r="AL81" s="6"/>
      <c r="AN81" s="14"/>
      <c r="AO81" s="58"/>
      <c r="AP81" s="7"/>
      <c r="AQ81" s="58"/>
      <c r="AR81" s="58"/>
      <c r="AS81" s="92"/>
      <c r="AT81" s="119"/>
      <c r="AU81" s="58"/>
      <c r="AV81" s="58"/>
      <c r="AW81" s="58"/>
      <c r="AX81" s="92"/>
      <c r="AY81" s="62"/>
      <c r="AZ81" s="58"/>
      <c r="BA81" s="58"/>
      <c r="BB81" s="58"/>
      <c r="BC81" s="87"/>
      <c r="BD81" s="14"/>
      <c r="BE81" s="6"/>
      <c r="BH81" s="501"/>
      <c r="BI81" s="58"/>
      <c r="BJ81" s="7"/>
      <c r="BK81" s="58"/>
      <c r="BL81" s="58"/>
      <c r="BM81" s="92"/>
      <c r="BN81" s="119"/>
      <c r="BO81" s="58"/>
      <c r="BP81" s="58"/>
      <c r="BQ81" s="58"/>
      <c r="BR81" s="92"/>
      <c r="BS81" s="62"/>
      <c r="BT81" s="58"/>
      <c r="BU81" s="58"/>
      <c r="BV81" s="58"/>
      <c r="BW81" s="87"/>
      <c r="BX81" s="501"/>
      <c r="BY81" s="6"/>
      <c r="CB81" s="14"/>
      <c r="CC81" s="58"/>
      <c r="CD81" s="7"/>
      <c r="CE81" s="58"/>
      <c r="CF81" s="58"/>
      <c r="CG81" s="92"/>
      <c r="CH81" s="119"/>
      <c r="CI81" s="58"/>
      <c r="CJ81" s="58"/>
      <c r="CK81" s="58"/>
      <c r="CL81" s="92"/>
      <c r="CM81" s="62"/>
      <c r="CN81" s="58"/>
      <c r="CO81" s="58"/>
      <c r="CP81" s="58"/>
      <c r="CQ81" s="87"/>
      <c r="CR81" s="14"/>
      <c r="CS81" s="6"/>
      <c r="CU81" s="501"/>
      <c r="CV81" s="58"/>
      <c r="CW81" s="7"/>
      <c r="CX81" s="58"/>
      <c r="CY81" s="58"/>
      <c r="CZ81" s="92"/>
      <c r="DA81" s="119"/>
      <c r="DB81" s="58"/>
      <c r="DC81" s="58"/>
      <c r="DD81" s="58"/>
      <c r="DE81" s="92"/>
      <c r="DF81" s="62"/>
      <c r="DG81" s="58"/>
      <c r="DH81" s="58"/>
      <c r="DI81" s="58"/>
      <c r="DJ81" s="87"/>
      <c r="DK81" s="501"/>
      <c r="DL81" s="6"/>
      <c r="DN81" s="14"/>
      <c r="DO81" s="58"/>
      <c r="DP81" s="7"/>
      <c r="DQ81" s="58"/>
      <c r="DR81" s="58"/>
      <c r="DS81" s="92"/>
      <c r="DT81" s="119"/>
      <c r="DU81" s="58"/>
      <c r="DV81" s="58"/>
      <c r="DW81" s="58"/>
      <c r="DX81" s="92"/>
      <c r="DY81" s="62"/>
      <c r="DZ81" s="58"/>
      <c r="EA81" s="58"/>
      <c r="EB81" s="58"/>
      <c r="EC81" s="87"/>
      <c r="ED81" s="14"/>
      <c r="EE81" s="6"/>
      <c r="EG81" s="501"/>
      <c r="EH81" s="58"/>
      <c r="EI81" s="7"/>
      <c r="EJ81" s="58"/>
      <c r="EK81" s="58"/>
      <c r="EL81" s="92"/>
      <c r="EM81" s="119"/>
      <c r="EN81" s="58"/>
      <c r="EO81" s="58"/>
      <c r="EP81" s="58"/>
      <c r="EQ81" s="92"/>
      <c r="ER81" s="62"/>
      <c r="ES81" s="58"/>
      <c r="ET81" s="58"/>
      <c r="EU81" s="58"/>
      <c r="EV81" s="87"/>
      <c r="EW81" s="501"/>
      <c r="EX81" s="6"/>
      <c r="EZ81" s="14"/>
      <c r="FA81" s="58"/>
      <c r="FB81" s="7"/>
      <c r="FC81" s="58"/>
      <c r="FD81" s="58"/>
      <c r="FE81" s="92"/>
      <c r="FF81" s="119"/>
      <c r="FG81" s="58"/>
      <c r="FH81" s="58"/>
      <c r="FI81" s="58"/>
      <c r="FJ81" s="92"/>
      <c r="FK81" s="62"/>
      <c r="FL81" s="58"/>
      <c r="FM81" s="58"/>
      <c r="FN81" s="58"/>
      <c r="FO81" s="87"/>
      <c r="FP81" s="14"/>
      <c r="FQ81" s="6"/>
      <c r="FS81" s="501"/>
      <c r="FT81" s="58"/>
      <c r="FU81" s="7"/>
      <c r="FV81" s="58"/>
      <c r="FW81" s="58"/>
      <c r="FX81" s="92"/>
      <c r="FY81" s="119"/>
      <c r="FZ81" s="58"/>
      <c r="GA81" s="58"/>
      <c r="GB81" s="58"/>
      <c r="GC81" s="92"/>
      <c r="GD81" s="62"/>
      <c r="GE81" s="58"/>
      <c r="GF81" s="58"/>
      <c r="GG81" s="58"/>
      <c r="GH81" s="87"/>
      <c r="GI81" s="501"/>
      <c r="GJ81" s="6"/>
      <c r="GL81" s="14"/>
      <c r="GM81" s="58"/>
      <c r="GN81" s="7"/>
      <c r="GO81" s="58"/>
      <c r="GP81" s="58"/>
      <c r="GQ81" s="92"/>
      <c r="GR81" s="119"/>
      <c r="GS81" s="58"/>
      <c r="GT81" s="58"/>
      <c r="GU81" s="58"/>
      <c r="GV81" s="92"/>
      <c r="GW81" s="62"/>
      <c r="GX81" s="58"/>
      <c r="GY81" s="58"/>
      <c r="GZ81" s="58"/>
      <c r="HA81" s="87"/>
      <c r="HB81" s="14"/>
      <c r="HC81" s="6"/>
      <c r="HE81" s="501"/>
      <c r="HF81" s="58"/>
      <c r="HG81" s="7"/>
      <c r="HH81" s="58"/>
      <c r="HI81" s="58"/>
      <c r="HJ81" s="92"/>
      <c r="HK81" s="119"/>
      <c r="HL81" s="58"/>
      <c r="HM81" s="58"/>
      <c r="HN81" s="58"/>
      <c r="HO81" s="92"/>
      <c r="HP81" s="62"/>
      <c r="HQ81" s="58"/>
      <c r="HR81" s="58"/>
      <c r="HS81" s="58"/>
      <c r="HT81" s="87"/>
      <c r="HU81" s="501"/>
      <c r="HV81" s="6"/>
      <c r="HX81" s="14"/>
      <c r="HY81" s="58"/>
      <c r="HZ81" s="7"/>
      <c r="IA81" s="58"/>
      <c r="IB81" s="58"/>
      <c r="IC81" s="92"/>
      <c r="ID81" s="119"/>
      <c r="IE81" s="58"/>
      <c r="IF81" s="58"/>
      <c r="IG81" s="58"/>
      <c r="IH81" s="92"/>
      <c r="II81" s="62"/>
      <c r="IJ81" s="58"/>
      <c r="IK81" s="58"/>
      <c r="IL81" s="58"/>
      <c r="IM81" s="87"/>
      <c r="IN81" s="14"/>
      <c r="IO81" s="6"/>
      <c r="IQ81" s="511"/>
      <c r="IR81" s="58"/>
      <c r="IS81" s="7"/>
      <c r="IT81" s="58"/>
      <c r="IU81" s="58"/>
      <c r="IV81" s="92"/>
      <c r="IW81" s="119"/>
      <c r="IX81" s="58"/>
      <c r="IY81" s="58"/>
      <c r="IZ81" s="58"/>
      <c r="JA81" s="92"/>
      <c r="JB81" s="62"/>
      <c r="JC81" s="58"/>
      <c r="JD81" s="58"/>
      <c r="JE81" s="58"/>
      <c r="JF81" s="87"/>
      <c r="JG81" s="511"/>
      <c r="JH81" s="6"/>
    </row>
    <row r="82" spans="1:268" ht="5.0999999999999996" customHeight="1" x14ac:dyDescent="0.25">
      <c r="A82" s="501"/>
      <c r="B82" s="95"/>
      <c r="C82" s="120"/>
      <c r="D82" s="98"/>
      <c r="E82" s="98"/>
      <c r="F82" s="99"/>
      <c r="G82" s="61"/>
      <c r="H82" s="98"/>
      <c r="I82" s="98"/>
      <c r="J82" s="98"/>
      <c r="K82" s="99"/>
      <c r="L82" s="62"/>
      <c r="M82" s="98"/>
      <c r="N82" s="98"/>
      <c r="O82" s="98"/>
      <c r="P82" s="87"/>
      <c r="Q82" s="501"/>
      <c r="R82" s="6"/>
      <c r="U82" s="506"/>
      <c r="V82" s="95"/>
      <c r="W82" s="120"/>
      <c r="X82" s="98"/>
      <c r="Y82" s="98"/>
      <c r="Z82" s="99"/>
      <c r="AA82" s="61"/>
      <c r="AB82" s="98"/>
      <c r="AC82" s="98"/>
      <c r="AD82" s="98"/>
      <c r="AE82" s="99"/>
      <c r="AF82" s="62"/>
      <c r="AG82" s="98"/>
      <c r="AH82" s="98"/>
      <c r="AI82" s="98"/>
      <c r="AJ82" s="87"/>
      <c r="AK82" s="506"/>
      <c r="AL82" s="6"/>
      <c r="AN82" s="14"/>
      <c r="AO82" s="95"/>
      <c r="AP82" s="120"/>
      <c r="AQ82" s="98"/>
      <c r="AR82" s="98"/>
      <c r="AS82" s="99"/>
      <c r="AT82" s="61"/>
      <c r="AU82" s="98"/>
      <c r="AV82" s="98"/>
      <c r="AW82" s="98"/>
      <c r="AX82" s="99"/>
      <c r="AY82" s="62"/>
      <c r="AZ82" s="98"/>
      <c r="BA82" s="98"/>
      <c r="BB82" s="98"/>
      <c r="BC82" s="87"/>
      <c r="BD82" s="14"/>
      <c r="BE82" s="6"/>
      <c r="BH82" s="506"/>
      <c r="BI82" s="95"/>
      <c r="BJ82" s="120"/>
      <c r="BK82" s="98"/>
      <c r="BL82" s="98"/>
      <c r="BM82" s="99"/>
      <c r="BN82" s="61"/>
      <c r="BO82" s="98"/>
      <c r="BP82" s="98"/>
      <c r="BQ82" s="98"/>
      <c r="BR82" s="99"/>
      <c r="BS82" s="62"/>
      <c r="BT82" s="98"/>
      <c r="BU82" s="98"/>
      <c r="BV82" s="98"/>
      <c r="BW82" s="87"/>
      <c r="BX82" s="506"/>
      <c r="BY82" s="6"/>
      <c r="CB82" s="14"/>
      <c r="CC82" s="95"/>
      <c r="CD82" s="120"/>
      <c r="CE82" s="98"/>
      <c r="CF82" s="98"/>
      <c r="CG82" s="99"/>
      <c r="CH82" s="61"/>
      <c r="CI82" s="98"/>
      <c r="CJ82" s="98"/>
      <c r="CK82" s="98"/>
      <c r="CL82" s="99"/>
      <c r="CM82" s="62"/>
      <c r="CN82" s="98"/>
      <c r="CO82" s="98"/>
      <c r="CP82" s="98"/>
      <c r="CQ82" s="87"/>
      <c r="CR82" s="14"/>
      <c r="CS82" s="6"/>
      <c r="CU82" s="506"/>
      <c r="CV82" s="95"/>
      <c r="CW82" s="120"/>
      <c r="CX82" s="98"/>
      <c r="CY82" s="98"/>
      <c r="CZ82" s="99"/>
      <c r="DA82" s="61"/>
      <c r="DB82" s="98"/>
      <c r="DC82" s="98"/>
      <c r="DD82" s="98"/>
      <c r="DE82" s="99"/>
      <c r="DF82" s="62"/>
      <c r="DG82" s="98"/>
      <c r="DH82" s="98"/>
      <c r="DI82" s="98"/>
      <c r="DJ82" s="87"/>
      <c r="DK82" s="506"/>
      <c r="DL82" s="6"/>
      <c r="DN82" s="14"/>
      <c r="DO82" s="95"/>
      <c r="DP82" s="120"/>
      <c r="DQ82" s="98"/>
      <c r="DR82" s="98"/>
      <c r="DS82" s="99"/>
      <c r="DT82" s="61"/>
      <c r="DU82" s="98"/>
      <c r="DV82" s="98"/>
      <c r="DW82" s="98"/>
      <c r="DX82" s="99"/>
      <c r="DY82" s="62"/>
      <c r="DZ82" s="98"/>
      <c r="EA82" s="98"/>
      <c r="EB82" s="98"/>
      <c r="EC82" s="87"/>
      <c r="ED82" s="14"/>
      <c r="EE82" s="6"/>
      <c r="EG82" s="506"/>
      <c r="EH82" s="95"/>
      <c r="EI82" s="120"/>
      <c r="EJ82" s="98"/>
      <c r="EK82" s="98"/>
      <c r="EL82" s="99"/>
      <c r="EM82" s="61"/>
      <c r="EN82" s="98"/>
      <c r="EO82" s="98"/>
      <c r="EP82" s="98"/>
      <c r="EQ82" s="99"/>
      <c r="ER82" s="62"/>
      <c r="ES82" s="98"/>
      <c r="ET82" s="98"/>
      <c r="EU82" s="98"/>
      <c r="EV82" s="87"/>
      <c r="EW82" s="506"/>
      <c r="EX82" s="6"/>
      <c r="EZ82" s="14"/>
      <c r="FA82" s="95"/>
      <c r="FB82" s="120"/>
      <c r="FC82" s="98"/>
      <c r="FD82" s="98"/>
      <c r="FE82" s="99"/>
      <c r="FF82" s="61"/>
      <c r="FG82" s="98"/>
      <c r="FH82" s="98"/>
      <c r="FI82" s="98"/>
      <c r="FJ82" s="99"/>
      <c r="FK82" s="62"/>
      <c r="FL82" s="98"/>
      <c r="FM82" s="98"/>
      <c r="FN82" s="98"/>
      <c r="FO82" s="87"/>
      <c r="FP82" s="14"/>
      <c r="FQ82" s="6"/>
      <c r="FS82" s="506"/>
      <c r="FT82" s="95"/>
      <c r="FU82" s="120"/>
      <c r="FV82" s="98"/>
      <c r="FW82" s="98"/>
      <c r="FX82" s="99"/>
      <c r="FY82" s="61"/>
      <c r="FZ82" s="98"/>
      <c r="GA82" s="98"/>
      <c r="GB82" s="98"/>
      <c r="GC82" s="99"/>
      <c r="GD82" s="62"/>
      <c r="GE82" s="98"/>
      <c r="GF82" s="98"/>
      <c r="GG82" s="98"/>
      <c r="GH82" s="87"/>
      <c r="GI82" s="506"/>
      <c r="GJ82" s="6"/>
      <c r="GL82" s="14"/>
      <c r="GM82" s="95"/>
      <c r="GN82" s="120"/>
      <c r="GO82" s="98"/>
      <c r="GP82" s="98"/>
      <c r="GQ82" s="99"/>
      <c r="GR82" s="61"/>
      <c r="GS82" s="98"/>
      <c r="GT82" s="98"/>
      <c r="GU82" s="98"/>
      <c r="GV82" s="99"/>
      <c r="GW82" s="62"/>
      <c r="GX82" s="98"/>
      <c r="GY82" s="98"/>
      <c r="GZ82" s="98"/>
      <c r="HA82" s="87"/>
      <c r="HB82" s="14"/>
      <c r="HC82" s="6"/>
      <c r="HE82" s="506"/>
      <c r="HF82" s="95"/>
      <c r="HG82" s="120"/>
      <c r="HH82" s="98"/>
      <c r="HI82" s="98"/>
      <c r="HJ82" s="99"/>
      <c r="HK82" s="61"/>
      <c r="HL82" s="98"/>
      <c r="HM82" s="98"/>
      <c r="HN82" s="98"/>
      <c r="HO82" s="99"/>
      <c r="HP82" s="62"/>
      <c r="HQ82" s="98"/>
      <c r="HR82" s="98"/>
      <c r="HS82" s="98"/>
      <c r="HT82" s="87"/>
      <c r="HU82" s="506"/>
      <c r="HV82" s="6"/>
      <c r="HX82" s="14"/>
      <c r="HY82" s="95"/>
      <c r="HZ82" s="120"/>
      <c r="IA82" s="98"/>
      <c r="IB82" s="98"/>
      <c r="IC82" s="99"/>
      <c r="ID82" s="61"/>
      <c r="IE82" s="98"/>
      <c r="IF82" s="98"/>
      <c r="IG82" s="98"/>
      <c r="IH82" s="99"/>
      <c r="II82" s="62"/>
      <c r="IJ82" s="98"/>
      <c r="IK82" s="98"/>
      <c r="IL82" s="98"/>
      <c r="IM82" s="87"/>
      <c r="IN82" s="14"/>
      <c r="IO82" s="6"/>
      <c r="IQ82" s="511"/>
      <c r="IR82" s="95"/>
      <c r="IS82" s="120"/>
      <c r="IT82" s="98"/>
      <c r="IU82" s="98"/>
      <c r="IV82" s="99"/>
      <c r="IW82" s="61"/>
      <c r="IX82" s="98"/>
      <c r="IY82" s="98"/>
      <c r="IZ82" s="98"/>
      <c r="JA82" s="99"/>
      <c r="JB82" s="62"/>
      <c r="JC82" s="98"/>
      <c r="JD82" s="98"/>
      <c r="JE82" s="98"/>
      <c r="JF82" s="87"/>
      <c r="JG82" s="511"/>
      <c r="JH82" s="6"/>
    </row>
    <row r="83" spans="1:268" hidden="1" x14ac:dyDescent="0.25">
      <c r="A83" s="501">
        <v>22</v>
      </c>
      <c r="B83" s="58" t="s">
        <v>61</v>
      </c>
      <c r="C83" s="7">
        <v>1268</v>
      </c>
      <c r="D83" s="7">
        <v>578</v>
      </c>
      <c r="E83" s="59">
        <f t="shared" ref="E83:E85" si="661">SUM(D83,-C83)</f>
        <v>-690</v>
      </c>
      <c r="F83" s="63">
        <f>E83/C83</f>
        <v>-0.54416403785488954</v>
      </c>
      <c r="G83" s="61"/>
      <c r="H83" s="7"/>
      <c r="I83" s="7"/>
      <c r="J83" s="59">
        <f>SUM(I83,-H83)</f>
        <v>0</v>
      </c>
      <c r="K83" s="63" t="e">
        <f>J83/H83</f>
        <v>#DIV/0!</v>
      </c>
      <c r="L83" s="62"/>
      <c r="M83" s="7">
        <v>578</v>
      </c>
      <c r="N83" s="7"/>
      <c r="O83" s="59">
        <f>SUM(N83,-M83)</f>
        <v>-578</v>
      </c>
      <c r="P83" s="121">
        <f>O83/M83</f>
        <v>-1</v>
      </c>
      <c r="Q83" s="191">
        <v>22</v>
      </c>
      <c r="R83" s="6"/>
      <c r="U83" s="506">
        <v>22</v>
      </c>
      <c r="V83" s="58" t="s">
        <v>61</v>
      </c>
      <c r="W83" s="7">
        <v>1268</v>
      </c>
      <c r="X83" s="7">
        <v>578</v>
      </c>
      <c r="Y83" s="59">
        <f t="shared" ref="Y83:Y85" si="662">SUM(X83,-W83)</f>
        <v>-690</v>
      </c>
      <c r="Z83" s="63">
        <f>Y83/W83</f>
        <v>-0.54416403785488954</v>
      </c>
      <c r="AA83" s="61"/>
      <c r="AB83" s="7"/>
      <c r="AC83" s="7"/>
      <c r="AD83" s="59">
        <f t="shared" ref="AD83:AD85" si="663">SUM(AC83,-AB83)</f>
        <v>0</v>
      </c>
      <c r="AE83" s="63" t="e">
        <f>AD83/AB83</f>
        <v>#DIV/0!</v>
      </c>
      <c r="AF83" s="62"/>
      <c r="AG83" s="7">
        <v>578</v>
      </c>
      <c r="AH83" s="7"/>
      <c r="AI83" s="59">
        <f t="shared" ref="AI83:AI85" si="664">SUM(AH83,-AG83)</f>
        <v>-578</v>
      </c>
      <c r="AJ83" s="121">
        <f>AI83/AG83</f>
        <v>-1</v>
      </c>
      <c r="AK83" s="506">
        <v>22</v>
      </c>
      <c r="AL83" s="6"/>
      <c r="AN83" s="14">
        <v>22</v>
      </c>
      <c r="AO83" s="58" t="s">
        <v>61</v>
      </c>
      <c r="AP83" s="7">
        <v>1268</v>
      </c>
      <c r="AQ83" s="7">
        <v>578</v>
      </c>
      <c r="AR83" s="59">
        <f t="shared" ref="AR83:AR85" si="665">SUM(AQ83,-AP83)</f>
        <v>-690</v>
      </c>
      <c r="AS83" s="63">
        <f>AR83/AP83</f>
        <v>-0.54416403785488954</v>
      </c>
      <c r="AT83" s="61"/>
      <c r="AU83" s="7"/>
      <c r="AV83" s="7"/>
      <c r="AW83" s="59">
        <f t="shared" ref="AW83:AW85" si="666">SUM(AV83,-AU83)</f>
        <v>0</v>
      </c>
      <c r="AX83" s="63" t="e">
        <f>AW83/AU83</f>
        <v>#DIV/0!</v>
      </c>
      <c r="AY83" s="62"/>
      <c r="AZ83" s="7">
        <v>578</v>
      </c>
      <c r="BA83" s="7"/>
      <c r="BB83" s="59">
        <f t="shared" ref="BB83:BB85" si="667">SUM(BA83,-AZ83)</f>
        <v>-578</v>
      </c>
      <c r="BC83" s="121">
        <f>BB83/AZ83</f>
        <v>-1</v>
      </c>
      <c r="BD83" s="14">
        <v>22</v>
      </c>
      <c r="BE83" s="6"/>
      <c r="BH83" s="501">
        <v>22</v>
      </c>
      <c r="BI83" s="58" t="s">
        <v>61</v>
      </c>
      <c r="BJ83" s="7">
        <v>1268</v>
      </c>
      <c r="BK83" s="7">
        <v>578</v>
      </c>
      <c r="BL83" s="59">
        <f t="shared" ref="BL83:BL85" si="668">SUM(BK83,-BJ83)</f>
        <v>-690</v>
      </c>
      <c r="BM83" s="63">
        <f>BL83/BJ83</f>
        <v>-0.54416403785488954</v>
      </c>
      <c r="BN83" s="61"/>
      <c r="BO83" s="7"/>
      <c r="BP83" s="7"/>
      <c r="BQ83" s="59">
        <f t="shared" ref="BQ83:BQ85" si="669">SUM(BP83,-BO83)</f>
        <v>0</v>
      </c>
      <c r="BR83" s="63" t="e">
        <f>BQ83/BO83</f>
        <v>#DIV/0!</v>
      </c>
      <c r="BS83" s="62"/>
      <c r="BT83" s="7">
        <v>578</v>
      </c>
      <c r="BU83" s="7"/>
      <c r="BV83" s="59">
        <f t="shared" ref="BV83:BV85" si="670">SUM(BU83,-BT83)</f>
        <v>-578</v>
      </c>
      <c r="BW83" s="121">
        <f>BV83/BT83</f>
        <v>-1</v>
      </c>
      <c r="BX83" s="501">
        <v>22</v>
      </c>
      <c r="BY83" s="6"/>
      <c r="CB83" s="14">
        <v>22</v>
      </c>
      <c r="CC83" s="58" t="s">
        <v>61</v>
      </c>
      <c r="CD83" s="7">
        <v>1268</v>
      </c>
      <c r="CE83" s="7">
        <v>578</v>
      </c>
      <c r="CF83" s="59">
        <f t="shared" ref="CF83:CF85" si="671">SUM(CE83,-CD83)</f>
        <v>-690</v>
      </c>
      <c r="CG83" s="63">
        <f>CF83/CD83</f>
        <v>-0.54416403785488954</v>
      </c>
      <c r="CH83" s="61"/>
      <c r="CI83" s="7"/>
      <c r="CJ83" s="7"/>
      <c r="CK83" s="59">
        <f t="shared" ref="CK83:CK85" si="672">SUM(CJ83,-CI83)</f>
        <v>0</v>
      </c>
      <c r="CL83" s="63" t="e">
        <f>CK83/CI83</f>
        <v>#DIV/0!</v>
      </c>
      <c r="CM83" s="62"/>
      <c r="CN83" s="7">
        <v>578</v>
      </c>
      <c r="CO83" s="7"/>
      <c r="CP83" s="59">
        <f t="shared" ref="CP83:CP85" si="673">SUM(CO83,-CN83)</f>
        <v>-578</v>
      </c>
      <c r="CQ83" s="121">
        <f>CP83/CN83</f>
        <v>-1</v>
      </c>
      <c r="CR83" s="14">
        <v>22</v>
      </c>
      <c r="CS83" s="6"/>
      <c r="CU83" s="501">
        <v>22</v>
      </c>
      <c r="CV83" s="58" t="s">
        <v>61</v>
      </c>
      <c r="CW83" s="7">
        <v>1268</v>
      </c>
      <c r="CX83" s="7">
        <v>578</v>
      </c>
      <c r="CY83" s="59">
        <f t="shared" ref="CY83:CY85" si="674">SUM(CX83,-CW83)</f>
        <v>-690</v>
      </c>
      <c r="CZ83" s="63">
        <f>CY83/CW83</f>
        <v>-0.54416403785488954</v>
      </c>
      <c r="DA83" s="61"/>
      <c r="DB83" s="7"/>
      <c r="DC83" s="7"/>
      <c r="DD83" s="59">
        <f t="shared" ref="DD83:DD85" si="675">SUM(DC83,-DB83)</f>
        <v>0</v>
      </c>
      <c r="DE83" s="63" t="e">
        <f>DD83/DB83</f>
        <v>#DIV/0!</v>
      </c>
      <c r="DF83" s="62"/>
      <c r="DG83" s="7">
        <v>578</v>
      </c>
      <c r="DH83" s="7"/>
      <c r="DI83" s="59">
        <f t="shared" ref="DI83:DI85" si="676">SUM(DH83,-DG83)</f>
        <v>-578</v>
      </c>
      <c r="DJ83" s="121">
        <f>DI83/DG83</f>
        <v>-1</v>
      </c>
      <c r="DK83" s="501">
        <v>22</v>
      </c>
      <c r="DL83" s="6"/>
      <c r="DN83" s="14">
        <v>22</v>
      </c>
      <c r="DO83" s="58" t="s">
        <v>61</v>
      </c>
      <c r="DP83" s="7">
        <v>1268</v>
      </c>
      <c r="DQ83" s="7">
        <v>578</v>
      </c>
      <c r="DR83" s="59">
        <f t="shared" ref="DR83:DR85" si="677">SUM(DQ83,-DP83)</f>
        <v>-690</v>
      </c>
      <c r="DS83" s="63">
        <f>DR83/DP83</f>
        <v>-0.54416403785488954</v>
      </c>
      <c r="DT83" s="61"/>
      <c r="DU83" s="7"/>
      <c r="DV83" s="7"/>
      <c r="DW83" s="59">
        <f t="shared" ref="DW83:DW85" si="678">SUM(DV83,-DU83)</f>
        <v>0</v>
      </c>
      <c r="DX83" s="63" t="e">
        <f>DW83/DU83</f>
        <v>#DIV/0!</v>
      </c>
      <c r="DY83" s="62"/>
      <c r="DZ83" s="7">
        <v>578</v>
      </c>
      <c r="EA83" s="7"/>
      <c r="EB83" s="59">
        <f t="shared" ref="EB83:EB85" si="679">SUM(EA83,-DZ83)</f>
        <v>-578</v>
      </c>
      <c r="EC83" s="121">
        <f>EB83/DZ83</f>
        <v>-1</v>
      </c>
      <c r="ED83" s="14">
        <v>22</v>
      </c>
      <c r="EE83" s="6"/>
      <c r="EG83" s="501">
        <v>22</v>
      </c>
      <c r="EH83" s="58" t="s">
        <v>61</v>
      </c>
      <c r="EI83" s="7">
        <v>1268</v>
      </c>
      <c r="EJ83" s="7">
        <v>578</v>
      </c>
      <c r="EK83" s="59">
        <f t="shared" ref="EK83:EK85" si="680">SUM(EJ83,-EI83)</f>
        <v>-690</v>
      </c>
      <c r="EL83" s="63">
        <f>EK83/EI83</f>
        <v>-0.54416403785488954</v>
      </c>
      <c r="EM83" s="61"/>
      <c r="EN83" s="7"/>
      <c r="EO83" s="7"/>
      <c r="EP83" s="59">
        <f t="shared" ref="EP83:EP85" si="681">SUM(EO83,-EN83)</f>
        <v>0</v>
      </c>
      <c r="EQ83" s="63" t="e">
        <f>EP83/EN83</f>
        <v>#DIV/0!</v>
      </c>
      <c r="ER83" s="62"/>
      <c r="ES83" s="7">
        <v>578</v>
      </c>
      <c r="ET83" s="7"/>
      <c r="EU83" s="59">
        <f t="shared" ref="EU83:EU85" si="682">SUM(ET83,-ES83)</f>
        <v>-578</v>
      </c>
      <c r="EV83" s="121">
        <f>EU83/ES83</f>
        <v>-1</v>
      </c>
      <c r="EW83" s="501">
        <v>22</v>
      </c>
      <c r="EX83" s="6"/>
      <c r="EZ83" s="14">
        <v>22</v>
      </c>
      <c r="FA83" s="58" t="s">
        <v>61</v>
      </c>
      <c r="FB83" s="7">
        <v>1268</v>
      </c>
      <c r="FC83" s="7">
        <v>578</v>
      </c>
      <c r="FD83" s="59">
        <f t="shared" ref="FD83:FD85" si="683">SUM(FC83,-FB83)</f>
        <v>-690</v>
      </c>
      <c r="FE83" s="63">
        <f>FD83/FB83</f>
        <v>-0.54416403785488954</v>
      </c>
      <c r="FF83" s="61"/>
      <c r="FG83" s="7"/>
      <c r="FH83" s="7"/>
      <c r="FI83" s="59">
        <f t="shared" ref="FI83:FI85" si="684">SUM(FH83,-FG83)</f>
        <v>0</v>
      </c>
      <c r="FJ83" s="63" t="e">
        <f>FI83/FG83</f>
        <v>#DIV/0!</v>
      </c>
      <c r="FK83" s="62"/>
      <c r="FL83" s="7">
        <v>578</v>
      </c>
      <c r="FM83" s="7"/>
      <c r="FN83" s="59">
        <f t="shared" ref="FN83:FN85" si="685">SUM(FM83,-FL83)</f>
        <v>-578</v>
      </c>
      <c r="FO83" s="121">
        <f>FN83/FL83</f>
        <v>-1</v>
      </c>
      <c r="FP83" s="14">
        <v>22</v>
      </c>
      <c r="FQ83" s="6"/>
      <c r="FS83" s="501">
        <v>22</v>
      </c>
      <c r="FT83" s="58" t="s">
        <v>61</v>
      </c>
      <c r="FU83" s="7">
        <v>1268</v>
      </c>
      <c r="FV83" s="7">
        <v>578</v>
      </c>
      <c r="FW83" s="59">
        <f t="shared" ref="FW83:FW85" si="686">SUM(FV83,-FU83)</f>
        <v>-690</v>
      </c>
      <c r="FX83" s="63">
        <f>FW83/FU83</f>
        <v>-0.54416403785488954</v>
      </c>
      <c r="FY83" s="61"/>
      <c r="FZ83" s="7"/>
      <c r="GA83" s="7"/>
      <c r="GB83" s="59">
        <f t="shared" ref="GB83:GB85" si="687">SUM(GA83,-FZ83)</f>
        <v>0</v>
      </c>
      <c r="GC83" s="63" t="e">
        <f>GB83/FZ83</f>
        <v>#DIV/0!</v>
      </c>
      <c r="GD83" s="62"/>
      <c r="GE83" s="7">
        <v>578</v>
      </c>
      <c r="GF83" s="7"/>
      <c r="GG83" s="59">
        <f t="shared" ref="GG83:GG85" si="688">SUM(GF83,-GE83)</f>
        <v>-578</v>
      </c>
      <c r="GH83" s="121">
        <f>GG83/GE83</f>
        <v>-1</v>
      </c>
      <c r="GI83" s="501">
        <v>22</v>
      </c>
      <c r="GJ83" s="6"/>
      <c r="GL83" s="14">
        <v>22</v>
      </c>
      <c r="GM83" s="58" t="s">
        <v>61</v>
      </c>
      <c r="GN83" s="7">
        <v>1268</v>
      </c>
      <c r="GO83" s="7">
        <v>578</v>
      </c>
      <c r="GP83" s="59">
        <f t="shared" ref="GP83:GP85" si="689">SUM(GO83,-GN83)</f>
        <v>-690</v>
      </c>
      <c r="GQ83" s="63">
        <f>GP83/GN83</f>
        <v>-0.54416403785488954</v>
      </c>
      <c r="GR83" s="61"/>
      <c r="GS83" s="7"/>
      <c r="GT83" s="7"/>
      <c r="GU83" s="59">
        <f t="shared" ref="GU83:GU85" si="690">SUM(GT83,-GS83)</f>
        <v>0</v>
      </c>
      <c r="GV83" s="63" t="e">
        <f>GU83/GS83</f>
        <v>#DIV/0!</v>
      </c>
      <c r="GW83" s="62"/>
      <c r="GX83" s="7">
        <v>578</v>
      </c>
      <c r="GY83" s="7"/>
      <c r="GZ83" s="59">
        <f t="shared" ref="GZ83:GZ85" si="691">SUM(GY83,-GX83)</f>
        <v>-578</v>
      </c>
      <c r="HA83" s="121">
        <f>GZ83/GX83</f>
        <v>-1</v>
      </c>
      <c r="HB83" s="14">
        <v>22</v>
      </c>
      <c r="HC83" s="6"/>
      <c r="HE83" s="501">
        <v>22</v>
      </c>
      <c r="HF83" s="58" t="s">
        <v>61</v>
      </c>
      <c r="HG83" s="7">
        <v>1268</v>
      </c>
      <c r="HH83" s="7">
        <v>578</v>
      </c>
      <c r="HI83" s="59">
        <f t="shared" ref="HI83:HI85" si="692">SUM(HH83,-HG83)</f>
        <v>-690</v>
      </c>
      <c r="HJ83" s="63">
        <f>HI83/HG83</f>
        <v>-0.54416403785488954</v>
      </c>
      <c r="HK83" s="61"/>
      <c r="HL83" s="7"/>
      <c r="HM83" s="7"/>
      <c r="HN83" s="59">
        <f t="shared" ref="HN83:HN85" si="693">SUM(HM83,-HL83)</f>
        <v>0</v>
      </c>
      <c r="HO83" s="63" t="e">
        <f>HN83/HL83</f>
        <v>#DIV/0!</v>
      </c>
      <c r="HP83" s="62"/>
      <c r="HQ83" s="7">
        <v>578</v>
      </c>
      <c r="HR83" s="7"/>
      <c r="HS83" s="59">
        <f t="shared" ref="HS83:HS85" si="694">SUM(HR83,-HQ83)</f>
        <v>-578</v>
      </c>
      <c r="HT83" s="121">
        <f>HS83/HQ83</f>
        <v>-1</v>
      </c>
      <c r="HU83" s="501">
        <v>22</v>
      </c>
      <c r="HV83" s="6"/>
      <c r="HX83" s="14">
        <v>22</v>
      </c>
      <c r="HY83" s="58" t="s">
        <v>61</v>
      </c>
      <c r="HZ83" s="7">
        <v>1268</v>
      </c>
      <c r="IA83" s="7">
        <v>578</v>
      </c>
      <c r="IB83" s="59">
        <f t="shared" ref="IB83:IB85" si="695">SUM(IA83,-HZ83)</f>
        <v>-690</v>
      </c>
      <c r="IC83" s="63">
        <f>IB83/HZ83</f>
        <v>-0.54416403785488954</v>
      </c>
      <c r="ID83" s="61"/>
      <c r="IE83" s="7"/>
      <c r="IF83" s="7"/>
      <c r="IG83" s="59">
        <f t="shared" ref="IG83:IG85" si="696">SUM(IF83,-IE83)</f>
        <v>0</v>
      </c>
      <c r="IH83" s="63" t="e">
        <f>IG83/IE83</f>
        <v>#DIV/0!</v>
      </c>
      <c r="II83" s="62"/>
      <c r="IJ83" s="7">
        <v>578</v>
      </c>
      <c r="IK83" s="7"/>
      <c r="IL83" s="59">
        <f t="shared" ref="IL83:IL85" si="697">SUM(IK83,-IJ83)</f>
        <v>-578</v>
      </c>
      <c r="IM83" s="121">
        <f>IL83/IJ83</f>
        <v>-1</v>
      </c>
      <c r="IN83" s="14">
        <v>22</v>
      </c>
      <c r="IO83" s="6"/>
      <c r="IQ83" s="511">
        <v>22</v>
      </c>
      <c r="IR83" s="58" t="s">
        <v>61</v>
      </c>
      <c r="IS83" s="7">
        <v>1268</v>
      </c>
      <c r="IT83" s="7">
        <v>578</v>
      </c>
      <c r="IU83" s="59">
        <f t="shared" ref="IU83:IU85" si="698">SUM(IT83,-IS83)</f>
        <v>-690</v>
      </c>
      <c r="IV83" s="63">
        <f>IU83/IS83</f>
        <v>-0.54416403785488954</v>
      </c>
      <c r="IW83" s="61"/>
      <c r="IX83" s="7"/>
      <c r="IY83" s="7"/>
      <c r="IZ83" s="59">
        <f t="shared" ref="IZ83:IZ85" si="699">SUM(IY83,-IX83)</f>
        <v>0</v>
      </c>
      <c r="JA83" s="63" t="e">
        <f>IZ83/IX83</f>
        <v>#DIV/0!</v>
      </c>
      <c r="JB83" s="62"/>
      <c r="JC83" s="7">
        <v>578</v>
      </c>
      <c r="JD83" s="7"/>
      <c r="JE83" s="59">
        <f t="shared" ref="JE83:JE85" si="700">SUM(JD83,-JC83)</f>
        <v>-578</v>
      </c>
      <c r="JF83" s="121">
        <f>JE83/JC83</f>
        <v>-1</v>
      </c>
      <c r="JG83" s="511">
        <v>22</v>
      </c>
      <c r="JH83" s="6"/>
    </row>
    <row r="84" spans="1:268" hidden="1" x14ac:dyDescent="0.25">
      <c r="A84" s="501">
        <v>23</v>
      </c>
      <c r="B84" s="58" t="s">
        <v>62</v>
      </c>
      <c r="C84" s="7">
        <v>420</v>
      </c>
      <c r="D84" s="7">
        <v>186</v>
      </c>
      <c r="E84" s="59">
        <f t="shared" si="661"/>
        <v>-234</v>
      </c>
      <c r="F84" s="63">
        <f>E84/C84</f>
        <v>-0.55714285714285716</v>
      </c>
      <c r="G84" s="61"/>
      <c r="H84" s="7"/>
      <c r="I84" s="7"/>
      <c r="J84" s="59">
        <f>SUM(I84,-H84)</f>
        <v>0</v>
      </c>
      <c r="K84" s="63" t="e">
        <f>J84/H84</f>
        <v>#DIV/0!</v>
      </c>
      <c r="L84" s="62"/>
      <c r="M84" s="7">
        <v>186</v>
      </c>
      <c r="N84" s="7"/>
      <c r="O84" s="59">
        <f>SUM(N84,-M84)</f>
        <v>-186</v>
      </c>
      <c r="P84" s="121">
        <f>O84/M84</f>
        <v>-1</v>
      </c>
      <c r="Q84" s="191">
        <v>23</v>
      </c>
      <c r="R84" s="6"/>
      <c r="U84" s="506">
        <v>23</v>
      </c>
      <c r="V84" s="58" t="s">
        <v>62</v>
      </c>
      <c r="W84" s="7">
        <v>420</v>
      </c>
      <c r="X84" s="7">
        <v>186</v>
      </c>
      <c r="Y84" s="59">
        <f t="shared" si="662"/>
        <v>-234</v>
      </c>
      <c r="Z84" s="63">
        <f>Y84/W84</f>
        <v>-0.55714285714285716</v>
      </c>
      <c r="AA84" s="61"/>
      <c r="AB84" s="7"/>
      <c r="AC84" s="7"/>
      <c r="AD84" s="59">
        <f t="shared" si="663"/>
        <v>0</v>
      </c>
      <c r="AE84" s="63" t="e">
        <f>AD84/AB84</f>
        <v>#DIV/0!</v>
      </c>
      <c r="AF84" s="62"/>
      <c r="AG84" s="7">
        <v>186</v>
      </c>
      <c r="AH84" s="7"/>
      <c r="AI84" s="59">
        <f t="shared" si="664"/>
        <v>-186</v>
      </c>
      <c r="AJ84" s="121">
        <f>AI84/AG84</f>
        <v>-1</v>
      </c>
      <c r="AK84" s="506">
        <v>23</v>
      </c>
      <c r="AL84" s="6"/>
      <c r="AN84" s="14">
        <v>23</v>
      </c>
      <c r="AO84" s="58" t="s">
        <v>62</v>
      </c>
      <c r="AP84" s="7">
        <v>420</v>
      </c>
      <c r="AQ84" s="7">
        <v>186</v>
      </c>
      <c r="AR84" s="59">
        <f t="shared" si="665"/>
        <v>-234</v>
      </c>
      <c r="AS84" s="63">
        <f>AR84/AP84</f>
        <v>-0.55714285714285716</v>
      </c>
      <c r="AT84" s="61"/>
      <c r="AU84" s="7"/>
      <c r="AV84" s="7"/>
      <c r="AW84" s="59">
        <f t="shared" si="666"/>
        <v>0</v>
      </c>
      <c r="AX84" s="63" t="e">
        <f>AW84/AU84</f>
        <v>#DIV/0!</v>
      </c>
      <c r="AY84" s="62"/>
      <c r="AZ84" s="7">
        <v>186</v>
      </c>
      <c r="BA84" s="7"/>
      <c r="BB84" s="59">
        <f t="shared" si="667"/>
        <v>-186</v>
      </c>
      <c r="BC84" s="121">
        <f>BB84/AZ84</f>
        <v>-1</v>
      </c>
      <c r="BD84" s="14">
        <v>23</v>
      </c>
      <c r="BE84" s="6"/>
      <c r="BH84" s="501">
        <v>23</v>
      </c>
      <c r="BI84" s="58" t="s">
        <v>62</v>
      </c>
      <c r="BJ84" s="7">
        <v>420</v>
      </c>
      <c r="BK84" s="7">
        <v>186</v>
      </c>
      <c r="BL84" s="59">
        <f t="shared" si="668"/>
        <v>-234</v>
      </c>
      <c r="BM84" s="63">
        <f>BL84/BJ84</f>
        <v>-0.55714285714285716</v>
      </c>
      <c r="BN84" s="61"/>
      <c r="BO84" s="7"/>
      <c r="BP84" s="7"/>
      <c r="BQ84" s="59">
        <f t="shared" si="669"/>
        <v>0</v>
      </c>
      <c r="BR84" s="63" t="e">
        <f>BQ84/BO84</f>
        <v>#DIV/0!</v>
      </c>
      <c r="BS84" s="62"/>
      <c r="BT84" s="7">
        <v>186</v>
      </c>
      <c r="BU84" s="7"/>
      <c r="BV84" s="59">
        <f t="shared" si="670"/>
        <v>-186</v>
      </c>
      <c r="BW84" s="121">
        <f>BV84/BT84</f>
        <v>-1</v>
      </c>
      <c r="BX84" s="501">
        <v>23</v>
      </c>
      <c r="BY84" s="6"/>
      <c r="CB84" s="14">
        <v>23</v>
      </c>
      <c r="CC84" s="58" t="s">
        <v>62</v>
      </c>
      <c r="CD84" s="7">
        <v>420</v>
      </c>
      <c r="CE84" s="7">
        <v>186</v>
      </c>
      <c r="CF84" s="59">
        <f t="shared" si="671"/>
        <v>-234</v>
      </c>
      <c r="CG84" s="63">
        <f>CF84/CD84</f>
        <v>-0.55714285714285716</v>
      </c>
      <c r="CH84" s="61"/>
      <c r="CI84" s="7"/>
      <c r="CJ84" s="7"/>
      <c r="CK84" s="59">
        <f t="shared" si="672"/>
        <v>0</v>
      </c>
      <c r="CL84" s="63" t="e">
        <f>CK84/CI84</f>
        <v>#DIV/0!</v>
      </c>
      <c r="CM84" s="62"/>
      <c r="CN84" s="7">
        <v>186</v>
      </c>
      <c r="CO84" s="7"/>
      <c r="CP84" s="59">
        <f t="shared" si="673"/>
        <v>-186</v>
      </c>
      <c r="CQ84" s="121">
        <f>CP84/CN84</f>
        <v>-1</v>
      </c>
      <c r="CR84" s="14">
        <v>23</v>
      </c>
      <c r="CS84" s="6"/>
      <c r="CU84" s="501">
        <v>23</v>
      </c>
      <c r="CV84" s="58" t="s">
        <v>62</v>
      </c>
      <c r="CW84" s="7">
        <v>420</v>
      </c>
      <c r="CX84" s="7">
        <v>186</v>
      </c>
      <c r="CY84" s="59">
        <f t="shared" si="674"/>
        <v>-234</v>
      </c>
      <c r="CZ84" s="63">
        <f>CY84/CW84</f>
        <v>-0.55714285714285716</v>
      </c>
      <c r="DA84" s="61"/>
      <c r="DB84" s="7"/>
      <c r="DC84" s="7"/>
      <c r="DD84" s="59">
        <f t="shared" si="675"/>
        <v>0</v>
      </c>
      <c r="DE84" s="63" t="e">
        <f>DD84/DB84</f>
        <v>#DIV/0!</v>
      </c>
      <c r="DF84" s="62"/>
      <c r="DG84" s="7">
        <v>186</v>
      </c>
      <c r="DH84" s="7"/>
      <c r="DI84" s="59">
        <f t="shared" si="676"/>
        <v>-186</v>
      </c>
      <c r="DJ84" s="121">
        <f>DI84/DG84</f>
        <v>-1</v>
      </c>
      <c r="DK84" s="501">
        <v>23</v>
      </c>
      <c r="DL84" s="6"/>
      <c r="DN84" s="14">
        <v>23</v>
      </c>
      <c r="DO84" s="58" t="s">
        <v>62</v>
      </c>
      <c r="DP84" s="7">
        <v>420</v>
      </c>
      <c r="DQ84" s="7">
        <v>186</v>
      </c>
      <c r="DR84" s="59">
        <f t="shared" si="677"/>
        <v>-234</v>
      </c>
      <c r="DS84" s="63">
        <f>DR84/DP84</f>
        <v>-0.55714285714285716</v>
      </c>
      <c r="DT84" s="61"/>
      <c r="DU84" s="7"/>
      <c r="DV84" s="7"/>
      <c r="DW84" s="59">
        <f t="shared" si="678"/>
        <v>0</v>
      </c>
      <c r="DX84" s="63" t="e">
        <f>DW84/DU84</f>
        <v>#DIV/0!</v>
      </c>
      <c r="DY84" s="62"/>
      <c r="DZ84" s="7">
        <v>186</v>
      </c>
      <c r="EA84" s="7"/>
      <c r="EB84" s="59">
        <f t="shared" si="679"/>
        <v>-186</v>
      </c>
      <c r="EC84" s="121">
        <f>EB84/DZ84</f>
        <v>-1</v>
      </c>
      <c r="ED84" s="14">
        <v>23</v>
      </c>
      <c r="EE84" s="6"/>
      <c r="EG84" s="501">
        <v>23</v>
      </c>
      <c r="EH84" s="58" t="s">
        <v>62</v>
      </c>
      <c r="EI84" s="7">
        <v>420</v>
      </c>
      <c r="EJ84" s="7">
        <v>186</v>
      </c>
      <c r="EK84" s="59">
        <f t="shared" si="680"/>
        <v>-234</v>
      </c>
      <c r="EL84" s="63">
        <f>EK84/EI84</f>
        <v>-0.55714285714285716</v>
      </c>
      <c r="EM84" s="61"/>
      <c r="EN84" s="7"/>
      <c r="EO84" s="7"/>
      <c r="EP84" s="59">
        <f t="shared" si="681"/>
        <v>0</v>
      </c>
      <c r="EQ84" s="63" t="e">
        <f>EP84/EN84</f>
        <v>#DIV/0!</v>
      </c>
      <c r="ER84" s="62"/>
      <c r="ES84" s="7">
        <v>186</v>
      </c>
      <c r="ET84" s="7"/>
      <c r="EU84" s="59">
        <f t="shared" si="682"/>
        <v>-186</v>
      </c>
      <c r="EV84" s="121">
        <f>EU84/ES84</f>
        <v>-1</v>
      </c>
      <c r="EW84" s="501">
        <v>23</v>
      </c>
      <c r="EX84" s="6"/>
      <c r="EZ84" s="14">
        <v>23</v>
      </c>
      <c r="FA84" s="58" t="s">
        <v>62</v>
      </c>
      <c r="FB84" s="7">
        <v>420</v>
      </c>
      <c r="FC84" s="7">
        <v>186</v>
      </c>
      <c r="FD84" s="59">
        <f t="shared" si="683"/>
        <v>-234</v>
      </c>
      <c r="FE84" s="63">
        <f>FD84/FB84</f>
        <v>-0.55714285714285716</v>
      </c>
      <c r="FF84" s="61"/>
      <c r="FG84" s="7"/>
      <c r="FH84" s="7"/>
      <c r="FI84" s="59">
        <f t="shared" si="684"/>
        <v>0</v>
      </c>
      <c r="FJ84" s="63" t="e">
        <f>FI84/FG84</f>
        <v>#DIV/0!</v>
      </c>
      <c r="FK84" s="62"/>
      <c r="FL84" s="7">
        <v>186</v>
      </c>
      <c r="FM84" s="7"/>
      <c r="FN84" s="59">
        <f t="shared" si="685"/>
        <v>-186</v>
      </c>
      <c r="FO84" s="121">
        <f>FN84/FL84</f>
        <v>-1</v>
      </c>
      <c r="FP84" s="14">
        <v>23</v>
      </c>
      <c r="FQ84" s="6"/>
      <c r="FS84" s="501">
        <v>23</v>
      </c>
      <c r="FT84" s="58" t="s">
        <v>62</v>
      </c>
      <c r="FU84" s="7">
        <v>420</v>
      </c>
      <c r="FV84" s="7">
        <v>186</v>
      </c>
      <c r="FW84" s="59">
        <f t="shared" si="686"/>
        <v>-234</v>
      </c>
      <c r="FX84" s="63">
        <f>FW84/FU84</f>
        <v>-0.55714285714285716</v>
      </c>
      <c r="FY84" s="61"/>
      <c r="FZ84" s="7"/>
      <c r="GA84" s="7"/>
      <c r="GB84" s="59">
        <f t="shared" si="687"/>
        <v>0</v>
      </c>
      <c r="GC84" s="63" t="e">
        <f>GB84/FZ84</f>
        <v>#DIV/0!</v>
      </c>
      <c r="GD84" s="62"/>
      <c r="GE84" s="7">
        <v>186</v>
      </c>
      <c r="GF84" s="7"/>
      <c r="GG84" s="59">
        <f t="shared" si="688"/>
        <v>-186</v>
      </c>
      <c r="GH84" s="121">
        <f>GG84/GE84</f>
        <v>-1</v>
      </c>
      <c r="GI84" s="501">
        <v>23</v>
      </c>
      <c r="GJ84" s="6"/>
      <c r="GL84" s="14">
        <v>23</v>
      </c>
      <c r="GM84" s="58" t="s">
        <v>62</v>
      </c>
      <c r="GN84" s="7">
        <v>420</v>
      </c>
      <c r="GO84" s="7">
        <v>186</v>
      </c>
      <c r="GP84" s="59">
        <f t="shared" si="689"/>
        <v>-234</v>
      </c>
      <c r="GQ84" s="63">
        <f>GP84/GN84</f>
        <v>-0.55714285714285716</v>
      </c>
      <c r="GR84" s="61"/>
      <c r="GS84" s="7"/>
      <c r="GT84" s="7"/>
      <c r="GU84" s="59">
        <f t="shared" si="690"/>
        <v>0</v>
      </c>
      <c r="GV84" s="63" t="e">
        <f>GU84/GS84</f>
        <v>#DIV/0!</v>
      </c>
      <c r="GW84" s="62"/>
      <c r="GX84" s="7">
        <v>186</v>
      </c>
      <c r="GY84" s="7"/>
      <c r="GZ84" s="59">
        <f t="shared" si="691"/>
        <v>-186</v>
      </c>
      <c r="HA84" s="121">
        <f>GZ84/GX84</f>
        <v>-1</v>
      </c>
      <c r="HB84" s="14">
        <v>23</v>
      </c>
      <c r="HC84" s="6"/>
      <c r="HE84" s="501">
        <v>23</v>
      </c>
      <c r="HF84" s="58" t="s">
        <v>62</v>
      </c>
      <c r="HG84" s="7">
        <v>420</v>
      </c>
      <c r="HH84" s="7">
        <v>186</v>
      </c>
      <c r="HI84" s="59">
        <f t="shared" si="692"/>
        <v>-234</v>
      </c>
      <c r="HJ84" s="63">
        <f>HI84/HG84</f>
        <v>-0.55714285714285716</v>
      </c>
      <c r="HK84" s="61"/>
      <c r="HL84" s="7"/>
      <c r="HM84" s="7"/>
      <c r="HN84" s="59">
        <f t="shared" si="693"/>
        <v>0</v>
      </c>
      <c r="HO84" s="63" t="e">
        <f>HN84/HL84</f>
        <v>#DIV/0!</v>
      </c>
      <c r="HP84" s="62"/>
      <c r="HQ84" s="7">
        <v>186</v>
      </c>
      <c r="HR84" s="7"/>
      <c r="HS84" s="59">
        <f t="shared" si="694"/>
        <v>-186</v>
      </c>
      <c r="HT84" s="121">
        <f>HS84/HQ84</f>
        <v>-1</v>
      </c>
      <c r="HU84" s="501">
        <v>23</v>
      </c>
      <c r="HV84" s="6"/>
      <c r="HX84" s="14">
        <v>23</v>
      </c>
      <c r="HY84" s="58" t="s">
        <v>62</v>
      </c>
      <c r="HZ84" s="7">
        <v>420</v>
      </c>
      <c r="IA84" s="7">
        <v>186</v>
      </c>
      <c r="IB84" s="59">
        <f t="shared" si="695"/>
        <v>-234</v>
      </c>
      <c r="IC84" s="63">
        <f>IB84/HZ84</f>
        <v>-0.55714285714285716</v>
      </c>
      <c r="ID84" s="61"/>
      <c r="IE84" s="7"/>
      <c r="IF84" s="7"/>
      <c r="IG84" s="59">
        <f t="shared" si="696"/>
        <v>0</v>
      </c>
      <c r="IH84" s="63" t="e">
        <f>IG84/IE84</f>
        <v>#DIV/0!</v>
      </c>
      <c r="II84" s="62"/>
      <c r="IJ84" s="7">
        <v>186</v>
      </c>
      <c r="IK84" s="7"/>
      <c r="IL84" s="59">
        <f t="shared" si="697"/>
        <v>-186</v>
      </c>
      <c r="IM84" s="121">
        <f>IL84/IJ84</f>
        <v>-1</v>
      </c>
      <c r="IN84" s="14">
        <v>23</v>
      </c>
      <c r="IO84" s="6"/>
      <c r="IQ84" s="511">
        <v>23</v>
      </c>
      <c r="IR84" s="58" t="s">
        <v>62</v>
      </c>
      <c r="IS84" s="7">
        <v>420</v>
      </c>
      <c r="IT84" s="7">
        <v>186</v>
      </c>
      <c r="IU84" s="59">
        <f t="shared" si="698"/>
        <v>-234</v>
      </c>
      <c r="IV84" s="63">
        <f>IU84/IS84</f>
        <v>-0.55714285714285716</v>
      </c>
      <c r="IW84" s="61"/>
      <c r="IX84" s="7"/>
      <c r="IY84" s="7"/>
      <c r="IZ84" s="59">
        <f t="shared" si="699"/>
        <v>0</v>
      </c>
      <c r="JA84" s="63" t="e">
        <f>IZ84/IX84</f>
        <v>#DIV/0!</v>
      </c>
      <c r="JB84" s="62"/>
      <c r="JC84" s="7">
        <v>186</v>
      </c>
      <c r="JD84" s="7"/>
      <c r="JE84" s="59">
        <f t="shared" si="700"/>
        <v>-186</v>
      </c>
      <c r="JF84" s="121">
        <f>JE84/JC84</f>
        <v>-1</v>
      </c>
      <c r="JG84" s="511">
        <v>23</v>
      </c>
      <c r="JH84" s="6"/>
    </row>
    <row r="85" spans="1:268" x14ac:dyDescent="0.25">
      <c r="A85" s="501">
        <v>18</v>
      </c>
      <c r="B85" s="122" t="s">
        <v>63</v>
      </c>
      <c r="C85" s="65"/>
      <c r="D85" s="65">
        <f>M85</f>
        <v>716</v>
      </c>
      <c r="E85" s="66">
        <f t="shared" si="661"/>
        <v>716</v>
      </c>
      <c r="F85" s="67" t="e">
        <f>E85/C85</f>
        <v>#DIV/0!</v>
      </c>
      <c r="G85" s="61"/>
      <c r="H85" s="65">
        <v>754</v>
      </c>
      <c r="I85" s="65">
        <v>712</v>
      </c>
      <c r="J85" s="66">
        <f>SUM(I85,-H85)</f>
        <v>-42</v>
      </c>
      <c r="K85" s="68">
        <f>J85/H85</f>
        <v>-5.5702917771883291E-2</v>
      </c>
      <c r="L85" s="62"/>
      <c r="M85" s="69">
        <v>716</v>
      </c>
      <c r="N85" s="69">
        <f>I85</f>
        <v>712</v>
      </c>
      <c r="O85" s="114">
        <f>SUM(N85,-M85)</f>
        <v>-4</v>
      </c>
      <c r="P85" s="71">
        <f>O85/M85</f>
        <v>-5.5865921787709499E-3</v>
      </c>
      <c r="Q85" s="501">
        <v>18</v>
      </c>
      <c r="R85" s="72">
        <f>SUM(I85,-$H$93)/$H$93</f>
        <v>-0.51098901098901095</v>
      </c>
      <c r="U85" s="506">
        <v>18</v>
      </c>
      <c r="V85" s="122" t="s">
        <v>63</v>
      </c>
      <c r="W85" s="65"/>
      <c r="X85" s="65">
        <f>AG85</f>
        <v>716</v>
      </c>
      <c r="Y85" s="66">
        <f t="shared" si="662"/>
        <v>716</v>
      </c>
      <c r="Z85" s="67" t="e">
        <f>Y85/W85</f>
        <v>#DIV/0!</v>
      </c>
      <c r="AA85" s="61"/>
      <c r="AB85" s="65">
        <v>34</v>
      </c>
      <c r="AC85" s="65">
        <v>31</v>
      </c>
      <c r="AD85" s="66">
        <f t="shared" si="663"/>
        <v>-3</v>
      </c>
      <c r="AE85" s="68">
        <f>AD85/AB85</f>
        <v>-8.8235294117647065E-2</v>
      </c>
      <c r="AF85" s="62"/>
      <c r="AG85" s="69">
        <v>716</v>
      </c>
      <c r="AH85" s="69">
        <f>AC85</f>
        <v>31</v>
      </c>
      <c r="AI85" s="114">
        <f t="shared" si="664"/>
        <v>-685</v>
      </c>
      <c r="AJ85" s="71">
        <f>AI85/AG85</f>
        <v>-0.95670391061452509</v>
      </c>
      <c r="AK85" s="506">
        <v>18</v>
      </c>
      <c r="AL85" s="72">
        <f>SUM(AC85,-$AB$93)/$AB$93</f>
        <v>-0.38</v>
      </c>
      <c r="AN85" s="14">
        <v>18</v>
      </c>
      <c r="AO85" s="122" t="s">
        <v>63</v>
      </c>
      <c r="AP85" s="65"/>
      <c r="AQ85" s="65">
        <f>AZ85</f>
        <v>716</v>
      </c>
      <c r="AR85" s="66">
        <f t="shared" si="665"/>
        <v>716</v>
      </c>
      <c r="AS85" s="67" t="e">
        <f>AR85/AP85</f>
        <v>#DIV/0!</v>
      </c>
      <c r="AT85" s="61"/>
      <c r="AU85" s="65">
        <v>5</v>
      </c>
      <c r="AV85" s="65">
        <v>2</v>
      </c>
      <c r="AW85" s="66">
        <f t="shared" si="666"/>
        <v>-3</v>
      </c>
      <c r="AX85" s="78">
        <f>AW85/AU85</f>
        <v>-0.6</v>
      </c>
      <c r="AY85" s="62"/>
      <c r="AZ85" s="69">
        <v>716</v>
      </c>
      <c r="BA85" s="69">
        <f>AV85</f>
        <v>2</v>
      </c>
      <c r="BB85" s="114">
        <f t="shared" si="667"/>
        <v>-714</v>
      </c>
      <c r="BC85" s="71">
        <f>BB85/AZ85</f>
        <v>-0.9972067039106145</v>
      </c>
      <c r="BD85" s="14">
        <v>18</v>
      </c>
      <c r="BE85" s="72">
        <f>SUM(AV85,-$AU$93)/$AU$93</f>
        <v>-0.81818181818181823</v>
      </c>
      <c r="BH85" s="506">
        <v>18</v>
      </c>
      <c r="BI85" s="122" t="s">
        <v>63</v>
      </c>
      <c r="BJ85" s="65"/>
      <c r="BK85" s="65">
        <f>BT85</f>
        <v>716</v>
      </c>
      <c r="BL85" s="66">
        <f t="shared" si="668"/>
        <v>716</v>
      </c>
      <c r="BM85" s="67" t="e">
        <f>BL85/BJ85</f>
        <v>#DIV/0!</v>
      </c>
      <c r="BN85" s="61"/>
      <c r="BO85" s="65">
        <v>6</v>
      </c>
      <c r="BP85" s="65">
        <v>5</v>
      </c>
      <c r="BQ85" s="66">
        <f t="shared" si="669"/>
        <v>-1</v>
      </c>
      <c r="BR85" s="68">
        <f>BQ85/BO85</f>
        <v>-0.16666666666666666</v>
      </c>
      <c r="BS85" s="62"/>
      <c r="BT85" s="69">
        <v>716</v>
      </c>
      <c r="BU85" s="69">
        <f>BP85</f>
        <v>5</v>
      </c>
      <c r="BV85" s="114">
        <f t="shared" si="670"/>
        <v>-711</v>
      </c>
      <c r="BW85" s="71">
        <f>BV85/BT85</f>
        <v>-0.99301675977653636</v>
      </c>
      <c r="BX85" s="506">
        <v>18</v>
      </c>
      <c r="BY85" s="72">
        <f>SUM(BP85,-$BO$93)/$BO$93</f>
        <v>-0.76190476190476186</v>
      </c>
      <c r="CB85" s="14">
        <v>18</v>
      </c>
      <c r="CC85" s="122" t="s">
        <v>63</v>
      </c>
      <c r="CD85" s="65"/>
      <c r="CE85" s="65">
        <f>CN85</f>
        <v>716</v>
      </c>
      <c r="CF85" s="66">
        <f t="shared" si="671"/>
        <v>716</v>
      </c>
      <c r="CG85" s="67" t="e">
        <f>CF85/CD85</f>
        <v>#DIV/0!</v>
      </c>
      <c r="CH85" s="61"/>
      <c r="CI85" s="65">
        <v>14</v>
      </c>
      <c r="CJ85" s="65">
        <v>20</v>
      </c>
      <c r="CK85" s="66">
        <f t="shared" si="672"/>
        <v>6</v>
      </c>
      <c r="CL85" s="78">
        <f>CK85/CI85</f>
        <v>0.42857142857142855</v>
      </c>
      <c r="CM85" s="62"/>
      <c r="CN85" s="69">
        <v>716</v>
      </c>
      <c r="CO85" s="69">
        <f>CJ85</f>
        <v>20</v>
      </c>
      <c r="CP85" s="114">
        <f t="shared" si="673"/>
        <v>-696</v>
      </c>
      <c r="CQ85" s="71">
        <f>CP85/CN85</f>
        <v>-0.97206703910614523</v>
      </c>
      <c r="CR85" s="14">
        <v>18</v>
      </c>
      <c r="CS85" s="72">
        <f>SUM(CJ85,-$CI$93)/$CI$93</f>
        <v>-0.16666666666666666</v>
      </c>
      <c r="CU85" s="506">
        <v>18</v>
      </c>
      <c r="CV85" s="122" t="s">
        <v>63</v>
      </c>
      <c r="CW85" s="65"/>
      <c r="CX85" s="65">
        <f>DG85</f>
        <v>716</v>
      </c>
      <c r="CY85" s="66">
        <f t="shared" si="674"/>
        <v>716</v>
      </c>
      <c r="CZ85" s="67" t="e">
        <f>CY85/CW85</f>
        <v>#DIV/0!</v>
      </c>
      <c r="DA85" s="61"/>
      <c r="DB85" s="65">
        <v>95</v>
      </c>
      <c r="DC85" s="65">
        <v>99</v>
      </c>
      <c r="DD85" s="66">
        <f t="shared" si="675"/>
        <v>4</v>
      </c>
      <c r="DE85" s="78">
        <f>DD85/DB85</f>
        <v>4.2105263157894736E-2</v>
      </c>
      <c r="DF85" s="62"/>
      <c r="DG85" s="69">
        <v>716</v>
      </c>
      <c r="DH85" s="69">
        <f>DC85</f>
        <v>99</v>
      </c>
      <c r="DI85" s="114">
        <f t="shared" si="676"/>
        <v>-617</v>
      </c>
      <c r="DJ85" s="71">
        <f>DI85/DG85</f>
        <v>-0.86173184357541899</v>
      </c>
      <c r="DK85" s="506">
        <v>18</v>
      </c>
      <c r="DL85" s="72">
        <f>SUM(DC85,-$DB$93)/$DB$93</f>
        <v>-0.33108108108108109</v>
      </c>
      <c r="DN85" s="14">
        <v>18</v>
      </c>
      <c r="DO85" s="122" t="s">
        <v>63</v>
      </c>
      <c r="DP85" s="65"/>
      <c r="DQ85" s="65">
        <f>DZ85</f>
        <v>716</v>
      </c>
      <c r="DR85" s="66">
        <f t="shared" si="677"/>
        <v>716</v>
      </c>
      <c r="DS85" s="67" t="e">
        <f>DR85/DP85</f>
        <v>#DIV/0!</v>
      </c>
      <c r="DT85" s="61"/>
      <c r="DU85" s="65">
        <v>4</v>
      </c>
      <c r="DV85" s="65">
        <v>2</v>
      </c>
      <c r="DW85" s="66">
        <f t="shared" si="678"/>
        <v>-2</v>
      </c>
      <c r="DX85" s="68">
        <f>DW85/DU85</f>
        <v>-0.5</v>
      </c>
      <c r="DY85" s="62"/>
      <c r="DZ85" s="69">
        <v>716</v>
      </c>
      <c r="EA85" s="69">
        <f>DV85</f>
        <v>2</v>
      </c>
      <c r="EB85" s="114">
        <f t="shared" si="679"/>
        <v>-714</v>
      </c>
      <c r="EC85" s="71">
        <f>EB85/DZ85</f>
        <v>-0.9972067039106145</v>
      </c>
      <c r="ED85" s="14">
        <v>18</v>
      </c>
      <c r="EE85" s="72">
        <f>SUM(DV85,-$DU$93)/$DU$93</f>
        <v>-0.66666666666666663</v>
      </c>
      <c r="EG85" s="506">
        <v>18</v>
      </c>
      <c r="EH85" s="122" t="s">
        <v>63</v>
      </c>
      <c r="EI85" s="65"/>
      <c r="EJ85" s="65">
        <f>ES85</f>
        <v>716</v>
      </c>
      <c r="EK85" s="66">
        <f t="shared" si="680"/>
        <v>716</v>
      </c>
      <c r="EL85" s="67" t="e">
        <f>EK85/EI85</f>
        <v>#DIV/0!</v>
      </c>
      <c r="EM85" s="61"/>
      <c r="EN85" s="65">
        <v>1</v>
      </c>
      <c r="EO85" s="65">
        <v>4</v>
      </c>
      <c r="EP85" s="66">
        <f t="shared" si="681"/>
        <v>3</v>
      </c>
      <c r="EQ85" s="78">
        <f>EP85/EN85</f>
        <v>3</v>
      </c>
      <c r="ER85" s="62"/>
      <c r="ES85" s="69">
        <v>716</v>
      </c>
      <c r="ET85" s="69">
        <f>EO85</f>
        <v>4</v>
      </c>
      <c r="EU85" s="114">
        <f t="shared" si="682"/>
        <v>-712</v>
      </c>
      <c r="EV85" s="71">
        <f>EU85/ES85</f>
        <v>-0.994413407821229</v>
      </c>
      <c r="EW85" s="506">
        <v>18</v>
      </c>
      <c r="EX85" s="72">
        <f>SUM(EO85,-$EN$93)/$EN$93</f>
        <v>1</v>
      </c>
      <c r="EZ85" s="14">
        <v>18</v>
      </c>
      <c r="FA85" s="122" t="s">
        <v>63</v>
      </c>
      <c r="FB85" s="65"/>
      <c r="FC85" s="65">
        <f>FL85</f>
        <v>716</v>
      </c>
      <c r="FD85" s="66">
        <f t="shared" si="683"/>
        <v>716</v>
      </c>
      <c r="FE85" s="67" t="e">
        <f>FD85/FB85</f>
        <v>#DIV/0!</v>
      </c>
      <c r="FF85" s="61"/>
      <c r="FG85" s="65">
        <v>0</v>
      </c>
      <c r="FH85" s="65">
        <v>0</v>
      </c>
      <c r="FI85" s="66">
        <f t="shared" si="684"/>
        <v>0</v>
      </c>
      <c r="FJ85" s="78" t="e">
        <f>FI85/FG85</f>
        <v>#DIV/0!</v>
      </c>
      <c r="FK85" s="62"/>
      <c r="FL85" s="69">
        <v>716</v>
      </c>
      <c r="FM85" s="69">
        <f>FH85</f>
        <v>0</v>
      </c>
      <c r="FN85" s="114">
        <f t="shared" si="685"/>
        <v>-716</v>
      </c>
      <c r="FO85" s="71">
        <f>FN85/FL85</f>
        <v>-1</v>
      </c>
      <c r="FP85" s="14">
        <v>18</v>
      </c>
      <c r="FQ85" s="72" t="e">
        <f>SUM(FH85,-$FG$93)/$FG$93</f>
        <v>#DIV/0!</v>
      </c>
      <c r="FS85" s="506">
        <v>18</v>
      </c>
      <c r="FT85" s="122" t="s">
        <v>63</v>
      </c>
      <c r="FU85" s="65"/>
      <c r="FV85" s="65">
        <f>GE85</f>
        <v>716</v>
      </c>
      <c r="FW85" s="66">
        <f t="shared" si="686"/>
        <v>716</v>
      </c>
      <c r="FX85" s="67" t="e">
        <f>FW85/FU85</f>
        <v>#DIV/0!</v>
      </c>
      <c r="FY85" s="61"/>
      <c r="FZ85" s="65">
        <v>10</v>
      </c>
      <c r="GA85" s="65">
        <v>11</v>
      </c>
      <c r="GB85" s="66">
        <f t="shared" si="687"/>
        <v>1</v>
      </c>
      <c r="GC85" s="78">
        <f>GB85/FZ85</f>
        <v>0.1</v>
      </c>
      <c r="GD85" s="62"/>
      <c r="GE85" s="69">
        <v>716</v>
      </c>
      <c r="GF85" s="69">
        <f>GA85</f>
        <v>11</v>
      </c>
      <c r="GG85" s="114">
        <f t="shared" si="688"/>
        <v>-705</v>
      </c>
      <c r="GH85" s="71">
        <f>GG85/GE85</f>
        <v>-0.98463687150837986</v>
      </c>
      <c r="GI85" s="506">
        <v>18</v>
      </c>
      <c r="GJ85" s="72">
        <f>SUM(GA85,-$FZ$93)/$FZ$93</f>
        <v>-0.65625</v>
      </c>
      <c r="GL85" s="14">
        <v>18</v>
      </c>
      <c r="GM85" s="122" t="s">
        <v>63</v>
      </c>
      <c r="GN85" s="65"/>
      <c r="GO85" s="65">
        <f>GX85</f>
        <v>716</v>
      </c>
      <c r="GP85" s="66">
        <f t="shared" si="689"/>
        <v>716</v>
      </c>
      <c r="GQ85" s="67" t="e">
        <f>GP85/GN85</f>
        <v>#DIV/0!</v>
      </c>
      <c r="GR85" s="61"/>
      <c r="GS85" s="65">
        <v>1</v>
      </c>
      <c r="GT85" s="65">
        <v>0</v>
      </c>
      <c r="GU85" s="66">
        <f t="shared" si="690"/>
        <v>-1</v>
      </c>
      <c r="GV85" s="78">
        <f>GU85/GS85</f>
        <v>-1</v>
      </c>
      <c r="GW85" s="62"/>
      <c r="GX85" s="69">
        <v>716</v>
      </c>
      <c r="GY85" s="69">
        <f>GT85</f>
        <v>0</v>
      </c>
      <c r="GZ85" s="114">
        <f t="shared" si="691"/>
        <v>-716</v>
      </c>
      <c r="HA85" s="71">
        <f>GZ85/GX85</f>
        <v>-1</v>
      </c>
      <c r="HB85" s="14">
        <v>18</v>
      </c>
      <c r="HC85" s="72">
        <f>SUM(GT85,-$GS$93)/$GS$93</f>
        <v>-1</v>
      </c>
      <c r="HE85" s="506">
        <v>18</v>
      </c>
      <c r="HF85" s="122" t="s">
        <v>63</v>
      </c>
      <c r="HG85" s="65"/>
      <c r="HH85" s="65">
        <f>HQ85</f>
        <v>716</v>
      </c>
      <c r="HI85" s="66">
        <f t="shared" si="692"/>
        <v>716</v>
      </c>
      <c r="HJ85" s="67" t="e">
        <f>HI85/HG85</f>
        <v>#DIV/0!</v>
      </c>
      <c r="HK85" s="61"/>
      <c r="HL85" s="65">
        <v>0</v>
      </c>
      <c r="HM85" s="65">
        <v>0</v>
      </c>
      <c r="HN85" s="66">
        <f t="shared" si="693"/>
        <v>0</v>
      </c>
      <c r="HO85" s="78" t="e">
        <f>HN85/HL85</f>
        <v>#DIV/0!</v>
      </c>
      <c r="HP85" s="62"/>
      <c r="HQ85" s="69">
        <v>716</v>
      </c>
      <c r="HR85" s="69">
        <f>HM85</f>
        <v>0</v>
      </c>
      <c r="HS85" s="114">
        <f t="shared" si="694"/>
        <v>-716</v>
      </c>
      <c r="HT85" s="71">
        <f>HS85/HQ85</f>
        <v>-1</v>
      </c>
      <c r="HU85" s="506">
        <v>18</v>
      </c>
      <c r="HV85" s="72">
        <f>SUM(HM85,-$HL$93)/$HL$93</f>
        <v>-1</v>
      </c>
      <c r="HX85" s="14">
        <v>18</v>
      </c>
      <c r="HY85" s="122" t="s">
        <v>63</v>
      </c>
      <c r="HZ85" s="65"/>
      <c r="IA85" s="65">
        <f>IJ85</f>
        <v>716</v>
      </c>
      <c r="IB85" s="66">
        <f t="shared" si="695"/>
        <v>716</v>
      </c>
      <c r="IC85" s="67" t="e">
        <f>IB85/HZ85</f>
        <v>#DIV/0!</v>
      </c>
      <c r="ID85" s="61"/>
      <c r="IE85" s="65">
        <v>3</v>
      </c>
      <c r="IF85" s="65">
        <v>7</v>
      </c>
      <c r="IG85" s="66">
        <f t="shared" si="696"/>
        <v>4</v>
      </c>
      <c r="IH85" s="78">
        <f>IG85/IE85</f>
        <v>1.3333333333333333</v>
      </c>
      <c r="II85" s="62"/>
      <c r="IJ85" s="69">
        <v>716</v>
      </c>
      <c r="IK85" s="69">
        <f>IF85</f>
        <v>7</v>
      </c>
      <c r="IL85" s="114">
        <f t="shared" si="697"/>
        <v>-709</v>
      </c>
      <c r="IM85" s="71">
        <f>IL85/IJ85</f>
        <v>-0.99022346368715086</v>
      </c>
      <c r="IN85" s="14">
        <v>18</v>
      </c>
      <c r="IO85" s="72">
        <f>SUM(IF85,-$IE$93)/$IE$93</f>
        <v>-0.36363636363636365</v>
      </c>
      <c r="IQ85" s="511">
        <v>18</v>
      </c>
      <c r="IR85" s="122" t="s">
        <v>63</v>
      </c>
      <c r="IS85" s="65"/>
      <c r="IT85" s="65">
        <f>JC85</f>
        <v>716</v>
      </c>
      <c r="IU85" s="66">
        <f t="shared" si="698"/>
        <v>716</v>
      </c>
      <c r="IV85" s="67" t="e">
        <f>IU85/IS85</f>
        <v>#DIV/0!</v>
      </c>
      <c r="IW85" s="61"/>
      <c r="IX85" s="65">
        <f>SUM(AB85,AU85,BO85,CI85,DB85,DU85,EN85,FG85,FZ85,GS85,HL85,IE85)</f>
        <v>173</v>
      </c>
      <c r="IY85" s="65">
        <f>SUM(AC85,AV85,BP85,CJ85,DC85,DV85,EO85,FH85,GA85,GT85,HM85,IF85)</f>
        <v>181</v>
      </c>
      <c r="IZ85" s="66">
        <f t="shared" si="699"/>
        <v>8</v>
      </c>
      <c r="JA85" s="78">
        <f>IZ85/IX85</f>
        <v>4.6242774566473986E-2</v>
      </c>
      <c r="JB85" s="62"/>
      <c r="JC85" s="69">
        <v>716</v>
      </c>
      <c r="JD85" s="69">
        <f>IY85</f>
        <v>181</v>
      </c>
      <c r="JE85" s="114">
        <f t="shared" si="700"/>
        <v>-535</v>
      </c>
      <c r="JF85" s="71">
        <f>JE85/JC85</f>
        <v>-0.7472067039106145</v>
      </c>
      <c r="JG85" s="511">
        <v>18</v>
      </c>
      <c r="JH85" s="72">
        <f>SUM(IY85,-$IX$93)/$IX$93</f>
        <v>-0.41423948220064727</v>
      </c>
    </row>
    <row r="86" spans="1:268" x14ac:dyDescent="0.25">
      <c r="A86" s="501">
        <v>19</v>
      </c>
      <c r="B86" s="81" t="s">
        <v>18</v>
      </c>
      <c r="C86" s="83"/>
      <c r="D86" s="7"/>
      <c r="E86" s="58"/>
      <c r="F86" s="84">
        <f>D86/D85</f>
        <v>0</v>
      </c>
      <c r="G86" s="61"/>
      <c r="H86" s="85">
        <v>608</v>
      </c>
      <c r="I86" s="85">
        <v>581</v>
      </c>
      <c r="J86" s="86">
        <f>H86/H85</f>
        <v>0.80636604774535814</v>
      </c>
      <c r="K86" s="86">
        <f>I86/I85</f>
        <v>0.8160112359550562</v>
      </c>
      <c r="L86" s="62"/>
      <c r="M86" s="82"/>
      <c r="N86" s="7"/>
      <c r="O86" s="58"/>
      <c r="P86" s="71"/>
      <c r="Q86" s="501">
        <v>19</v>
      </c>
      <c r="R86" s="495">
        <f>SUM(I86,-$H$93)/$H$93</f>
        <v>-0.60096153846153844</v>
      </c>
      <c r="U86" s="506">
        <v>19</v>
      </c>
      <c r="V86" s="81" t="s">
        <v>18</v>
      </c>
      <c r="W86" s="83"/>
      <c r="X86" s="7"/>
      <c r="Y86" s="58"/>
      <c r="Z86" s="84">
        <f>X86/X85</f>
        <v>0</v>
      </c>
      <c r="AA86" s="61"/>
      <c r="AB86" s="85">
        <v>31</v>
      </c>
      <c r="AC86" s="85">
        <v>29</v>
      </c>
      <c r="AD86" s="86">
        <f>AB86/AB85</f>
        <v>0.91176470588235292</v>
      </c>
      <c r="AE86" s="86">
        <f>AC86/AC85</f>
        <v>0.93548387096774188</v>
      </c>
      <c r="AF86" s="62"/>
      <c r="AG86" s="82"/>
      <c r="AH86" s="7"/>
      <c r="AI86" s="58"/>
      <c r="AJ86" s="71"/>
      <c r="AK86" s="506">
        <v>19</v>
      </c>
      <c r="AL86" s="495">
        <f>SUM(AC86,-$AB$93)/$AB$93</f>
        <v>-0.42</v>
      </c>
      <c r="AN86" s="14">
        <v>19</v>
      </c>
      <c r="AO86" s="81" t="s">
        <v>18</v>
      </c>
      <c r="AP86" s="83"/>
      <c r="AQ86" s="7"/>
      <c r="AR86" s="58"/>
      <c r="AS86" s="84">
        <f>AQ86/AQ85</f>
        <v>0</v>
      </c>
      <c r="AT86" s="61"/>
      <c r="AU86" s="85">
        <v>4</v>
      </c>
      <c r="AV86" s="85">
        <v>2</v>
      </c>
      <c r="AW86" s="86">
        <f>AU86/AU85</f>
        <v>0.8</v>
      </c>
      <c r="AX86" s="86">
        <f>AV86/AV85</f>
        <v>1</v>
      </c>
      <c r="AY86" s="62"/>
      <c r="AZ86" s="82"/>
      <c r="BA86" s="7"/>
      <c r="BB86" s="58"/>
      <c r="BC86" s="71"/>
      <c r="BD86" s="14">
        <v>19</v>
      </c>
      <c r="BE86" s="495">
        <f>SUM(AV86,-$AU$93)/$AU$93</f>
        <v>-0.81818181818181823</v>
      </c>
      <c r="BH86" s="506">
        <v>19</v>
      </c>
      <c r="BI86" s="81" t="s">
        <v>18</v>
      </c>
      <c r="BJ86" s="83"/>
      <c r="BK86" s="7"/>
      <c r="BL86" s="58"/>
      <c r="BM86" s="84">
        <f>BK86/BK85</f>
        <v>0</v>
      </c>
      <c r="BN86" s="61"/>
      <c r="BO86" s="85">
        <v>6</v>
      </c>
      <c r="BP86" s="85">
        <v>5</v>
      </c>
      <c r="BQ86" s="86">
        <f>BO86/BO85</f>
        <v>1</v>
      </c>
      <c r="BR86" s="86">
        <f>BP86/BP85</f>
        <v>1</v>
      </c>
      <c r="BS86" s="62"/>
      <c r="BT86" s="82"/>
      <c r="BU86" s="7"/>
      <c r="BV86" s="58"/>
      <c r="BW86" s="71"/>
      <c r="BX86" s="506">
        <v>19</v>
      </c>
      <c r="BY86" s="495">
        <f>SUM(BP86,-$BO$93)/$BO$93</f>
        <v>-0.76190476190476186</v>
      </c>
      <c r="CB86" s="14">
        <v>19</v>
      </c>
      <c r="CC86" s="81" t="s">
        <v>18</v>
      </c>
      <c r="CD86" s="83"/>
      <c r="CE86" s="7"/>
      <c r="CF86" s="58"/>
      <c r="CG86" s="84">
        <f>CE86/CE85</f>
        <v>0</v>
      </c>
      <c r="CH86" s="61"/>
      <c r="CI86" s="85">
        <v>10</v>
      </c>
      <c r="CJ86" s="85">
        <v>9</v>
      </c>
      <c r="CK86" s="86">
        <f>CI86/CI85</f>
        <v>0.7142857142857143</v>
      </c>
      <c r="CL86" s="86">
        <f>CJ86/CJ85</f>
        <v>0.45</v>
      </c>
      <c r="CM86" s="62"/>
      <c r="CN86" s="82"/>
      <c r="CO86" s="7"/>
      <c r="CP86" s="58"/>
      <c r="CQ86" s="71"/>
      <c r="CR86" s="14">
        <v>19</v>
      </c>
      <c r="CS86" s="495">
        <f>SUM(CJ86,-$CI$93)/$CI$93</f>
        <v>-0.625</v>
      </c>
      <c r="CU86" s="506">
        <v>19</v>
      </c>
      <c r="CV86" s="81" t="s">
        <v>18</v>
      </c>
      <c r="CW86" s="83"/>
      <c r="CX86" s="7"/>
      <c r="CY86" s="58"/>
      <c r="CZ86" s="84">
        <f>CX86/CX85</f>
        <v>0</v>
      </c>
      <c r="DA86" s="61"/>
      <c r="DB86" s="85">
        <v>76</v>
      </c>
      <c r="DC86" s="85">
        <v>87</v>
      </c>
      <c r="DD86" s="86">
        <f>DB86/DB85</f>
        <v>0.8</v>
      </c>
      <c r="DE86" s="86">
        <f>DC86/DC85</f>
        <v>0.87878787878787878</v>
      </c>
      <c r="DF86" s="62"/>
      <c r="DG86" s="82"/>
      <c r="DH86" s="7"/>
      <c r="DI86" s="58"/>
      <c r="DJ86" s="71"/>
      <c r="DK86" s="506">
        <v>19</v>
      </c>
      <c r="DL86" s="495">
        <f>SUM(DC86,-$DB$93)/$DB$93</f>
        <v>-0.41216216216216217</v>
      </c>
      <c r="DN86" s="14">
        <v>19</v>
      </c>
      <c r="DO86" s="81" t="s">
        <v>18</v>
      </c>
      <c r="DP86" s="83"/>
      <c r="DQ86" s="7"/>
      <c r="DR86" s="58"/>
      <c r="DS86" s="84">
        <f>DQ86/DQ85</f>
        <v>0</v>
      </c>
      <c r="DT86" s="61"/>
      <c r="DU86" s="85">
        <v>4</v>
      </c>
      <c r="DV86" s="85">
        <v>2</v>
      </c>
      <c r="DW86" s="86">
        <f>DU86/DU85</f>
        <v>1</v>
      </c>
      <c r="DX86" s="86">
        <f>DV86/DV85</f>
        <v>1</v>
      </c>
      <c r="DY86" s="62"/>
      <c r="DZ86" s="82"/>
      <c r="EA86" s="7"/>
      <c r="EB86" s="58"/>
      <c r="EC86" s="71"/>
      <c r="ED86" s="14">
        <v>19</v>
      </c>
      <c r="EE86" s="495">
        <f>SUM(DV86,-$DU$93)/$DU$93</f>
        <v>-0.66666666666666663</v>
      </c>
      <c r="EG86" s="506">
        <v>19</v>
      </c>
      <c r="EH86" s="81" t="s">
        <v>18</v>
      </c>
      <c r="EI86" s="83"/>
      <c r="EJ86" s="7"/>
      <c r="EK86" s="58"/>
      <c r="EL86" s="84">
        <f>EJ86/EJ85</f>
        <v>0</v>
      </c>
      <c r="EM86" s="61"/>
      <c r="EN86" s="85">
        <v>1</v>
      </c>
      <c r="EO86" s="85">
        <v>1</v>
      </c>
      <c r="EP86" s="86">
        <f>EN86/EN85</f>
        <v>1</v>
      </c>
      <c r="EQ86" s="86">
        <f>EO86/EO85</f>
        <v>0.25</v>
      </c>
      <c r="ER86" s="62"/>
      <c r="ES86" s="82"/>
      <c r="ET86" s="7"/>
      <c r="EU86" s="58"/>
      <c r="EV86" s="71"/>
      <c r="EW86" s="506">
        <v>19</v>
      </c>
      <c r="EX86" s="495">
        <f>SUM(EO86,-$DB$93)/$DB$93</f>
        <v>-0.9932432432432432</v>
      </c>
      <c r="EZ86" s="14">
        <v>19</v>
      </c>
      <c r="FA86" s="81" t="s">
        <v>18</v>
      </c>
      <c r="FB86" s="83"/>
      <c r="FC86" s="7"/>
      <c r="FD86" s="58"/>
      <c r="FE86" s="84">
        <f>FC86/FC85</f>
        <v>0</v>
      </c>
      <c r="FF86" s="61"/>
      <c r="FG86" s="85">
        <v>0</v>
      </c>
      <c r="FH86" s="85">
        <v>0</v>
      </c>
      <c r="FI86" s="86" t="e">
        <f>FG86/FG85</f>
        <v>#DIV/0!</v>
      </c>
      <c r="FJ86" s="86" t="e">
        <f>FH86/FH85</f>
        <v>#DIV/0!</v>
      </c>
      <c r="FK86" s="62"/>
      <c r="FL86" s="82"/>
      <c r="FM86" s="7"/>
      <c r="FN86" s="58"/>
      <c r="FO86" s="71"/>
      <c r="FP86" s="14">
        <v>19</v>
      </c>
      <c r="FQ86" s="495" t="e">
        <f>SUM(FH86,-$FG$93)/$FG$93</f>
        <v>#DIV/0!</v>
      </c>
      <c r="FS86" s="506">
        <v>19</v>
      </c>
      <c r="FT86" s="81" t="s">
        <v>18</v>
      </c>
      <c r="FU86" s="83"/>
      <c r="FV86" s="7"/>
      <c r="FW86" s="58"/>
      <c r="FX86" s="84">
        <f>FV86/FV85</f>
        <v>0</v>
      </c>
      <c r="FY86" s="61"/>
      <c r="FZ86" s="85">
        <v>9</v>
      </c>
      <c r="GA86" s="85">
        <v>11</v>
      </c>
      <c r="GB86" s="86">
        <f>FZ86/FZ85</f>
        <v>0.9</v>
      </c>
      <c r="GC86" s="86">
        <f>GA86/GA85</f>
        <v>1</v>
      </c>
      <c r="GD86" s="62"/>
      <c r="GE86" s="82"/>
      <c r="GF86" s="7"/>
      <c r="GG86" s="58"/>
      <c r="GH86" s="71"/>
      <c r="GI86" s="506">
        <v>19</v>
      </c>
      <c r="GJ86" s="495">
        <f>SUM(GA86,-$FZ$93)/$FZ$93</f>
        <v>-0.65625</v>
      </c>
      <c r="GL86" s="14">
        <v>19</v>
      </c>
      <c r="GM86" s="81" t="s">
        <v>18</v>
      </c>
      <c r="GN86" s="83"/>
      <c r="GO86" s="7"/>
      <c r="GP86" s="58"/>
      <c r="GQ86" s="84">
        <f>GO86/GO85</f>
        <v>0</v>
      </c>
      <c r="GR86" s="61"/>
      <c r="GS86" s="85">
        <v>1</v>
      </c>
      <c r="GT86" s="85">
        <v>0</v>
      </c>
      <c r="GU86" s="86">
        <f>GS86/GS85</f>
        <v>1</v>
      </c>
      <c r="GV86" s="86" t="e">
        <f>GT86/GT85</f>
        <v>#DIV/0!</v>
      </c>
      <c r="GW86" s="62"/>
      <c r="GX86" s="82"/>
      <c r="GY86" s="7"/>
      <c r="GZ86" s="58"/>
      <c r="HA86" s="71"/>
      <c r="HB86" s="14">
        <v>19</v>
      </c>
      <c r="HC86" s="495">
        <f>SUM(GT86,-$GS$93)/$GS$93</f>
        <v>-1</v>
      </c>
      <c r="HE86" s="506">
        <v>19</v>
      </c>
      <c r="HF86" s="81" t="s">
        <v>18</v>
      </c>
      <c r="HG86" s="83"/>
      <c r="HH86" s="7"/>
      <c r="HI86" s="58"/>
      <c r="HJ86" s="84">
        <f>HH86/HH85</f>
        <v>0</v>
      </c>
      <c r="HK86" s="61"/>
      <c r="HL86" s="85">
        <v>0</v>
      </c>
      <c r="HM86" s="85">
        <v>0</v>
      </c>
      <c r="HN86" s="86" t="e">
        <f>HL86/HL85</f>
        <v>#DIV/0!</v>
      </c>
      <c r="HO86" s="86" t="e">
        <f>HM86/HM85</f>
        <v>#DIV/0!</v>
      </c>
      <c r="HP86" s="62"/>
      <c r="HQ86" s="82"/>
      <c r="HR86" s="7"/>
      <c r="HS86" s="58"/>
      <c r="HT86" s="71"/>
      <c r="HU86" s="506">
        <v>19</v>
      </c>
      <c r="HV86" s="495">
        <f>SUM(HM86,-$HL$93)/$HL$93</f>
        <v>-1</v>
      </c>
      <c r="HX86" s="14">
        <v>19</v>
      </c>
      <c r="HY86" s="81" t="s">
        <v>18</v>
      </c>
      <c r="HZ86" s="83"/>
      <c r="IA86" s="7"/>
      <c r="IB86" s="58"/>
      <c r="IC86" s="84">
        <f>IA86/IA85</f>
        <v>0</v>
      </c>
      <c r="ID86" s="61"/>
      <c r="IE86" s="85">
        <v>2</v>
      </c>
      <c r="IF86" s="85">
        <v>6</v>
      </c>
      <c r="IG86" s="86">
        <f>IE86/IE85</f>
        <v>0.66666666666666663</v>
      </c>
      <c r="IH86" s="86">
        <f>IF86/IF85</f>
        <v>0.8571428571428571</v>
      </c>
      <c r="II86" s="62"/>
      <c r="IJ86" s="82"/>
      <c r="IK86" s="7"/>
      <c r="IL86" s="58"/>
      <c r="IM86" s="71"/>
      <c r="IN86" s="14">
        <v>19</v>
      </c>
      <c r="IO86" s="495">
        <f>SUM(IF86,-$IE$93)/$IE$93</f>
        <v>-0.45454545454545453</v>
      </c>
      <c r="IQ86" s="511">
        <v>19</v>
      </c>
      <c r="IR86" s="81" t="s">
        <v>18</v>
      </c>
      <c r="IS86" s="83"/>
      <c r="IT86" s="7"/>
      <c r="IU86" s="58"/>
      <c r="IV86" s="84">
        <f>IT86/IT85</f>
        <v>0</v>
      </c>
      <c r="IW86" s="61"/>
      <c r="IX86" s="128">
        <f t="shared" ref="IX86:IY87" si="701">SUM(AB86,AU86,BO86,CI86,DB86,DU86,EN86,FG86,FZ86,GS86,HL86,IE86)</f>
        <v>144</v>
      </c>
      <c r="IY86" s="128">
        <f t="shared" si="701"/>
        <v>152</v>
      </c>
      <c r="IZ86" s="86">
        <f>IX86/IX85</f>
        <v>0.83236994219653182</v>
      </c>
      <c r="JA86" s="86">
        <f>IY86/IY85</f>
        <v>0.83977900552486184</v>
      </c>
      <c r="JB86" s="62"/>
      <c r="JC86" s="82"/>
      <c r="JD86" s="7"/>
      <c r="JE86" s="58"/>
      <c r="JF86" s="71"/>
      <c r="JG86" s="511">
        <v>19</v>
      </c>
      <c r="JH86" s="495">
        <f>SUM(IY86,-$IX$93)/$IX$93</f>
        <v>-0.50809061488673135</v>
      </c>
    </row>
    <row r="87" spans="1:268" x14ac:dyDescent="0.25">
      <c r="A87" s="501">
        <v>20</v>
      </c>
      <c r="B87" s="81" t="s">
        <v>19</v>
      </c>
      <c r="C87" s="83"/>
      <c r="D87" s="7"/>
      <c r="E87" s="58"/>
      <c r="F87" s="84">
        <f>D87/D85</f>
        <v>0</v>
      </c>
      <c r="G87" s="61"/>
      <c r="H87" s="85">
        <v>146</v>
      </c>
      <c r="I87" s="85">
        <v>131</v>
      </c>
      <c r="J87" s="86">
        <f>H87/H85</f>
        <v>0.19363395225464192</v>
      </c>
      <c r="K87" s="86">
        <f>I87/I85</f>
        <v>0.18398876404494383</v>
      </c>
      <c r="L87" s="62"/>
      <c r="M87" s="82"/>
      <c r="N87" s="7"/>
      <c r="O87" s="58"/>
      <c r="P87" s="87"/>
      <c r="Q87" s="501">
        <v>20</v>
      </c>
      <c r="R87" s="6"/>
      <c r="U87" s="506">
        <v>20</v>
      </c>
      <c r="V87" s="81" t="s">
        <v>19</v>
      </c>
      <c r="W87" s="83"/>
      <c r="X87" s="7"/>
      <c r="Y87" s="58"/>
      <c r="Z87" s="84">
        <f>X87/X85</f>
        <v>0</v>
      </c>
      <c r="AA87" s="61"/>
      <c r="AB87" s="85">
        <v>3</v>
      </c>
      <c r="AC87" s="85">
        <v>2</v>
      </c>
      <c r="AD87" s="86">
        <f>AB87/AB85</f>
        <v>8.8235294117647065E-2</v>
      </c>
      <c r="AE87" s="86">
        <f>AC87/AC85</f>
        <v>6.4516129032258063E-2</v>
      </c>
      <c r="AF87" s="62"/>
      <c r="AG87" s="82"/>
      <c r="AH87" s="7"/>
      <c r="AI87" s="58"/>
      <c r="AJ87" s="87"/>
      <c r="AK87" s="506">
        <v>20</v>
      </c>
      <c r="AL87" s="6"/>
      <c r="AN87" s="14">
        <v>20</v>
      </c>
      <c r="AO87" s="81" t="s">
        <v>19</v>
      </c>
      <c r="AP87" s="83"/>
      <c r="AQ87" s="7"/>
      <c r="AR87" s="58"/>
      <c r="AS87" s="84">
        <f>AQ87/AQ85</f>
        <v>0</v>
      </c>
      <c r="AT87" s="61"/>
      <c r="AU87" s="85">
        <v>1</v>
      </c>
      <c r="AV87" s="85">
        <v>0</v>
      </c>
      <c r="AW87" s="86">
        <f>AU87/AU85</f>
        <v>0.2</v>
      </c>
      <c r="AX87" s="86">
        <f>AV87/AV85</f>
        <v>0</v>
      </c>
      <c r="AY87" s="62"/>
      <c r="AZ87" s="82"/>
      <c r="BA87" s="7"/>
      <c r="BB87" s="58"/>
      <c r="BC87" s="87"/>
      <c r="BD87" s="14">
        <v>20</v>
      </c>
      <c r="BE87" s="6"/>
      <c r="BH87" s="506">
        <v>20</v>
      </c>
      <c r="BI87" s="81" t="s">
        <v>19</v>
      </c>
      <c r="BJ87" s="83"/>
      <c r="BK87" s="7"/>
      <c r="BL87" s="58"/>
      <c r="BM87" s="84">
        <f>BK87/BK85</f>
        <v>0</v>
      </c>
      <c r="BN87" s="61"/>
      <c r="BO87" s="85">
        <v>0</v>
      </c>
      <c r="BP87" s="85">
        <v>0</v>
      </c>
      <c r="BQ87" s="86">
        <f>BO87/BO85</f>
        <v>0</v>
      </c>
      <c r="BR87" s="86">
        <f>BP87/BP85</f>
        <v>0</v>
      </c>
      <c r="BS87" s="62"/>
      <c r="BT87" s="82"/>
      <c r="BU87" s="7"/>
      <c r="BV87" s="58"/>
      <c r="BW87" s="87"/>
      <c r="BX87" s="506">
        <v>20</v>
      </c>
      <c r="BY87" s="6"/>
      <c r="CB87" s="14">
        <v>20</v>
      </c>
      <c r="CC87" s="81" t="s">
        <v>19</v>
      </c>
      <c r="CD87" s="83"/>
      <c r="CE87" s="7"/>
      <c r="CF87" s="58"/>
      <c r="CG87" s="84">
        <f>CE87/CE85</f>
        <v>0</v>
      </c>
      <c r="CH87" s="61"/>
      <c r="CI87" s="85">
        <v>4</v>
      </c>
      <c r="CJ87" s="85">
        <v>11</v>
      </c>
      <c r="CK87" s="86">
        <f>CI87/CI85</f>
        <v>0.2857142857142857</v>
      </c>
      <c r="CL87" s="86">
        <f>CJ87/CJ85</f>
        <v>0.55000000000000004</v>
      </c>
      <c r="CM87" s="62"/>
      <c r="CN87" s="82"/>
      <c r="CO87" s="7"/>
      <c r="CP87" s="58"/>
      <c r="CQ87" s="87"/>
      <c r="CR87" s="14">
        <v>20</v>
      </c>
      <c r="CS87" s="6"/>
      <c r="CU87" s="506">
        <v>20</v>
      </c>
      <c r="CV87" s="81" t="s">
        <v>19</v>
      </c>
      <c r="CW87" s="83"/>
      <c r="CX87" s="7"/>
      <c r="CY87" s="58"/>
      <c r="CZ87" s="84">
        <f>CX87/CX85</f>
        <v>0</v>
      </c>
      <c r="DA87" s="61"/>
      <c r="DB87" s="85">
        <v>19</v>
      </c>
      <c r="DC87" s="85">
        <v>12</v>
      </c>
      <c r="DD87" s="86">
        <f>DB87/DB85</f>
        <v>0.2</v>
      </c>
      <c r="DE87" s="86">
        <f>DC87/DC85</f>
        <v>0.12121212121212122</v>
      </c>
      <c r="DF87" s="62"/>
      <c r="DG87" s="82"/>
      <c r="DH87" s="7"/>
      <c r="DI87" s="58"/>
      <c r="DJ87" s="87"/>
      <c r="DK87" s="506">
        <v>20</v>
      </c>
      <c r="DL87" s="6"/>
      <c r="DN87" s="14">
        <v>20</v>
      </c>
      <c r="DO87" s="81" t="s">
        <v>19</v>
      </c>
      <c r="DP87" s="83"/>
      <c r="DQ87" s="7"/>
      <c r="DR87" s="58"/>
      <c r="DS87" s="84">
        <f>DQ87/DQ85</f>
        <v>0</v>
      </c>
      <c r="DT87" s="61"/>
      <c r="DU87" s="85">
        <v>0</v>
      </c>
      <c r="DV87" s="85">
        <v>0</v>
      </c>
      <c r="DW87" s="86">
        <f>DU87/DU85</f>
        <v>0</v>
      </c>
      <c r="DX87" s="86">
        <f>DV87/DV85</f>
        <v>0</v>
      </c>
      <c r="DY87" s="62"/>
      <c r="DZ87" s="82"/>
      <c r="EA87" s="7"/>
      <c r="EB87" s="58"/>
      <c r="EC87" s="87"/>
      <c r="ED87" s="14">
        <v>20</v>
      </c>
      <c r="EE87" s="6"/>
      <c r="EG87" s="506">
        <v>20</v>
      </c>
      <c r="EH87" s="81" t="s">
        <v>19</v>
      </c>
      <c r="EI87" s="83"/>
      <c r="EJ87" s="7"/>
      <c r="EK87" s="58"/>
      <c r="EL87" s="84">
        <f>EJ87/EJ85</f>
        <v>0</v>
      </c>
      <c r="EM87" s="61"/>
      <c r="EN87" s="85">
        <v>0</v>
      </c>
      <c r="EO87" s="85">
        <v>3</v>
      </c>
      <c r="EP87" s="86">
        <f>EN87/EN85</f>
        <v>0</v>
      </c>
      <c r="EQ87" s="86">
        <f>EO87/EO85</f>
        <v>0.75</v>
      </c>
      <c r="ER87" s="62"/>
      <c r="ES87" s="82"/>
      <c r="ET87" s="7"/>
      <c r="EU87" s="58"/>
      <c r="EV87" s="87"/>
      <c r="EW87" s="506">
        <v>20</v>
      </c>
      <c r="EX87" s="6"/>
      <c r="EZ87" s="14">
        <v>20</v>
      </c>
      <c r="FA87" s="81" t="s">
        <v>19</v>
      </c>
      <c r="FB87" s="83"/>
      <c r="FC87" s="7"/>
      <c r="FD87" s="58"/>
      <c r="FE87" s="84">
        <f>FC87/FC85</f>
        <v>0</v>
      </c>
      <c r="FF87" s="61"/>
      <c r="FG87" s="85">
        <v>0</v>
      </c>
      <c r="FH87" s="85">
        <v>0</v>
      </c>
      <c r="FI87" s="86" t="e">
        <f>FG87/FG85</f>
        <v>#DIV/0!</v>
      </c>
      <c r="FJ87" s="86" t="e">
        <f>FH87/FH85</f>
        <v>#DIV/0!</v>
      </c>
      <c r="FK87" s="62"/>
      <c r="FL87" s="82"/>
      <c r="FM87" s="7"/>
      <c r="FN87" s="58"/>
      <c r="FO87" s="87"/>
      <c r="FP87" s="14">
        <v>20</v>
      </c>
      <c r="FQ87" s="6"/>
      <c r="FS87" s="506">
        <v>20</v>
      </c>
      <c r="FT87" s="81" t="s">
        <v>19</v>
      </c>
      <c r="FU87" s="83"/>
      <c r="FV87" s="7"/>
      <c r="FW87" s="58"/>
      <c r="FX87" s="84">
        <f>FV87/FV85</f>
        <v>0</v>
      </c>
      <c r="FY87" s="61"/>
      <c r="FZ87" s="85">
        <v>1</v>
      </c>
      <c r="GA87" s="85">
        <v>0</v>
      </c>
      <c r="GB87" s="86">
        <f>FZ87/FZ85</f>
        <v>0.1</v>
      </c>
      <c r="GC87" s="86">
        <f>GA87/GA85</f>
        <v>0</v>
      </c>
      <c r="GD87" s="62"/>
      <c r="GE87" s="82"/>
      <c r="GF87" s="7"/>
      <c r="GG87" s="58"/>
      <c r="GH87" s="87"/>
      <c r="GI87" s="506">
        <v>20</v>
      </c>
      <c r="GJ87" s="6"/>
      <c r="GL87" s="14">
        <v>20</v>
      </c>
      <c r="GM87" s="81" t="s">
        <v>19</v>
      </c>
      <c r="GN87" s="83"/>
      <c r="GO87" s="7"/>
      <c r="GP87" s="58"/>
      <c r="GQ87" s="84">
        <f>GO87/GO85</f>
        <v>0</v>
      </c>
      <c r="GR87" s="61"/>
      <c r="GS87" s="85">
        <v>0</v>
      </c>
      <c r="GT87" s="85">
        <v>0</v>
      </c>
      <c r="GU87" s="86">
        <f>GS87/GS85</f>
        <v>0</v>
      </c>
      <c r="GV87" s="86" t="e">
        <f>GT87/GT85</f>
        <v>#DIV/0!</v>
      </c>
      <c r="GW87" s="62"/>
      <c r="GX87" s="82"/>
      <c r="GY87" s="7"/>
      <c r="GZ87" s="58"/>
      <c r="HA87" s="87"/>
      <c r="HB87" s="14">
        <v>20</v>
      </c>
      <c r="HC87" s="6"/>
      <c r="HE87" s="506">
        <v>20</v>
      </c>
      <c r="HF87" s="81" t="s">
        <v>19</v>
      </c>
      <c r="HG87" s="83"/>
      <c r="HH87" s="7"/>
      <c r="HI87" s="58"/>
      <c r="HJ87" s="84">
        <f>HH87/HH85</f>
        <v>0</v>
      </c>
      <c r="HK87" s="61"/>
      <c r="HL87" s="85">
        <v>0</v>
      </c>
      <c r="HM87" s="85">
        <v>0</v>
      </c>
      <c r="HN87" s="86" t="e">
        <f>HL87/HL85</f>
        <v>#DIV/0!</v>
      </c>
      <c r="HO87" s="86" t="e">
        <f>HM87/HM85</f>
        <v>#DIV/0!</v>
      </c>
      <c r="HP87" s="62"/>
      <c r="HQ87" s="82"/>
      <c r="HR87" s="7"/>
      <c r="HS87" s="58"/>
      <c r="HT87" s="87"/>
      <c r="HU87" s="506">
        <v>20</v>
      </c>
      <c r="HV87" s="6"/>
      <c r="HX87" s="14">
        <v>20</v>
      </c>
      <c r="HY87" s="81" t="s">
        <v>19</v>
      </c>
      <c r="HZ87" s="83"/>
      <c r="IA87" s="7"/>
      <c r="IB87" s="58"/>
      <c r="IC87" s="84">
        <f>IA87/IA85</f>
        <v>0</v>
      </c>
      <c r="ID87" s="61"/>
      <c r="IE87" s="85">
        <v>1</v>
      </c>
      <c r="IF87" s="85">
        <v>1</v>
      </c>
      <c r="IG87" s="86">
        <f>IE87/IE85</f>
        <v>0.33333333333333331</v>
      </c>
      <c r="IH87" s="86">
        <f>IF87/IF85</f>
        <v>0.14285714285714285</v>
      </c>
      <c r="II87" s="62"/>
      <c r="IJ87" s="82"/>
      <c r="IK87" s="7"/>
      <c r="IL87" s="58"/>
      <c r="IM87" s="87"/>
      <c r="IN87" s="14">
        <v>20</v>
      </c>
      <c r="IO87" s="6"/>
      <c r="IQ87" s="511">
        <v>20</v>
      </c>
      <c r="IR87" s="81" t="s">
        <v>19</v>
      </c>
      <c r="IS87" s="83"/>
      <c r="IT87" s="7"/>
      <c r="IU87" s="58"/>
      <c r="IV87" s="84">
        <f>IT87/IT85</f>
        <v>0</v>
      </c>
      <c r="IW87" s="61"/>
      <c r="IX87" s="128">
        <f t="shared" si="701"/>
        <v>29</v>
      </c>
      <c r="IY87" s="128">
        <f t="shared" si="701"/>
        <v>29</v>
      </c>
      <c r="IZ87" s="86">
        <f>IX87/IX85</f>
        <v>0.16763005780346821</v>
      </c>
      <c r="JA87" s="86">
        <f>IY87/IY85</f>
        <v>0.16022099447513813</v>
      </c>
      <c r="JB87" s="62"/>
      <c r="JC87" s="82"/>
      <c r="JD87" s="7"/>
      <c r="JE87" s="58"/>
      <c r="JF87" s="87"/>
      <c r="JG87" s="511">
        <v>20</v>
      </c>
      <c r="JH87" s="6"/>
    </row>
    <row r="88" spans="1:268" hidden="1" x14ac:dyDescent="0.25">
      <c r="A88" s="501">
        <v>23</v>
      </c>
      <c r="B88" s="81" t="s">
        <v>20</v>
      </c>
      <c r="C88" s="83"/>
      <c r="D88" s="58"/>
      <c r="E88" s="58"/>
      <c r="F88" s="92"/>
      <c r="G88" s="61">
        <v>16</v>
      </c>
      <c r="H88" s="58"/>
      <c r="I88" s="58"/>
      <c r="J88" s="58"/>
      <c r="K88" s="92"/>
      <c r="L88" s="62"/>
      <c r="M88" s="58"/>
      <c r="N88" s="58"/>
      <c r="O88" s="58"/>
      <c r="P88" s="87"/>
      <c r="Q88" s="191">
        <v>23</v>
      </c>
      <c r="R88" s="6"/>
      <c r="U88" s="506">
        <v>23</v>
      </c>
      <c r="V88" s="81" t="s">
        <v>20</v>
      </c>
      <c r="W88" s="83"/>
      <c r="X88" s="58"/>
      <c r="Y88" s="58"/>
      <c r="Z88" s="92"/>
      <c r="AA88" s="61">
        <v>16</v>
      </c>
      <c r="AB88" s="58"/>
      <c r="AC88" s="58"/>
      <c r="AD88" s="58"/>
      <c r="AE88" s="92"/>
      <c r="AF88" s="62"/>
      <c r="AG88" s="58"/>
      <c r="AH88" s="58"/>
      <c r="AI88" s="58"/>
      <c r="AJ88" s="87"/>
      <c r="AK88" s="506">
        <v>23</v>
      </c>
      <c r="AL88" s="6"/>
      <c r="AN88" s="14">
        <v>23</v>
      </c>
      <c r="AO88" s="81" t="s">
        <v>20</v>
      </c>
      <c r="AP88" s="83"/>
      <c r="AQ88" s="58"/>
      <c r="AR88" s="58"/>
      <c r="AS88" s="92"/>
      <c r="AT88" s="61">
        <v>16</v>
      </c>
      <c r="AU88" s="58"/>
      <c r="AV88" s="58"/>
      <c r="AW88" s="58"/>
      <c r="AX88" s="92"/>
      <c r="AY88" s="62"/>
      <c r="AZ88" s="58"/>
      <c r="BA88" s="58"/>
      <c r="BB88" s="58"/>
      <c r="BC88" s="87"/>
      <c r="BD88" s="14">
        <v>23</v>
      </c>
      <c r="BE88" s="6"/>
      <c r="BH88" s="501">
        <v>23</v>
      </c>
      <c r="BI88" s="81" t="s">
        <v>20</v>
      </c>
      <c r="BJ88" s="83"/>
      <c r="BK88" s="58"/>
      <c r="BL88" s="58"/>
      <c r="BM88" s="92"/>
      <c r="BN88" s="61">
        <v>16</v>
      </c>
      <c r="BO88" s="58"/>
      <c r="BP88" s="58"/>
      <c r="BQ88" s="58"/>
      <c r="BR88" s="92"/>
      <c r="BS88" s="62"/>
      <c r="BT88" s="58"/>
      <c r="BU88" s="58"/>
      <c r="BV88" s="58"/>
      <c r="BW88" s="87"/>
      <c r="BX88" s="501">
        <v>23</v>
      </c>
      <c r="BY88" s="6"/>
      <c r="CB88" s="14">
        <v>23</v>
      </c>
      <c r="CC88" s="81" t="s">
        <v>20</v>
      </c>
      <c r="CD88" s="83"/>
      <c r="CE88" s="58"/>
      <c r="CF88" s="58"/>
      <c r="CG88" s="92"/>
      <c r="CH88" s="61">
        <v>16</v>
      </c>
      <c r="CI88" s="58"/>
      <c r="CJ88" s="58"/>
      <c r="CK88" s="58"/>
      <c r="CL88" s="92"/>
      <c r="CM88" s="62"/>
      <c r="CN88" s="58"/>
      <c r="CO88" s="58"/>
      <c r="CP88" s="58"/>
      <c r="CQ88" s="87"/>
      <c r="CR88" s="14">
        <v>23</v>
      </c>
      <c r="CS88" s="6"/>
      <c r="CU88" s="501">
        <v>23</v>
      </c>
      <c r="CV88" s="81" t="s">
        <v>20</v>
      </c>
      <c r="CW88" s="83"/>
      <c r="CX88" s="58"/>
      <c r="CY88" s="58"/>
      <c r="CZ88" s="92"/>
      <c r="DA88" s="61">
        <v>16</v>
      </c>
      <c r="DB88" s="58"/>
      <c r="DC88" s="58"/>
      <c r="DD88" s="58"/>
      <c r="DE88" s="92"/>
      <c r="DF88" s="62"/>
      <c r="DG88" s="58"/>
      <c r="DH88" s="58"/>
      <c r="DI88" s="58"/>
      <c r="DJ88" s="87"/>
      <c r="DK88" s="501">
        <v>23</v>
      </c>
      <c r="DL88" s="6"/>
      <c r="DN88" s="14">
        <v>23</v>
      </c>
      <c r="DO88" s="81" t="s">
        <v>20</v>
      </c>
      <c r="DP88" s="83"/>
      <c r="DQ88" s="58"/>
      <c r="DR88" s="58"/>
      <c r="DS88" s="92"/>
      <c r="DT88" s="61">
        <v>16</v>
      </c>
      <c r="DU88" s="58"/>
      <c r="DV88" s="58"/>
      <c r="DW88" s="58"/>
      <c r="DX88" s="92"/>
      <c r="DY88" s="62"/>
      <c r="DZ88" s="58"/>
      <c r="EA88" s="58"/>
      <c r="EB88" s="58"/>
      <c r="EC88" s="87"/>
      <c r="ED88" s="14">
        <v>23</v>
      </c>
      <c r="EE88" s="6"/>
      <c r="EG88" s="501">
        <v>23</v>
      </c>
      <c r="EH88" s="81" t="s">
        <v>20</v>
      </c>
      <c r="EI88" s="83"/>
      <c r="EJ88" s="58"/>
      <c r="EK88" s="58"/>
      <c r="EL88" s="92"/>
      <c r="EM88" s="61">
        <v>16</v>
      </c>
      <c r="EN88" s="58"/>
      <c r="EO88" s="58"/>
      <c r="EP88" s="58"/>
      <c r="EQ88" s="92"/>
      <c r="ER88" s="62"/>
      <c r="ES88" s="58"/>
      <c r="ET88" s="58"/>
      <c r="EU88" s="58"/>
      <c r="EV88" s="87"/>
      <c r="EW88" s="501">
        <v>23</v>
      </c>
      <c r="EX88" s="6"/>
      <c r="EZ88" s="14">
        <v>23</v>
      </c>
      <c r="FA88" s="81" t="s">
        <v>20</v>
      </c>
      <c r="FB88" s="83"/>
      <c r="FC88" s="58"/>
      <c r="FD88" s="58"/>
      <c r="FE88" s="92"/>
      <c r="FF88" s="61">
        <v>16</v>
      </c>
      <c r="FG88" s="58"/>
      <c r="FH88" s="58"/>
      <c r="FI88" s="58"/>
      <c r="FJ88" s="92"/>
      <c r="FK88" s="62"/>
      <c r="FL88" s="58"/>
      <c r="FM88" s="58"/>
      <c r="FN88" s="58"/>
      <c r="FO88" s="87"/>
      <c r="FP88" s="14">
        <v>23</v>
      </c>
      <c r="FQ88" s="6"/>
      <c r="FS88" s="501">
        <v>23</v>
      </c>
      <c r="FT88" s="81" t="s">
        <v>20</v>
      </c>
      <c r="FU88" s="83"/>
      <c r="FV88" s="58"/>
      <c r="FW88" s="58"/>
      <c r="FX88" s="92"/>
      <c r="FY88" s="61">
        <v>16</v>
      </c>
      <c r="FZ88" s="58"/>
      <c r="GA88" s="58"/>
      <c r="GB88" s="58"/>
      <c r="GC88" s="92"/>
      <c r="GD88" s="62"/>
      <c r="GE88" s="58"/>
      <c r="GF88" s="58"/>
      <c r="GG88" s="58"/>
      <c r="GH88" s="87"/>
      <c r="GI88" s="501">
        <v>23</v>
      </c>
      <c r="GJ88" s="6"/>
      <c r="GL88" s="14">
        <v>23</v>
      </c>
      <c r="GM88" s="81" t="s">
        <v>20</v>
      </c>
      <c r="GN88" s="83"/>
      <c r="GO88" s="58"/>
      <c r="GP88" s="58"/>
      <c r="GQ88" s="92"/>
      <c r="GR88" s="61">
        <v>16</v>
      </c>
      <c r="GS88" s="58"/>
      <c r="GT88" s="58"/>
      <c r="GU88" s="86">
        <f>GS88/GS85</f>
        <v>0</v>
      </c>
      <c r="GV88" s="92"/>
      <c r="GW88" s="62"/>
      <c r="GX88" s="58"/>
      <c r="GY88" s="58"/>
      <c r="GZ88" s="58"/>
      <c r="HA88" s="87"/>
      <c r="HB88" s="14">
        <v>23</v>
      </c>
      <c r="HC88" s="6"/>
      <c r="HE88" s="501">
        <v>23</v>
      </c>
      <c r="HF88" s="81" t="s">
        <v>20</v>
      </c>
      <c r="HG88" s="83"/>
      <c r="HH88" s="58"/>
      <c r="HI88" s="58"/>
      <c r="HJ88" s="92"/>
      <c r="HK88" s="61">
        <v>16</v>
      </c>
      <c r="HL88" s="58"/>
      <c r="HM88" s="58"/>
      <c r="HN88" s="58"/>
      <c r="HO88" s="92"/>
      <c r="HP88" s="62"/>
      <c r="HQ88" s="58"/>
      <c r="HR88" s="58"/>
      <c r="HS88" s="58"/>
      <c r="HT88" s="87"/>
      <c r="HU88" s="501">
        <v>23</v>
      </c>
      <c r="HV88" s="6"/>
      <c r="HX88" s="14">
        <v>23</v>
      </c>
      <c r="HY88" s="81" t="s">
        <v>20</v>
      </c>
      <c r="HZ88" s="83"/>
      <c r="IA88" s="58"/>
      <c r="IB88" s="58"/>
      <c r="IC88" s="92"/>
      <c r="ID88" s="61">
        <v>16</v>
      </c>
      <c r="IE88" s="58"/>
      <c r="IF88" s="58"/>
      <c r="IG88" s="58"/>
      <c r="IH88" s="92"/>
      <c r="II88" s="62"/>
      <c r="IJ88" s="58"/>
      <c r="IK88" s="58"/>
      <c r="IL88" s="58"/>
      <c r="IM88" s="87"/>
      <c r="IN88" s="14">
        <v>23</v>
      </c>
      <c r="IO88" s="6"/>
      <c r="IQ88" s="511">
        <v>23</v>
      </c>
      <c r="IR88" s="81" t="s">
        <v>20</v>
      </c>
      <c r="IS88" s="83"/>
      <c r="IT88" s="58"/>
      <c r="IU88" s="58"/>
      <c r="IV88" s="92"/>
      <c r="IW88" s="61">
        <v>16</v>
      </c>
      <c r="IX88" s="58"/>
      <c r="IY88" s="58"/>
      <c r="IZ88" s="58"/>
      <c r="JA88" s="92"/>
      <c r="JB88" s="62"/>
      <c r="JC88" s="58"/>
      <c r="JD88" s="58"/>
      <c r="JE88" s="58"/>
      <c r="JF88" s="87"/>
      <c r="JG88" s="511">
        <v>23</v>
      </c>
      <c r="JH88" s="6"/>
    </row>
    <row r="89" spans="1:268" hidden="1" x14ac:dyDescent="0.25">
      <c r="A89" s="501"/>
      <c r="B89" s="95"/>
      <c r="C89" s="97"/>
      <c r="D89" s="98"/>
      <c r="E89" s="98"/>
      <c r="F89" s="99"/>
      <c r="G89" s="61"/>
      <c r="H89" s="98"/>
      <c r="I89" s="98"/>
      <c r="J89" s="98"/>
      <c r="K89" s="99"/>
      <c r="L89" s="62"/>
      <c r="M89" s="98"/>
      <c r="N89" s="98"/>
      <c r="O89" s="98"/>
      <c r="P89" s="87"/>
      <c r="Q89" s="191"/>
      <c r="R89" s="6"/>
      <c r="U89" s="506"/>
      <c r="V89" s="95"/>
      <c r="W89" s="97"/>
      <c r="X89" s="98"/>
      <c r="Y89" s="98"/>
      <c r="Z89" s="99"/>
      <c r="AA89" s="61"/>
      <c r="AB89" s="98"/>
      <c r="AC89" s="98"/>
      <c r="AD89" s="98"/>
      <c r="AE89" s="99"/>
      <c r="AF89" s="62"/>
      <c r="AG89" s="98"/>
      <c r="AH89" s="98"/>
      <c r="AI89" s="98"/>
      <c r="AJ89" s="87"/>
      <c r="AK89" s="506"/>
      <c r="AL89" s="6"/>
      <c r="AN89" s="14"/>
      <c r="AO89" s="95"/>
      <c r="AP89" s="97"/>
      <c r="AQ89" s="98"/>
      <c r="AR89" s="98"/>
      <c r="AS89" s="99"/>
      <c r="AT89" s="61"/>
      <c r="AU89" s="98"/>
      <c r="AV89" s="98"/>
      <c r="AW89" s="98"/>
      <c r="AX89" s="99"/>
      <c r="AY89" s="62"/>
      <c r="AZ89" s="98"/>
      <c r="BA89" s="98"/>
      <c r="BB89" s="98"/>
      <c r="BC89" s="87"/>
      <c r="BD89" s="14"/>
      <c r="BE89" s="6"/>
      <c r="BH89" s="501"/>
      <c r="BI89" s="95"/>
      <c r="BJ89" s="97"/>
      <c r="BK89" s="98"/>
      <c r="BL89" s="98"/>
      <c r="BM89" s="99"/>
      <c r="BN89" s="61"/>
      <c r="BO89" s="98"/>
      <c r="BP89" s="98"/>
      <c r="BQ89" s="98"/>
      <c r="BR89" s="99"/>
      <c r="BS89" s="62"/>
      <c r="BT89" s="98"/>
      <c r="BU89" s="98"/>
      <c r="BV89" s="98"/>
      <c r="BW89" s="87"/>
      <c r="BX89" s="501"/>
      <c r="BY89" s="6"/>
      <c r="CB89" s="14"/>
      <c r="CC89" s="95"/>
      <c r="CD89" s="97"/>
      <c r="CE89" s="98"/>
      <c r="CF89" s="98"/>
      <c r="CG89" s="99"/>
      <c r="CH89" s="61"/>
      <c r="CI89" s="98"/>
      <c r="CJ89" s="98"/>
      <c r="CK89" s="98"/>
      <c r="CL89" s="99"/>
      <c r="CM89" s="62"/>
      <c r="CN89" s="98"/>
      <c r="CO89" s="98"/>
      <c r="CP89" s="98"/>
      <c r="CQ89" s="87"/>
      <c r="CR89" s="14"/>
      <c r="CS89" s="6"/>
      <c r="CU89" s="501"/>
      <c r="CV89" s="95"/>
      <c r="CW89" s="97"/>
      <c r="CX89" s="98"/>
      <c r="CY89" s="98"/>
      <c r="CZ89" s="99"/>
      <c r="DA89" s="61"/>
      <c r="DB89" s="98"/>
      <c r="DC89" s="98"/>
      <c r="DD89" s="98"/>
      <c r="DE89" s="99"/>
      <c r="DF89" s="62"/>
      <c r="DG89" s="98"/>
      <c r="DH89" s="98"/>
      <c r="DI89" s="98"/>
      <c r="DJ89" s="87"/>
      <c r="DK89" s="501"/>
      <c r="DL89" s="6"/>
      <c r="DN89" s="14"/>
      <c r="DO89" s="95"/>
      <c r="DP89" s="97"/>
      <c r="DQ89" s="98"/>
      <c r="DR89" s="98"/>
      <c r="DS89" s="99"/>
      <c r="DT89" s="61"/>
      <c r="DU89" s="98"/>
      <c r="DV89" s="98"/>
      <c r="DW89" s="98"/>
      <c r="DX89" s="99"/>
      <c r="DY89" s="62"/>
      <c r="DZ89" s="98"/>
      <c r="EA89" s="98"/>
      <c r="EB89" s="98"/>
      <c r="EC89" s="87"/>
      <c r="ED89" s="14"/>
      <c r="EE89" s="6"/>
      <c r="EG89" s="501"/>
      <c r="EH89" s="95"/>
      <c r="EI89" s="97"/>
      <c r="EJ89" s="98"/>
      <c r="EK89" s="98"/>
      <c r="EL89" s="99"/>
      <c r="EM89" s="61"/>
      <c r="EN89" s="98"/>
      <c r="EO89" s="98"/>
      <c r="EP89" s="98"/>
      <c r="EQ89" s="99"/>
      <c r="ER89" s="62"/>
      <c r="ES89" s="98"/>
      <c r="ET89" s="98"/>
      <c r="EU89" s="98"/>
      <c r="EV89" s="87"/>
      <c r="EW89" s="501"/>
      <c r="EX89" s="6"/>
      <c r="EZ89" s="14"/>
      <c r="FA89" s="95"/>
      <c r="FB89" s="97"/>
      <c r="FC89" s="98"/>
      <c r="FD89" s="98"/>
      <c r="FE89" s="99"/>
      <c r="FF89" s="61"/>
      <c r="FG89" s="98"/>
      <c r="FH89" s="98"/>
      <c r="FI89" s="98"/>
      <c r="FJ89" s="99"/>
      <c r="FK89" s="62"/>
      <c r="FL89" s="98"/>
      <c r="FM89" s="98"/>
      <c r="FN89" s="98"/>
      <c r="FO89" s="87"/>
      <c r="FP89" s="14"/>
      <c r="FQ89" s="6"/>
      <c r="FS89" s="501"/>
      <c r="FT89" s="95"/>
      <c r="FU89" s="97"/>
      <c r="FV89" s="98"/>
      <c r="FW89" s="98"/>
      <c r="FX89" s="99"/>
      <c r="FY89" s="61"/>
      <c r="FZ89" s="98"/>
      <c r="GA89" s="98"/>
      <c r="GB89" s="98"/>
      <c r="GC89" s="99"/>
      <c r="GD89" s="62"/>
      <c r="GE89" s="98"/>
      <c r="GF89" s="98"/>
      <c r="GG89" s="98"/>
      <c r="GH89" s="87"/>
      <c r="GI89" s="501"/>
      <c r="GJ89" s="6"/>
      <c r="GL89" s="14"/>
      <c r="GM89" s="95"/>
      <c r="GN89" s="97"/>
      <c r="GO89" s="98"/>
      <c r="GP89" s="98"/>
      <c r="GQ89" s="99"/>
      <c r="GR89" s="61"/>
      <c r="GS89" s="98"/>
      <c r="GT89" s="98"/>
      <c r="GU89" s="98"/>
      <c r="GV89" s="99"/>
      <c r="GW89" s="62"/>
      <c r="GX89" s="98"/>
      <c r="GY89" s="98"/>
      <c r="GZ89" s="98"/>
      <c r="HA89" s="87"/>
      <c r="HB89" s="14"/>
      <c r="HC89" s="6"/>
      <c r="HE89" s="501"/>
      <c r="HF89" s="95"/>
      <c r="HG89" s="97"/>
      <c r="HH89" s="98"/>
      <c r="HI89" s="98"/>
      <c r="HJ89" s="99"/>
      <c r="HK89" s="61"/>
      <c r="HL89" s="98"/>
      <c r="HM89" s="98"/>
      <c r="HN89" s="98"/>
      <c r="HO89" s="99"/>
      <c r="HP89" s="62"/>
      <c r="HQ89" s="98"/>
      <c r="HR89" s="98"/>
      <c r="HS89" s="98"/>
      <c r="HT89" s="87"/>
      <c r="HU89" s="501"/>
      <c r="HV89" s="6"/>
      <c r="HX89" s="14"/>
      <c r="HY89" s="95"/>
      <c r="HZ89" s="97"/>
      <c r="IA89" s="98"/>
      <c r="IB89" s="98"/>
      <c r="IC89" s="99"/>
      <c r="ID89" s="61"/>
      <c r="IE89" s="98"/>
      <c r="IF89" s="98"/>
      <c r="IG89" s="98"/>
      <c r="IH89" s="99"/>
      <c r="II89" s="62"/>
      <c r="IJ89" s="98"/>
      <c r="IK89" s="98"/>
      <c r="IL89" s="98"/>
      <c r="IM89" s="87"/>
      <c r="IN89" s="14"/>
      <c r="IO89" s="6"/>
      <c r="IQ89" s="511"/>
      <c r="IR89" s="95"/>
      <c r="IS89" s="97"/>
      <c r="IT89" s="98"/>
      <c r="IU89" s="98"/>
      <c r="IV89" s="99"/>
      <c r="IW89" s="61"/>
      <c r="IX89" s="98"/>
      <c r="IY89" s="98"/>
      <c r="IZ89" s="98"/>
      <c r="JA89" s="99"/>
      <c r="JB89" s="62"/>
      <c r="JC89" s="98"/>
      <c r="JD89" s="98"/>
      <c r="JE89" s="98"/>
      <c r="JF89" s="87"/>
      <c r="JG89" s="511"/>
      <c r="JH89" s="6"/>
    </row>
    <row r="90" spans="1:268" hidden="1" x14ac:dyDescent="0.25">
      <c r="A90" s="501">
        <v>25</v>
      </c>
      <c r="B90" s="58" t="s">
        <v>64</v>
      </c>
      <c r="C90" s="7"/>
      <c r="D90" s="7"/>
      <c r="E90" s="58"/>
      <c r="F90" s="87"/>
      <c r="G90" s="61">
        <v>25</v>
      </c>
      <c r="H90" s="7"/>
      <c r="I90" s="7"/>
      <c r="J90" s="58"/>
      <c r="K90" s="87"/>
      <c r="L90" s="62"/>
      <c r="M90" s="7"/>
      <c r="N90" s="7"/>
      <c r="O90" s="58"/>
      <c r="P90" s="87"/>
      <c r="Q90" s="191">
        <v>25</v>
      </c>
      <c r="R90" s="6"/>
      <c r="U90" s="506">
        <v>25</v>
      </c>
      <c r="V90" s="58" t="s">
        <v>64</v>
      </c>
      <c r="W90" s="7"/>
      <c r="X90" s="7"/>
      <c r="Y90" s="58"/>
      <c r="Z90" s="87"/>
      <c r="AA90" s="61">
        <v>25</v>
      </c>
      <c r="AB90" s="7"/>
      <c r="AC90" s="7"/>
      <c r="AD90" s="58"/>
      <c r="AE90" s="87"/>
      <c r="AF90" s="62"/>
      <c r="AG90" s="7"/>
      <c r="AH90" s="7"/>
      <c r="AI90" s="58"/>
      <c r="AJ90" s="87"/>
      <c r="AK90" s="506">
        <v>25</v>
      </c>
      <c r="AL90" s="6"/>
      <c r="AN90" s="14">
        <v>25</v>
      </c>
      <c r="AO90" s="58" t="s">
        <v>64</v>
      </c>
      <c r="AP90" s="7"/>
      <c r="AQ90" s="7"/>
      <c r="AR90" s="58"/>
      <c r="AS90" s="87"/>
      <c r="AT90" s="61">
        <v>25</v>
      </c>
      <c r="AU90" s="7"/>
      <c r="AV90" s="7"/>
      <c r="AW90" s="58"/>
      <c r="AX90" s="87"/>
      <c r="AY90" s="62"/>
      <c r="AZ90" s="7"/>
      <c r="BA90" s="7"/>
      <c r="BB90" s="58"/>
      <c r="BC90" s="87"/>
      <c r="BD90" s="14">
        <v>25</v>
      </c>
      <c r="BE90" s="6"/>
      <c r="BH90" s="501">
        <v>25</v>
      </c>
      <c r="BI90" s="58" t="s">
        <v>64</v>
      </c>
      <c r="BJ90" s="7"/>
      <c r="BK90" s="7"/>
      <c r="BL90" s="58"/>
      <c r="BM90" s="87"/>
      <c r="BN90" s="61">
        <v>25</v>
      </c>
      <c r="BO90" s="7"/>
      <c r="BP90" s="7"/>
      <c r="BQ90" s="58"/>
      <c r="BR90" s="87"/>
      <c r="BS90" s="62"/>
      <c r="BT90" s="7"/>
      <c r="BU90" s="7"/>
      <c r="BV90" s="58"/>
      <c r="BW90" s="87"/>
      <c r="BX90" s="501">
        <v>25</v>
      </c>
      <c r="BY90" s="6"/>
      <c r="CB90" s="14">
        <v>25</v>
      </c>
      <c r="CC90" s="58" t="s">
        <v>64</v>
      </c>
      <c r="CD90" s="7"/>
      <c r="CE90" s="7"/>
      <c r="CF90" s="58"/>
      <c r="CG90" s="87"/>
      <c r="CH90" s="61">
        <v>25</v>
      </c>
      <c r="CI90" s="7"/>
      <c r="CJ90" s="7"/>
      <c r="CK90" s="58"/>
      <c r="CL90" s="87"/>
      <c r="CM90" s="62"/>
      <c r="CN90" s="7"/>
      <c r="CO90" s="7"/>
      <c r="CP90" s="58"/>
      <c r="CQ90" s="87"/>
      <c r="CR90" s="14">
        <v>25</v>
      </c>
      <c r="CS90" s="6"/>
      <c r="CU90" s="501">
        <v>25</v>
      </c>
      <c r="CV90" s="58" t="s">
        <v>64</v>
      </c>
      <c r="CW90" s="7"/>
      <c r="CX90" s="7"/>
      <c r="CY90" s="58"/>
      <c r="CZ90" s="87"/>
      <c r="DA90" s="61">
        <v>25</v>
      </c>
      <c r="DB90" s="7"/>
      <c r="DC90" s="7"/>
      <c r="DD90" s="58"/>
      <c r="DE90" s="87"/>
      <c r="DF90" s="62"/>
      <c r="DG90" s="7"/>
      <c r="DH90" s="7"/>
      <c r="DI90" s="58"/>
      <c r="DJ90" s="87"/>
      <c r="DK90" s="501">
        <v>25</v>
      </c>
      <c r="DL90" s="6"/>
      <c r="DN90" s="14">
        <v>25</v>
      </c>
      <c r="DO90" s="58" t="s">
        <v>64</v>
      </c>
      <c r="DP90" s="7"/>
      <c r="DQ90" s="7"/>
      <c r="DR90" s="58"/>
      <c r="DS90" s="87"/>
      <c r="DT90" s="61">
        <v>25</v>
      </c>
      <c r="DU90" s="7"/>
      <c r="DV90" s="7"/>
      <c r="DW90" s="58"/>
      <c r="DX90" s="87"/>
      <c r="DY90" s="62"/>
      <c r="DZ90" s="7"/>
      <c r="EA90" s="7"/>
      <c r="EB90" s="58"/>
      <c r="EC90" s="87"/>
      <c r="ED90" s="14">
        <v>25</v>
      </c>
      <c r="EE90" s="6"/>
      <c r="EG90" s="501">
        <v>25</v>
      </c>
      <c r="EH90" s="58" t="s">
        <v>64</v>
      </c>
      <c r="EI90" s="7"/>
      <c r="EJ90" s="7"/>
      <c r="EK90" s="58"/>
      <c r="EL90" s="87"/>
      <c r="EM90" s="61">
        <v>25</v>
      </c>
      <c r="EN90" s="7"/>
      <c r="EO90" s="7"/>
      <c r="EP90" s="58"/>
      <c r="EQ90" s="87"/>
      <c r="ER90" s="62"/>
      <c r="ES90" s="7"/>
      <c r="ET90" s="7"/>
      <c r="EU90" s="58"/>
      <c r="EV90" s="87"/>
      <c r="EW90" s="501">
        <v>25</v>
      </c>
      <c r="EX90" s="6"/>
      <c r="EZ90" s="14">
        <v>25</v>
      </c>
      <c r="FA90" s="58" t="s">
        <v>64</v>
      </c>
      <c r="FB90" s="7"/>
      <c r="FC90" s="7"/>
      <c r="FD90" s="58"/>
      <c r="FE90" s="87"/>
      <c r="FF90" s="61">
        <v>25</v>
      </c>
      <c r="FG90" s="7"/>
      <c r="FH90" s="7"/>
      <c r="FI90" s="58"/>
      <c r="FJ90" s="87"/>
      <c r="FK90" s="62"/>
      <c r="FL90" s="7"/>
      <c r="FM90" s="7"/>
      <c r="FN90" s="58"/>
      <c r="FO90" s="87"/>
      <c r="FP90" s="14">
        <v>25</v>
      </c>
      <c r="FQ90" s="6"/>
      <c r="FS90" s="501">
        <v>25</v>
      </c>
      <c r="FT90" s="58" t="s">
        <v>64</v>
      </c>
      <c r="FU90" s="7"/>
      <c r="FV90" s="7"/>
      <c r="FW90" s="58"/>
      <c r="FX90" s="87"/>
      <c r="FY90" s="61">
        <v>25</v>
      </c>
      <c r="FZ90" s="7"/>
      <c r="GA90" s="7"/>
      <c r="GB90" s="58"/>
      <c r="GC90" s="87"/>
      <c r="GD90" s="62"/>
      <c r="GE90" s="7"/>
      <c r="GF90" s="7"/>
      <c r="GG90" s="58"/>
      <c r="GH90" s="87"/>
      <c r="GI90" s="501">
        <v>25</v>
      </c>
      <c r="GJ90" s="6"/>
      <c r="GL90" s="14">
        <v>25</v>
      </c>
      <c r="GM90" s="58" t="s">
        <v>64</v>
      </c>
      <c r="GN90" s="7"/>
      <c r="GO90" s="7"/>
      <c r="GP90" s="58"/>
      <c r="GQ90" s="87"/>
      <c r="GR90" s="61">
        <v>25</v>
      </c>
      <c r="GS90" s="7"/>
      <c r="GT90" s="7"/>
      <c r="GU90" s="58"/>
      <c r="GV90" s="87"/>
      <c r="GW90" s="62"/>
      <c r="GX90" s="7"/>
      <c r="GY90" s="7"/>
      <c r="GZ90" s="58"/>
      <c r="HA90" s="87"/>
      <c r="HB90" s="14">
        <v>25</v>
      </c>
      <c r="HC90" s="6"/>
      <c r="HE90" s="501">
        <v>25</v>
      </c>
      <c r="HF90" s="58" t="s">
        <v>64</v>
      </c>
      <c r="HG90" s="7"/>
      <c r="HH90" s="7"/>
      <c r="HI90" s="58"/>
      <c r="HJ90" s="87"/>
      <c r="HK90" s="61">
        <v>25</v>
      </c>
      <c r="HL90" s="7"/>
      <c r="HM90" s="7"/>
      <c r="HN90" s="58"/>
      <c r="HO90" s="87"/>
      <c r="HP90" s="62"/>
      <c r="HQ90" s="7"/>
      <c r="HR90" s="7"/>
      <c r="HS90" s="58"/>
      <c r="HT90" s="87"/>
      <c r="HU90" s="501">
        <v>25</v>
      </c>
      <c r="HV90" s="6"/>
      <c r="HX90" s="14">
        <v>25</v>
      </c>
      <c r="HY90" s="58" t="s">
        <v>64</v>
      </c>
      <c r="HZ90" s="7"/>
      <c r="IA90" s="7"/>
      <c r="IB90" s="58"/>
      <c r="IC90" s="87"/>
      <c r="ID90" s="61">
        <v>25</v>
      </c>
      <c r="IE90" s="7"/>
      <c r="IF90" s="7"/>
      <c r="IG90" s="58"/>
      <c r="IH90" s="87"/>
      <c r="II90" s="62"/>
      <c r="IJ90" s="7"/>
      <c r="IK90" s="7"/>
      <c r="IL90" s="58"/>
      <c r="IM90" s="87"/>
      <c r="IN90" s="14">
        <v>25</v>
      </c>
      <c r="IO90" s="6"/>
      <c r="IQ90" s="511">
        <v>25</v>
      </c>
      <c r="IR90" s="58" t="s">
        <v>64</v>
      </c>
      <c r="IS90" s="7"/>
      <c r="IT90" s="7"/>
      <c r="IU90" s="58"/>
      <c r="IV90" s="87"/>
      <c r="IW90" s="61">
        <v>25</v>
      </c>
      <c r="IX90" s="7"/>
      <c r="IY90" s="7"/>
      <c r="IZ90" s="58"/>
      <c r="JA90" s="87"/>
      <c r="JB90" s="62"/>
      <c r="JC90" s="7"/>
      <c r="JD90" s="7"/>
      <c r="JE90" s="58"/>
      <c r="JF90" s="87"/>
      <c r="JG90" s="511">
        <v>25</v>
      </c>
      <c r="JH90" s="6"/>
    </row>
    <row r="91" spans="1:268" hidden="1" x14ac:dyDescent="0.25">
      <c r="A91" s="501">
        <v>26</v>
      </c>
      <c r="B91" s="58" t="s">
        <v>65</v>
      </c>
      <c r="C91" s="7"/>
      <c r="D91" s="7"/>
      <c r="E91" s="58"/>
      <c r="F91" s="87"/>
      <c r="G91" s="61">
        <v>26</v>
      </c>
      <c r="H91" s="7"/>
      <c r="I91" s="7"/>
      <c r="J91" s="58"/>
      <c r="K91" s="87"/>
      <c r="L91" s="62"/>
      <c r="M91" s="7"/>
      <c r="N91" s="7"/>
      <c r="O91" s="58"/>
      <c r="P91" s="87"/>
      <c r="Q91" s="191">
        <v>26</v>
      </c>
      <c r="R91" s="6"/>
      <c r="U91" s="506">
        <v>26</v>
      </c>
      <c r="V91" s="58" t="s">
        <v>65</v>
      </c>
      <c r="W91" s="7"/>
      <c r="X91" s="7"/>
      <c r="Y91" s="58"/>
      <c r="Z91" s="87"/>
      <c r="AA91" s="61">
        <v>26</v>
      </c>
      <c r="AB91" s="7"/>
      <c r="AC91" s="7"/>
      <c r="AD91" s="58"/>
      <c r="AE91" s="87"/>
      <c r="AF91" s="62"/>
      <c r="AG91" s="7"/>
      <c r="AH91" s="7"/>
      <c r="AI91" s="58"/>
      <c r="AJ91" s="87"/>
      <c r="AK91" s="506">
        <v>26</v>
      </c>
      <c r="AL91" s="6"/>
      <c r="AN91" s="14">
        <v>26</v>
      </c>
      <c r="AO91" s="58" t="s">
        <v>65</v>
      </c>
      <c r="AP91" s="7"/>
      <c r="AQ91" s="7"/>
      <c r="AR91" s="58"/>
      <c r="AS91" s="87"/>
      <c r="AT91" s="61">
        <v>26</v>
      </c>
      <c r="AU91" s="7"/>
      <c r="AV91" s="7"/>
      <c r="AW91" s="58"/>
      <c r="AX91" s="87"/>
      <c r="AY91" s="62"/>
      <c r="AZ91" s="7"/>
      <c r="BA91" s="7"/>
      <c r="BB91" s="58"/>
      <c r="BC91" s="87"/>
      <c r="BD91" s="14">
        <v>26</v>
      </c>
      <c r="BE91" s="6"/>
      <c r="BH91" s="501">
        <v>26</v>
      </c>
      <c r="BI91" s="58" t="s">
        <v>65</v>
      </c>
      <c r="BJ91" s="7"/>
      <c r="BK91" s="7"/>
      <c r="BL91" s="58"/>
      <c r="BM91" s="87"/>
      <c r="BN91" s="61">
        <v>26</v>
      </c>
      <c r="BO91" s="7"/>
      <c r="BP91" s="7"/>
      <c r="BQ91" s="58"/>
      <c r="BR91" s="87"/>
      <c r="BS91" s="62"/>
      <c r="BT91" s="7"/>
      <c r="BU91" s="7"/>
      <c r="BV91" s="58"/>
      <c r="BW91" s="87"/>
      <c r="BX91" s="501">
        <v>26</v>
      </c>
      <c r="BY91" s="6"/>
      <c r="CB91" s="14">
        <v>26</v>
      </c>
      <c r="CC91" s="58" t="s">
        <v>65</v>
      </c>
      <c r="CD91" s="7"/>
      <c r="CE91" s="7"/>
      <c r="CF91" s="58"/>
      <c r="CG91" s="87"/>
      <c r="CH91" s="61">
        <v>26</v>
      </c>
      <c r="CI91" s="7"/>
      <c r="CJ91" s="7"/>
      <c r="CK91" s="58"/>
      <c r="CL91" s="87"/>
      <c r="CM91" s="62"/>
      <c r="CN91" s="7"/>
      <c r="CO91" s="7"/>
      <c r="CP91" s="58"/>
      <c r="CQ91" s="87"/>
      <c r="CR91" s="14">
        <v>26</v>
      </c>
      <c r="CS91" s="6"/>
      <c r="CU91" s="501">
        <v>26</v>
      </c>
      <c r="CV91" s="58" t="s">
        <v>65</v>
      </c>
      <c r="CW91" s="7"/>
      <c r="CX91" s="7"/>
      <c r="CY91" s="58"/>
      <c r="CZ91" s="87"/>
      <c r="DA91" s="61">
        <v>26</v>
      </c>
      <c r="DB91" s="7"/>
      <c r="DC91" s="7"/>
      <c r="DD91" s="58"/>
      <c r="DE91" s="87"/>
      <c r="DF91" s="62"/>
      <c r="DG91" s="7"/>
      <c r="DH91" s="7"/>
      <c r="DI91" s="58"/>
      <c r="DJ91" s="87"/>
      <c r="DK91" s="501">
        <v>26</v>
      </c>
      <c r="DL91" s="6"/>
      <c r="DN91" s="14">
        <v>26</v>
      </c>
      <c r="DO91" s="58" t="s">
        <v>65</v>
      </c>
      <c r="DP91" s="7"/>
      <c r="DQ91" s="7"/>
      <c r="DR91" s="58"/>
      <c r="DS91" s="87"/>
      <c r="DT91" s="61">
        <v>26</v>
      </c>
      <c r="DU91" s="7"/>
      <c r="DV91" s="7"/>
      <c r="DW91" s="58"/>
      <c r="DX91" s="87"/>
      <c r="DY91" s="62"/>
      <c r="DZ91" s="7"/>
      <c r="EA91" s="7"/>
      <c r="EB91" s="58"/>
      <c r="EC91" s="87"/>
      <c r="ED91" s="14">
        <v>26</v>
      </c>
      <c r="EE91" s="6"/>
      <c r="EG91" s="501">
        <v>26</v>
      </c>
      <c r="EH91" s="58" t="s">
        <v>65</v>
      </c>
      <c r="EI91" s="7"/>
      <c r="EJ91" s="7"/>
      <c r="EK91" s="58"/>
      <c r="EL91" s="87"/>
      <c r="EM91" s="61">
        <v>26</v>
      </c>
      <c r="EN91" s="7"/>
      <c r="EO91" s="7"/>
      <c r="EP91" s="58"/>
      <c r="EQ91" s="87"/>
      <c r="ER91" s="62"/>
      <c r="ES91" s="7"/>
      <c r="ET91" s="7"/>
      <c r="EU91" s="58"/>
      <c r="EV91" s="87"/>
      <c r="EW91" s="501">
        <v>26</v>
      </c>
      <c r="EX91" s="6"/>
      <c r="EZ91" s="14">
        <v>26</v>
      </c>
      <c r="FA91" s="58" t="s">
        <v>65</v>
      </c>
      <c r="FB91" s="7"/>
      <c r="FC91" s="7"/>
      <c r="FD91" s="58"/>
      <c r="FE91" s="87"/>
      <c r="FF91" s="61">
        <v>26</v>
      </c>
      <c r="FG91" s="7"/>
      <c r="FH91" s="7"/>
      <c r="FI91" s="58"/>
      <c r="FJ91" s="87"/>
      <c r="FK91" s="62"/>
      <c r="FL91" s="7"/>
      <c r="FM91" s="7"/>
      <c r="FN91" s="58"/>
      <c r="FO91" s="87"/>
      <c r="FP91" s="14">
        <v>26</v>
      </c>
      <c r="FQ91" s="6"/>
      <c r="FS91" s="501">
        <v>26</v>
      </c>
      <c r="FT91" s="58" t="s">
        <v>65</v>
      </c>
      <c r="FU91" s="7"/>
      <c r="FV91" s="7"/>
      <c r="FW91" s="58"/>
      <c r="FX91" s="87"/>
      <c r="FY91" s="61">
        <v>26</v>
      </c>
      <c r="FZ91" s="7"/>
      <c r="GA91" s="7"/>
      <c r="GB91" s="58"/>
      <c r="GC91" s="87"/>
      <c r="GD91" s="62"/>
      <c r="GE91" s="7"/>
      <c r="GF91" s="7"/>
      <c r="GG91" s="58"/>
      <c r="GH91" s="87"/>
      <c r="GI91" s="501">
        <v>26</v>
      </c>
      <c r="GJ91" s="6"/>
      <c r="GL91" s="14">
        <v>26</v>
      </c>
      <c r="GM91" s="58" t="s">
        <v>65</v>
      </c>
      <c r="GN91" s="7"/>
      <c r="GO91" s="7"/>
      <c r="GP91" s="58"/>
      <c r="GQ91" s="87"/>
      <c r="GR91" s="61">
        <v>26</v>
      </c>
      <c r="GS91" s="7"/>
      <c r="GT91" s="7"/>
      <c r="GU91" s="58"/>
      <c r="GV91" s="87"/>
      <c r="GW91" s="62"/>
      <c r="GX91" s="7"/>
      <c r="GY91" s="7"/>
      <c r="GZ91" s="58"/>
      <c r="HA91" s="87"/>
      <c r="HB91" s="14">
        <v>26</v>
      </c>
      <c r="HC91" s="6"/>
      <c r="HE91" s="501">
        <v>26</v>
      </c>
      <c r="HF91" s="58" t="s">
        <v>65</v>
      </c>
      <c r="HG91" s="7"/>
      <c r="HH91" s="7"/>
      <c r="HI91" s="58"/>
      <c r="HJ91" s="87"/>
      <c r="HK91" s="61">
        <v>26</v>
      </c>
      <c r="HL91" s="7"/>
      <c r="HM91" s="7"/>
      <c r="HN91" s="58"/>
      <c r="HO91" s="87"/>
      <c r="HP91" s="62"/>
      <c r="HQ91" s="7"/>
      <c r="HR91" s="7"/>
      <c r="HS91" s="58"/>
      <c r="HT91" s="87"/>
      <c r="HU91" s="501">
        <v>26</v>
      </c>
      <c r="HV91" s="6"/>
      <c r="HX91" s="14">
        <v>26</v>
      </c>
      <c r="HY91" s="58" t="s">
        <v>65</v>
      </c>
      <c r="HZ91" s="7"/>
      <c r="IA91" s="7"/>
      <c r="IB91" s="58"/>
      <c r="IC91" s="87"/>
      <c r="ID91" s="61">
        <v>26</v>
      </c>
      <c r="IE91" s="7"/>
      <c r="IF91" s="7"/>
      <c r="IG91" s="58"/>
      <c r="IH91" s="87"/>
      <c r="II91" s="62"/>
      <c r="IJ91" s="7"/>
      <c r="IK91" s="7"/>
      <c r="IL91" s="58"/>
      <c r="IM91" s="87"/>
      <c r="IN91" s="14">
        <v>26</v>
      </c>
      <c r="IO91" s="6"/>
      <c r="IQ91" s="511">
        <v>26</v>
      </c>
      <c r="IR91" s="58" t="s">
        <v>65</v>
      </c>
      <c r="IS91" s="7"/>
      <c r="IT91" s="7"/>
      <c r="IU91" s="58"/>
      <c r="IV91" s="87"/>
      <c r="IW91" s="61">
        <v>26</v>
      </c>
      <c r="IX91" s="7"/>
      <c r="IY91" s="7"/>
      <c r="IZ91" s="58"/>
      <c r="JA91" s="87"/>
      <c r="JB91" s="62"/>
      <c r="JC91" s="7"/>
      <c r="JD91" s="7"/>
      <c r="JE91" s="58"/>
      <c r="JF91" s="87"/>
      <c r="JG91" s="511">
        <v>26</v>
      </c>
      <c r="JH91" s="6"/>
    </row>
    <row r="92" spans="1:268" x14ac:dyDescent="0.25">
      <c r="A92" s="501">
        <v>21</v>
      </c>
      <c r="B92" s="122" t="s">
        <v>66</v>
      </c>
      <c r="C92" s="65"/>
      <c r="D92" s="65">
        <f>M92</f>
        <v>638</v>
      </c>
      <c r="E92" s="131"/>
      <c r="F92" s="132"/>
      <c r="G92" s="61"/>
      <c r="H92" s="65">
        <v>702</v>
      </c>
      <c r="I92" s="65">
        <v>741</v>
      </c>
      <c r="J92" s="66">
        <f>SUM(I92,-H92)</f>
        <v>39</v>
      </c>
      <c r="K92" s="78">
        <f>J92/H92</f>
        <v>5.5555555555555552E-2</v>
      </c>
      <c r="L92" s="62"/>
      <c r="M92" s="69">
        <v>638</v>
      </c>
      <c r="N92" s="69">
        <f>I92</f>
        <v>741</v>
      </c>
      <c r="O92" s="70">
        <f>SUM(N92,-M92)</f>
        <v>103</v>
      </c>
      <c r="P92" s="71">
        <f>O92/M92</f>
        <v>0.16144200626959249</v>
      </c>
      <c r="Q92" s="501">
        <v>21</v>
      </c>
      <c r="R92" s="6"/>
      <c r="T92" s="105"/>
      <c r="U92" s="506">
        <v>21</v>
      </c>
      <c r="V92" s="122" t="s">
        <v>66</v>
      </c>
      <c r="W92" s="65"/>
      <c r="X92" s="65">
        <f>AG92</f>
        <v>638</v>
      </c>
      <c r="Y92" s="131"/>
      <c r="Z92" s="132"/>
      <c r="AA92" s="61"/>
      <c r="AB92" s="65">
        <v>16</v>
      </c>
      <c r="AC92" s="65">
        <v>36</v>
      </c>
      <c r="AD92" s="66">
        <f t="shared" ref="AD92:AD93" si="702">SUM(AC92,-AB92)</f>
        <v>20</v>
      </c>
      <c r="AE92" s="78">
        <f>AD92/AB92</f>
        <v>1.25</v>
      </c>
      <c r="AF92" s="62"/>
      <c r="AG92" s="69">
        <v>638</v>
      </c>
      <c r="AH92" s="69">
        <f>AC92</f>
        <v>36</v>
      </c>
      <c r="AI92" s="70">
        <f t="shared" ref="AI92:AI93" si="703">SUM(AH92,-AG92)</f>
        <v>-602</v>
      </c>
      <c r="AJ92" s="71">
        <f t="shared" ref="AJ92" si="704">AI92/AG92</f>
        <v>-0.94357366771159878</v>
      </c>
      <c r="AK92" s="506">
        <v>21</v>
      </c>
      <c r="AL92" s="6"/>
      <c r="AN92" s="14">
        <v>21</v>
      </c>
      <c r="AO92" s="122" t="s">
        <v>66</v>
      </c>
      <c r="AP92" s="65"/>
      <c r="AQ92" s="65">
        <f>AZ92</f>
        <v>638</v>
      </c>
      <c r="AR92" s="131"/>
      <c r="AS92" s="132"/>
      <c r="AT92" s="61"/>
      <c r="AU92" s="65">
        <v>6</v>
      </c>
      <c r="AV92" s="65">
        <v>5</v>
      </c>
      <c r="AW92" s="66">
        <f t="shared" ref="AW92:AW93" si="705">SUM(AV92,-AU92)</f>
        <v>-1</v>
      </c>
      <c r="AX92" s="78">
        <f>AW92/AU92</f>
        <v>-0.16666666666666666</v>
      </c>
      <c r="AY92" s="62"/>
      <c r="AZ92" s="69">
        <v>638</v>
      </c>
      <c r="BA92" s="69">
        <f>AV92</f>
        <v>5</v>
      </c>
      <c r="BB92" s="70">
        <f t="shared" ref="BB92:BB93" si="706">SUM(BA92,-AZ92)</f>
        <v>-633</v>
      </c>
      <c r="BC92" s="71">
        <f t="shared" ref="BC92" si="707">BB92/AZ92</f>
        <v>-0.99216300940438873</v>
      </c>
      <c r="BD92" s="14">
        <v>21</v>
      </c>
      <c r="BE92" s="6"/>
      <c r="BH92" s="506">
        <v>21</v>
      </c>
      <c r="BI92" s="122" t="s">
        <v>66</v>
      </c>
      <c r="BJ92" s="65"/>
      <c r="BK92" s="65">
        <f>BT92</f>
        <v>638</v>
      </c>
      <c r="BL92" s="131"/>
      <c r="BM92" s="132"/>
      <c r="BN92" s="61"/>
      <c r="BO92" s="65">
        <v>15</v>
      </c>
      <c r="BP92" s="65">
        <v>23</v>
      </c>
      <c r="BQ92" s="66">
        <f t="shared" ref="BQ92:BQ93" si="708">SUM(BP92,-BO92)</f>
        <v>8</v>
      </c>
      <c r="BR92" s="68">
        <f>BQ92/BO92</f>
        <v>0.53333333333333333</v>
      </c>
      <c r="BS92" s="62"/>
      <c r="BT92" s="69">
        <v>638</v>
      </c>
      <c r="BU92" s="69">
        <f>BP92</f>
        <v>23</v>
      </c>
      <c r="BV92" s="70">
        <f t="shared" ref="BV92:BV93" si="709">SUM(BU92,-BT92)</f>
        <v>-615</v>
      </c>
      <c r="BW92" s="71">
        <f t="shared" ref="BW92" si="710">BV92/BT92</f>
        <v>-0.96394984326018807</v>
      </c>
      <c r="BX92" s="506">
        <v>21</v>
      </c>
      <c r="BY92" s="6"/>
      <c r="CB92" s="14">
        <v>21</v>
      </c>
      <c r="CC92" s="122" t="s">
        <v>66</v>
      </c>
      <c r="CD92" s="65"/>
      <c r="CE92" s="65">
        <f>CN92</f>
        <v>638</v>
      </c>
      <c r="CF92" s="131"/>
      <c r="CG92" s="132"/>
      <c r="CH92" s="61"/>
      <c r="CI92" s="65">
        <v>10</v>
      </c>
      <c r="CJ92" s="65">
        <v>4</v>
      </c>
      <c r="CK92" s="66">
        <f t="shared" ref="CK92:CK93" si="711">SUM(CJ92,-CI92)</f>
        <v>-6</v>
      </c>
      <c r="CL92" s="68">
        <f>CK92/CI92</f>
        <v>-0.6</v>
      </c>
      <c r="CM92" s="62"/>
      <c r="CN92" s="69">
        <v>638</v>
      </c>
      <c r="CO92" s="69">
        <f>CJ92</f>
        <v>4</v>
      </c>
      <c r="CP92" s="70">
        <f t="shared" ref="CP92:CP93" si="712">SUM(CO92,-CN92)</f>
        <v>-634</v>
      </c>
      <c r="CQ92" s="71">
        <f t="shared" ref="CQ92" si="713">CP92/CN92</f>
        <v>-0.99373040752351094</v>
      </c>
      <c r="CR92" s="14">
        <v>21</v>
      </c>
      <c r="CS92" s="6"/>
      <c r="CU92" s="506">
        <v>21</v>
      </c>
      <c r="CV92" s="122" t="s">
        <v>66</v>
      </c>
      <c r="CW92" s="65"/>
      <c r="CX92" s="65">
        <f>DG92</f>
        <v>638</v>
      </c>
      <c r="CY92" s="131"/>
      <c r="CZ92" s="132"/>
      <c r="DA92" s="61"/>
      <c r="DB92" s="65">
        <v>53</v>
      </c>
      <c r="DC92" s="65">
        <v>54</v>
      </c>
      <c r="DD92" s="66">
        <f t="shared" ref="DD92:DD93" si="714">SUM(DC92,-DB92)</f>
        <v>1</v>
      </c>
      <c r="DE92" s="78">
        <f>DD92/DB92</f>
        <v>1.8867924528301886E-2</v>
      </c>
      <c r="DF92" s="62"/>
      <c r="DG92" s="69">
        <v>638</v>
      </c>
      <c r="DH92" s="69">
        <f>DC92</f>
        <v>54</v>
      </c>
      <c r="DI92" s="70">
        <f t="shared" ref="DI92:DI93" si="715">SUM(DH92,-DG92)</f>
        <v>-584</v>
      </c>
      <c r="DJ92" s="71">
        <f t="shared" ref="DJ92" si="716">DI92/DG92</f>
        <v>-0.91536050156739812</v>
      </c>
      <c r="DK92" s="506">
        <v>21</v>
      </c>
      <c r="DL92" s="6"/>
      <c r="DN92" s="14">
        <v>21</v>
      </c>
      <c r="DO92" s="122" t="s">
        <v>66</v>
      </c>
      <c r="DP92" s="65"/>
      <c r="DQ92" s="65">
        <f>DZ92</f>
        <v>638</v>
      </c>
      <c r="DR92" s="131"/>
      <c r="DS92" s="132"/>
      <c r="DT92" s="61"/>
      <c r="DU92" s="65">
        <v>2</v>
      </c>
      <c r="DV92" s="65">
        <v>1</v>
      </c>
      <c r="DW92" s="66">
        <f t="shared" ref="DW92:DW93" si="717">SUM(DV92,-DU92)</f>
        <v>-1</v>
      </c>
      <c r="DX92" s="68">
        <f>DW92/DU92</f>
        <v>-0.5</v>
      </c>
      <c r="DY92" s="62"/>
      <c r="DZ92" s="69">
        <v>638</v>
      </c>
      <c r="EA92" s="69">
        <f>DV92</f>
        <v>1</v>
      </c>
      <c r="EB92" s="70">
        <f t="shared" ref="EB92:EB93" si="718">SUM(EA92,-DZ92)</f>
        <v>-637</v>
      </c>
      <c r="EC92" s="71">
        <f t="shared" ref="EC92" si="719">EB92/DZ92</f>
        <v>-0.99843260188087779</v>
      </c>
      <c r="ED92" s="14">
        <v>21</v>
      </c>
      <c r="EE92" s="6"/>
      <c r="EG92" s="506">
        <v>21</v>
      </c>
      <c r="EH92" s="122" t="s">
        <v>66</v>
      </c>
      <c r="EI92" s="65"/>
      <c r="EJ92" s="65">
        <f>ES92</f>
        <v>638</v>
      </c>
      <c r="EK92" s="131"/>
      <c r="EL92" s="132"/>
      <c r="EM92" s="61"/>
      <c r="EN92" s="65">
        <v>1</v>
      </c>
      <c r="EO92" s="65">
        <v>3</v>
      </c>
      <c r="EP92" s="66">
        <f t="shared" ref="EP92:EP93" si="720">SUM(EO92,-EN92)</f>
        <v>2</v>
      </c>
      <c r="EQ92" s="78">
        <f>EP92/EN92</f>
        <v>2</v>
      </c>
      <c r="ER92" s="62"/>
      <c r="ES92" s="69">
        <v>638</v>
      </c>
      <c r="ET92" s="69">
        <f>EO92</f>
        <v>3</v>
      </c>
      <c r="EU92" s="70">
        <f t="shared" ref="EU92:EU93" si="721">SUM(ET92,-ES92)</f>
        <v>-635</v>
      </c>
      <c r="EV92" s="71">
        <f t="shared" ref="EV92" si="722">EU92/ES92</f>
        <v>-0.99529780564263326</v>
      </c>
      <c r="EW92" s="506">
        <v>21</v>
      </c>
      <c r="EX92" s="6"/>
      <c r="EZ92" s="14">
        <v>21</v>
      </c>
      <c r="FA92" s="122" t="s">
        <v>66</v>
      </c>
      <c r="FB92" s="65"/>
      <c r="FC92" s="65">
        <f>FL92</f>
        <v>638</v>
      </c>
      <c r="FD92" s="131"/>
      <c r="FE92" s="132"/>
      <c r="FF92" s="61"/>
      <c r="FG92" s="65">
        <v>0</v>
      </c>
      <c r="FH92" s="65">
        <v>0</v>
      </c>
      <c r="FI92" s="66">
        <f t="shared" ref="FI92:FI93" si="723">SUM(FH92,-FG92)</f>
        <v>0</v>
      </c>
      <c r="FJ92" s="78" t="e">
        <f>FI92/FG92</f>
        <v>#DIV/0!</v>
      </c>
      <c r="FK92" s="62"/>
      <c r="FL92" s="69">
        <v>638</v>
      </c>
      <c r="FM92" s="69">
        <f>FH92</f>
        <v>0</v>
      </c>
      <c r="FN92" s="70">
        <f t="shared" ref="FN92:FN93" si="724">SUM(FM92,-FL92)</f>
        <v>-638</v>
      </c>
      <c r="FO92" s="71">
        <f t="shared" ref="FO92" si="725">FN92/FL92</f>
        <v>-1</v>
      </c>
      <c r="FP92" s="14">
        <v>21</v>
      </c>
      <c r="FQ92" s="6"/>
      <c r="FS92" s="506">
        <v>21</v>
      </c>
      <c r="FT92" s="122" t="s">
        <v>66</v>
      </c>
      <c r="FU92" s="65"/>
      <c r="FV92" s="65">
        <f>GE92</f>
        <v>638</v>
      </c>
      <c r="FW92" s="131"/>
      <c r="FX92" s="132"/>
      <c r="FY92" s="61"/>
      <c r="FZ92" s="65">
        <v>22</v>
      </c>
      <c r="GA92" s="65">
        <v>10</v>
      </c>
      <c r="GB92" s="66">
        <f t="shared" ref="GB92:GB93" si="726">SUM(GA92,-FZ92)</f>
        <v>-12</v>
      </c>
      <c r="GC92" s="68">
        <f>GB92/FZ92</f>
        <v>-0.54545454545454541</v>
      </c>
      <c r="GD92" s="62"/>
      <c r="GE92" s="69">
        <v>638</v>
      </c>
      <c r="GF92" s="69">
        <f>GA92</f>
        <v>10</v>
      </c>
      <c r="GG92" s="70">
        <f t="shared" ref="GG92:GG93" si="727">SUM(GF92,-GE92)</f>
        <v>-628</v>
      </c>
      <c r="GH92" s="71">
        <f t="shared" ref="GH92" si="728">GG92/GE92</f>
        <v>-0.98432601880877746</v>
      </c>
      <c r="GI92" s="506">
        <v>21</v>
      </c>
      <c r="GJ92" s="6"/>
      <c r="GL92" s="14">
        <v>21</v>
      </c>
      <c r="GM92" s="122" t="s">
        <v>66</v>
      </c>
      <c r="GN92" s="65"/>
      <c r="GO92" s="65">
        <f>GX92</f>
        <v>638</v>
      </c>
      <c r="GP92" s="131"/>
      <c r="GQ92" s="132"/>
      <c r="GR92" s="61"/>
      <c r="GS92" s="65">
        <v>0</v>
      </c>
      <c r="GT92" s="65">
        <v>0</v>
      </c>
      <c r="GU92" s="66">
        <f t="shared" ref="GU92:GU93" si="729">SUM(GT92,-GS92)</f>
        <v>0</v>
      </c>
      <c r="GV92" s="78" t="e">
        <f>GU92/GS92</f>
        <v>#DIV/0!</v>
      </c>
      <c r="GW92" s="62"/>
      <c r="GX92" s="69">
        <v>638</v>
      </c>
      <c r="GY92" s="69">
        <f>GT92</f>
        <v>0</v>
      </c>
      <c r="GZ92" s="70">
        <f t="shared" ref="GZ92:GZ93" si="730">SUM(GY92,-GX92)</f>
        <v>-638</v>
      </c>
      <c r="HA92" s="71">
        <f t="shared" ref="HA92" si="731">GZ92/GX92</f>
        <v>-1</v>
      </c>
      <c r="HB92" s="14">
        <v>21</v>
      </c>
      <c r="HC92" s="6"/>
      <c r="HE92" s="506">
        <v>21</v>
      </c>
      <c r="HF92" s="122" t="s">
        <v>66</v>
      </c>
      <c r="HG92" s="65"/>
      <c r="HH92" s="65">
        <f>HQ92</f>
        <v>638</v>
      </c>
      <c r="HI92" s="131"/>
      <c r="HJ92" s="132"/>
      <c r="HK92" s="61"/>
      <c r="HL92" s="65">
        <v>3</v>
      </c>
      <c r="HM92" s="65">
        <v>0</v>
      </c>
      <c r="HN92" s="66">
        <f t="shared" ref="HN92:HN93" si="732">SUM(HM92,-HL92)</f>
        <v>-3</v>
      </c>
      <c r="HO92" s="68">
        <f>HN92/HL92</f>
        <v>-1</v>
      </c>
      <c r="HP92" s="62"/>
      <c r="HQ92" s="69">
        <v>638</v>
      </c>
      <c r="HR92" s="69">
        <f>HM92</f>
        <v>0</v>
      </c>
      <c r="HS92" s="70">
        <f t="shared" ref="HS92:HS93" si="733">SUM(HR92,-HQ92)</f>
        <v>-638</v>
      </c>
      <c r="HT92" s="71">
        <f t="shared" ref="HT92" si="734">HS92/HQ92</f>
        <v>-1</v>
      </c>
      <c r="HU92" s="506">
        <v>21</v>
      </c>
      <c r="HV92" s="6"/>
      <c r="HX92" s="14">
        <v>21</v>
      </c>
      <c r="HY92" s="122" t="s">
        <v>66</v>
      </c>
      <c r="HZ92" s="65"/>
      <c r="IA92" s="65">
        <f>IJ92</f>
        <v>638</v>
      </c>
      <c r="IB92" s="131"/>
      <c r="IC92" s="132"/>
      <c r="ID92" s="61"/>
      <c r="IE92" s="65">
        <v>8</v>
      </c>
      <c r="IF92" s="65">
        <v>26</v>
      </c>
      <c r="IG92" s="66">
        <f t="shared" ref="IG92:IG93" si="735">SUM(IF92,-IE92)</f>
        <v>18</v>
      </c>
      <c r="IH92" s="78">
        <f>IG92/IE92</f>
        <v>2.25</v>
      </c>
      <c r="II92" s="62"/>
      <c r="IJ92" s="69">
        <v>638</v>
      </c>
      <c r="IK92" s="69">
        <f>IF92</f>
        <v>26</v>
      </c>
      <c r="IL92" s="70">
        <f t="shared" ref="IL92:IL93" si="736">SUM(IK92,-IJ92)</f>
        <v>-612</v>
      </c>
      <c r="IM92" s="71">
        <f t="shared" ref="IM92" si="737">IL92/IJ92</f>
        <v>-0.95924764890282133</v>
      </c>
      <c r="IN92" s="14">
        <v>21</v>
      </c>
      <c r="IO92" s="6"/>
      <c r="IQ92" s="511">
        <v>21</v>
      </c>
      <c r="IR92" s="122" t="s">
        <v>66</v>
      </c>
      <c r="IS92" s="65"/>
      <c r="IT92" s="65">
        <f>JC92</f>
        <v>638</v>
      </c>
      <c r="IU92" s="131"/>
      <c r="IV92" s="132"/>
      <c r="IW92" s="61"/>
      <c r="IX92" s="65">
        <f>SUM(AB92,AU92,BO92,CI92,DB92,DU92,EN92,FG92,FZ92,GS92,HL92,IE92)</f>
        <v>136</v>
      </c>
      <c r="IY92" s="65">
        <f>SUM(AC92,AV92,BP92,CJ92,DC92,DV92,EO92,FH92,GA92,GT92,HM92,IF92)</f>
        <v>162</v>
      </c>
      <c r="IZ92" s="66">
        <f t="shared" ref="IZ92:IZ93" si="738">SUM(IY92,-IX92)</f>
        <v>26</v>
      </c>
      <c r="JA92" s="78">
        <f>IZ92/IX92</f>
        <v>0.19117647058823528</v>
      </c>
      <c r="JB92" s="62"/>
      <c r="JC92" s="69">
        <v>638</v>
      </c>
      <c r="JD92" s="69">
        <f>IY92</f>
        <v>162</v>
      </c>
      <c r="JE92" s="70">
        <f t="shared" ref="JE92:JE93" si="739">SUM(JD92,-JC92)</f>
        <v>-476</v>
      </c>
      <c r="JF92" s="71">
        <f t="shared" ref="JF92" si="740">JE92/JC92</f>
        <v>-0.74608150470219436</v>
      </c>
      <c r="JG92" s="511">
        <v>21</v>
      </c>
      <c r="JH92" s="6"/>
    </row>
    <row r="93" spans="1:268" x14ac:dyDescent="0.25">
      <c r="A93" s="501">
        <v>22</v>
      </c>
      <c r="B93" s="112" t="s">
        <v>67</v>
      </c>
      <c r="C93" s="113">
        <f>SUM(C85,C92)</f>
        <v>0</v>
      </c>
      <c r="D93" s="113">
        <f>SUM(D85,D92)</f>
        <v>1354</v>
      </c>
      <c r="E93" s="114">
        <f t="shared" ref="E93" si="741">SUM(D93,-C93)</f>
        <v>1354</v>
      </c>
      <c r="F93" s="115" t="e">
        <f>E93/C93</f>
        <v>#DIV/0!</v>
      </c>
      <c r="G93" s="61"/>
      <c r="H93" s="113">
        <f>SUM(H85,H92)</f>
        <v>1456</v>
      </c>
      <c r="I93" s="113">
        <f>SUM(I85,I92)</f>
        <v>1453</v>
      </c>
      <c r="J93" s="114">
        <f>SUM(I93,-H93)</f>
        <v>-3</v>
      </c>
      <c r="K93" s="116">
        <f>J93/H93</f>
        <v>-2.0604395604395605E-3</v>
      </c>
      <c r="L93" s="62"/>
      <c r="M93" s="113">
        <f>SUM(M85,M92)</f>
        <v>1354</v>
      </c>
      <c r="N93" s="113">
        <f>SUM(N85,N92)</f>
        <v>1453</v>
      </c>
      <c r="O93" s="114">
        <f>SUM(N93,-M93)</f>
        <v>99</v>
      </c>
      <c r="P93" s="71">
        <f>O93/M93</f>
        <v>7.3116691285081234E-2</v>
      </c>
      <c r="Q93" s="501">
        <v>22</v>
      </c>
      <c r="R93" s="6"/>
      <c r="U93" s="506">
        <v>22</v>
      </c>
      <c r="V93" s="112" t="s">
        <v>67</v>
      </c>
      <c r="W93" s="113">
        <f>SUM(W85,W92)</f>
        <v>0</v>
      </c>
      <c r="X93" s="113">
        <f>SUM(X85,X92)</f>
        <v>1354</v>
      </c>
      <c r="Y93" s="114">
        <f t="shared" ref="Y93" si="742">SUM(X93,-W93)</f>
        <v>1354</v>
      </c>
      <c r="Z93" s="115" t="e">
        <f>Y93/W93</f>
        <v>#DIV/0!</v>
      </c>
      <c r="AA93" s="61"/>
      <c r="AB93" s="113">
        <f>SUM(AB85,AB92)</f>
        <v>50</v>
      </c>
      <c r="AC93" s="113">
        <f>SUM(AC85,AC92)</f>
        <v>67</v>
      </c>
      <c r="AD93" s="114">
        <f t="shared" si="702"/>
        <v>17</v>
      </c>
      <c r="AE93" s="116">
        <f>AD93/AB93</f>
        <v>0.34</v>
      </c>
      <c r="AF93" s="62"/>
      <c r="AG93" s="113">
        <f>SUM(AG85,AG92)</f>
        <v>1354</v>
      </c>
      <c r="AH93" s="113">
        <f>SUM(AH85,AH92)</f>
        <v>67</v>
      </c>
      <c r="AI93" s="114">
        <f t="shared" si="703"/>
        <v>-1287</v>
      </c>
      <c r="AJ93" s="71">
        <f>AI93/AG93</f>
        <v>-0.95051698670605611</v>
      </c>
      <c r="AK93" s="506">
        <v>22</v>
      </c>
      <c r="AL93" s="6"/>
      <c r="AN93" s="14">
        <v>22</v>
      </c>
      <c r="AO93" s="112" t="s">
        <v>67</v>
      </c>
      <c r="AP93" s="113">
        <f>SUM(AP85,AP92)</f>
        <v>0</v>
      </c>
      <c r="AQ93" s="113">
        <f>SUM(AQ85,AQ92)</f>
        <v>1354</v>
      </c>
      <c r="AR93" s="114">
        <f t="shared" ref="AR93" si="743">SUM(AQ93,-AP93)</f>
        <v>1354</v>
      </c>
      <c r="AS93" s="115" t="e">
        <f>AR93/AP93</f>
        <v>#DIV/0!</v>
      </c>
      <c r="AT93" s="61"/>
      <c r="AU93" s="113">
        <f>SUM(AU85,AU92)</f>
        <v>11</v>
      </c>
      <c r="AV93" s="113">
        <f>SUM(AV85,AV92)</f>
        <v>7</v>
      </c>
      <c r="AW93" s="114">
        <f t="shared" si="705"/>
        <v>-4</v>
      </c>
      <c r="AX93" s="116">
        <f>AW93/AU93</f>
        <v>-0.36363636363636365</v>
      </c>
      <c r="AY93" s="62"/>
      <c r="AZ93" s="113">
        <f>SUM(AZ85,AZ92)</f>
        <v>1354</v>
      </c>
      <c r="BA93" s="113">
        <f>SUM(BA85,BA92)</f>
        <v>7</v>
      </c>
      <c r="BB93" s="114">
        <f t="shared" si="706"/>
        <v>-1347</v>
      </c>
      <c r="BC93" s="71">
        <f>BB93/AZ93</f>
        <v>-0.99483013293943867</v>
      </c>
      <c r="BD93" s="14">
        <v>22</v>
      </c>
      <c r="BE93" s="6"/>
      <c r="BH93" s="506">
        <v>22</v>
      </c>
      <c r="BI93" s="112" t="s">
        <v>67</v>
      </c>
      <c r="BJ93" s="113">
        <f>SUM(BJ85,BJ92)</f>
        <v>0</v>
      </c>
      <c r="BK93" s="113">
        <f>SUM(BK85,BK92)</f>
        <v>1354</v>
      </c>
      <c r="BL93" s="114">
        <f t="shared" ref="BL93" si="744">SUM(BK93,-BJ93)</f>
        <v>1354</v>
      </c>
      <c r="BM93" s="115" t="e">
        <f>BL93/BJ93</f>
        <v>#DIV/0!</v>
      </c>
      <c r="BN93" s="61"/>
      <c r="BO93" s="113">
        <f>SUM(BO85,BO92)</f>
        <v>21</v>
      </c>
      <c r="BP93" s="113">
        <f>SUM(BP85,BP92)</f>
        <v>28</v>
      </c>
      <c r="BQ93" s="114">
        <f t="shared" si="708"/>
        <v>7</v>
      </c>
      <c r="BR93" s="110">
        <f>BQ93/BO93</f>
        <v>0.33333333333333331</v>
      </c>
      <c r="BS93" s="62"/>
      <c r="BT93" s="113">
        <f>SUM(BT85,BT92)</f>
        <v>1354</v>
      </c>
      <c r="BU93" s="113">
        <f>SUM(BU85,BU92)</f>
        <v>28</v>
      </c>
      <c r="BV93" s="114">
        <f t="shared" si="709"/>
        <v>-1326</v>
      </c>
      <c r="BW93" s="71">
        <f>BV93/BT93</f>
        <v>-0.9793205317577548</v>
      </c>
      <c r="BX93" s="506">
        <v>22</v>
      </c>
      <c r="BY93" s="6"/>
      <c r="CB93" s="14">
        <v>22</v>
      </c>
      <c r="CC93" s="112" t="s">
        <v>67</v>
      </c>
      <c r="CD93" s="113">
        <f>SUM(CD85,CD92)</f>
        <v>0</v>
      </c>
      <c r="CE93" s="113">
        <f>SUM(CE85,CE92)</f>
        <v>1354</v>
      </c>
      <c r="CF93" s="114">
        <f t="shared" ref="CF93" si="745">SUM(CE93,-CD93)</f>
        <v>1354</v>
      </c>
      <c r="CG93" s="115" t="e">
        <f>CF93/CD93</f>
        <v>#DIV/0!</v>
      </c>
      <c r="CH93" s="61"/>
      <c r="CI93" s="113">
        <f>SUM(CI85,CI92)</f>
        <v>24</v>
      </c>
      <c r="CJ93" s="113">
        <f>SUM(CJ85,CJ92)</f>
        <v>24</v>
      </c>
      <c r="CK93" s="114">
        <f t="shared" si="711"/>
        <v>0</v>
      </c>
      <c r="CL93" s="116">
        <f>CK93/CI93</f>
        <v>0</v>
      </c>
      <c r="CM93" s="62"/>
      <c r="CN93" s="113">
        <f>SUM(CN85,CN92)</f>
        <v>1354</v>
      </c>
      <c r="CO93" s="113">
        <f>SUM(CO85,CO92)</f>
        <v>24</v>
      </c>
      <c r="CP93" s="114">
        <f t="shared" si="712"/>
        <v>-1330</v>
      </c>
      <c r="CQ93" s="71">
        <f>CP93/CN93</f>
        <v>-0.98227474150664695</v>
      </c>
      <c r="CR93" s="14">
        <v>22</v>
      </c>
      <c r="CS93" s="6"/>
      <c r="CU93" s="506">
        <v>22</v>
      </c>
      <c r="CV93" s="112" t="s">
        <v>67</v>
      </c>
      <c r="CW93" s="113">
        <f>SUM(CW85,CW92)</f>
        <v>0</v>
      </c>
      <c r="CX93" s="113">
        <f>SUM(CX85,CX92)</f>
        <v>1354</v>
      </c>
      <c r="CY93" s="114">
        <f t="shared" ref="CY93" si="746">SUM(CX93,-CW93)</f>
        <v>1354</v>
      </c>
      <c r="CZ93" s="115" t="e">
        <f>CY93/CW93</f>
        <v>#DIV/0!</v>
      </c>
      <c r="DA93" s="61"/>
      <c r="DB93" s="113">
        <f>SUM(DB85,DB92)</f>
        <v>148</v>
      </c>
      <c r="DC93" s="113">
        <f>SUM(DC85,DC92)</f>
        <v>153</v>
      </c>
      <c r="DD93" s="114">
        <f t="shared" si="714"/>
        <v>5</v>
      </c>
      <c r="DE93" s="116">
        <f>DD93/DB93</f>
        <v>3.3783783783783786E-2</v>
      </c>
      <c r="DF93" s="62"/>
      <c r="DG93" s="113">
        <f>SUM(DG85,DG92)</f>
        <v>1354</v>
      </c>
      <c r="DH93" s="113">
        <f>SUM(DH85,DH92)</f>
        <v>153</v>
      </c>
      <c r="DI93" s="114">
        <f t="shared" si="715"/>
        <v>-1201</v>
      </c>
      <c r="DJ93" s="71">
        <f>DI93/DG93</f>
        <v>-0.88700147710487443</v>
      </c>
      <c r="DK93" s="506">
        <v>22</v>
      </c>
      <c r="DL93" s="6"/>
      <c r="DN93" s="14">
        <v>22</v>
      </c>
      <c r="DO93" s="112" t="s">
        <v>67</v>
      </c>
      <c r="DP93" s="113">
        <f>SUM(DP85,DP92)</f>
        <v>0</v>
      </c>
      <c r="DQ93" s="113">
        <f>SUM(DQ85,DQ92)</f>
        <v>1354</v>
      </c>
      <c r="DR93" s="114">
        <f t="shared" ref="DR93" si="747">SUM(DQ93,-DP93)</f>
        <v>1354</v>
      </c>
      <c r="DS93" s="115" t="e">
        <f>DR93/DP93</f>
        <v>#DIV/0!</v>
      </c>
      <c r="DT93" s="61"/>
      <c r="DU93" s="113">
        <f>SUM(DU85,DU92)</f>
        <v>6</v>
      </c>
      <c r="DV93" s="113">
        <f>SUM(DV85,DV92)</f>
        <v>3</v>
      </c>
      <c r="DW93" s="114">
        <f t="shared" si="717"/>
        <v>-3</v>
      </c>
      <c r="DX93" s="110">
        <f>DW93/DU93</f>
        <v>-0.5</v>
      </c>
      <c r="DY93" s="62"/>
      <c r="DZ93" s="113">
        <f>SUM(DZ85,DZ92)</f>
        <v>1354</v>
      </c>
      <c r="EA93" s="113">
        <f>SUM(EA85,EA92)</f>
        <v>3</v>
      </c>
      <c r="EB93" s="114">
        <f t="shared" si="718"/>
        <v>-1351</v>
      </c>
      <c r="EC93" s="71">
        <f>EB93/DZ93</f>
        <v>-0.99778434268833083</v>
      </c>
      <c r="ED93" s="14">
        <v>22</v>
      </c>
      <c r="EE93" s="6"/>
      <c r="EG93" s="506">
        <v>22</v>
      </c>
      <c r="EH93" s="112" t="s">
        <v>67</v>
      </c>
      <c r="EI93" s="113">
        <f>SUM(EI85,EI92)</f>
        <v>0</v>
      </c>
      <c r="EJ93" s="113">
        <f>SUM(EJ85,EJ92)</f>
        <v>1354</v>
      </c>
      <c r="EK93" s="114">
        <f t="shared" ref="EK93" si="748">SUM(EJ93,-EI93)</f>
        <v>1354</v>
      </c>
      <c r="EL93" s="115" t="e">
        <f>EK93/EI93</f>
        <v>#DIV/0!</v>
      </c>
      <c r="EM93" s="61"/>
      <c r="EN93" s="113">
        <f>SUM(EN85,EN92)</f>
        <v>2</v>
      </c>
      <c r="EO93" s="113">
        <f>SUM(EO85,EO92)</f>
        <v>7</v>
      </c>
      <c r="EP93" s="114">
        <f t="shared" si="720"/>
        <v>5</v>
      </c>
      <c r="EQ93" s="116">
        <f>EP93/EN93</f>
        <v>2.5</v>
      </c>
      <c r="ER93" s="62"/>
      <c r="ES93" s="113">
        <f>SUM(ES85,ES92)</f>
        <v>1354</v>
      </c>
      <c r="ET93" s="113">
        <f>SUM(ET85,ET92)</f>
        <v>7</v>
      </c>
      <c r="EU93" s="114">
        <f t="shared" si="721"/>
        <v>-1347</v>
      </c>
      <c r="EV93" s="71">
        <f>EU93/ES93</f>
        <v>-0.99483013293943867</v>
      </c>
      <c r="EW93" s="506">
        <v>22</v>
      </c>
      <c r="EX93" s="6"/>
      <c r="EZ93" s="14">
        <v>22</v>
      </c>
      <c r="FA93" s="112" t="s">
        <v>67</v>
      </c>
      <c r="FB93" s="113">
        <f>SUM(FB85,FB92)</f>
        <v>0</v>
      </c>
      <c r="FC93" s="113">
        <f>SUM(FC85,FC92)</f>
        <v>1354</v>
      </c>
      <c r="FD93" s="114">
        <f t="shared" ref="FD93" si="749">SUM(FC93,-FB93)</f>
        <v>1354</v>
      </c>
      <c r="FE93" s="115" t="e">
        <f>FD93/FB93</f>
        <v>#DIV/0!</v>
      </c>
      <c r="FF93" s="61"/>
      <c r="FG93" s="113">
        <f>SUM(FG85,FG92)</f>
        <v>0</v>
      </c>
      <c r="FH93" s="113">
        <f>SUM(FH85,FH92)</f>
        <v>0</v>
      </c>
      <c r="FI93" s="114">
        <f t="shared" si="723"/>
        <v>0</v>
      </c>
      <c r="FJ93" s="116" t="e">
        <f>FI93/FG93</f>
        <v>#DIV/0!</v>
      </c>
      <c r="FK93" s="62"/>
      <c r="FL93" s="113">
        <f>SUM(FL85,FL92)</f>
        <v>1354</v>
      </c>
      <c r="FM93" s="113">
        <f>SUM(FM85,FM92)</f>
        <v>0</v>
      </c>
      <c r="FN93" s="114">
        <f t="shared" si="724"/>
        <v>-1354</v>
      </c>
      <c r="FO93" s="71">
        <f>FN93/FL93</f>
        <v>-1</v>
      </c>
      <c r="FP93" s="14">
        <v>22</v>
      </c>
      <c r="FQ93" s="6"/>
      <c r="FS93" s="506">
        <v>22</v>
      </c>
      <c r="FT93" s="112" t="s">
        <v>67</v>
      </c>
      <c r="FU93" s="113">
        <f>SUM(FU85,FU92)</f>
        <v>0</v>
      </c>
      <c r="FV93" s="113">
        <f>SUM(FV85,FV92)</f>
        <v>1354</v>
      </c>
      <c r="FW93" s="114">
        <f t="shared" ref="FW93" si="750">SUM(FV93,-FU93)</f>
        <v>1354</v>
      </c>
      <c r="FX93" s="115" t="e">
        <f>FW93/FU93</f>
        <v>#DIV/0!</v>
      </c>
      <c r="FY93" s="61"/>
      <c r="FZ93" s="113">
        <f>SUM(FZ85,FZ92)</f>
        <v>32</v>
      </c>
      <c r="GA93" s="113">
        <f>SUM(GA85,GA92)</f>
        <v>21</v>
      </c>
      <c r="GB93" s="114">
        <f t="shared" si="726"/>
        <v>-11</v>
      </c>
      <c r="GC93" s="110">
        <f>GB93/FZ93</f>
        <v>-0.34375</v>
      </c>
      <c r="GD93" s="62"/>
      <c r="GE93" s="113">
        <f>SUM(GE85,GE92)</f>
        <v>1354</v>
      </c>
      <c r="GF93" s="113">
        <f>SUM(GF85,GF92)</f>
        <v>21</v>
      </c>
      <c r="GG93" s="114">
        <f t="shared" si="727"/>
        <v>-1333</v>
      </c>
      <c r="GH93" s="71">
        <f>GG93/GE93</f>
        <v>-0.98449039881831613</v>
      </c>
      <c r="GI93" s="506">
        <v>22</v>
      </c>
      <c r="GJ93" s="6"/>
      <c r="GL93" s="14">
        <v>22</v>
      </c>
      <c r="GM93" s="112" t="s">
        <v>67</v>
      </c>
      <c r="GN93" s="113">
        <f>SUM(GN85,GN92)</f>
        <v>0</v>
      </c>
      <c r="GO93" s="113">
        <f>SUM(GO85,GO92)</f>
        <v>1354</v>
      </c>
      <c r="GP93" s="114">
        <f t="shared" ref="GP93" si="751">SUM(GO93,-GN93)</f>
        <v>1354</v>
      </c>
      <c r="GQ93" s="115" t="e">
        <f>GP93/GN93</f>
        <v>#DIV/0!</v>
      </c>
      <c r="GR93" s="61"/>
      <c r="GS93" s="113">
        <f>SUM(GS85,GS92)</f>
        <v>1</v>
      </c>
      <c r="GT93" s="113">
        <f>SUM(GT85,GT92)</f>
        <v>0</v>
      </c>
      <c r="GU93" s="114">
        <f t="shared" si="729"/>
        <v>-1</v>
      </c>
      <c r="GV93" s="110">
        <f>GU93/GS93</f>
        <v>-1</v>
      </c>
      <c r="GW93" s="62"/>
      <c r="GX93" s="113">
        <f>SUM(GX85,GX92)</f>
        <v>1354</v>
      </c>
      <c r="GY93" s="113">
        <f>SUM(GY85,GY92)</f>
        <v>0</v>
      </c>
      <c r="GZ93" s="114">
        <f t="shared" si="730"/>
        <v>-1354</v>
      </c>
      <c r="HA93" s="71">
        <f>GZ93/GX93</f>
        <v>-1</v>
      </c>
      <c r="HB93" s="14">
        <v>22</v>
      </c>
      <c r="HC93" s="6"/>
      <c r="HE93" s="506">
        <v>22</v>
      </c>
      <c r="HF93" s="112" t="s">
        <v>67</v>
      </c>
      <c r="HG93" s="113">
        <f>SUM(HG85,HG92)</f>
        <v>0</v>
      </c>
      <c r="HH93" s="113">
        <f>SUM(HH85,HH92)</f>
        <v>1354</v>
      </c>
      <c r="HI93" s="114">
        <f t="shared" ref="HI93" si="752">SUM(HH93,-HG93)</f>
        <v>1354</v>
      </c>
      <c r="HJ93" s="115" t="e">
        <f>HI93/HG93</f>
        <v>#DIV/0!</v>
      </c>
      <c r="HK93" s="61"/>
      <c r="HL93" s="113">
        <f>SUM(HL85,HL92)</f>
        <v>3</v>
      </c>
      <c r="HM93" s="113">
        <f>SUM(HM85,HM92)</f>
        <v>0</v>
      </c>
      <c r="HN93" s="114">
        <f t="shared" si="732"/>
        <v>-3</v>
      </c>
      <c r="HO93" s="110">
        <f>HN93/HL93</f>
        <v>-1</v>
      </c>
      <c r="HP93" s="62"/>
      <c r="HQ93" s="113">
        <f>SUM(HQ85,HQ92)</f>
        <v>1354</v>
      </c>
      <c r="HR93" s="113">
        <f>SUM(HR85,HR92)</f>
        <v>0</v>
      </c>
      <c r="HS93" s="114">
        <f t="shared" si="733"/>
        <v>-1354</v>
      </c>
      <c r="HT93" s="71">
        <f>HS93/HQ93</f>
        <v>-1</v>
      </c>
      <c r="HU93" s="506">
        <v>22</v>
      </c>
      <c r="HV93" s="6"/>
      <c r="HX93" s="14">
        <v>22</v>
      </c>
      <c r="HY93" s="112" t="s">
        <v>67</v>
      </c>
      <c r="HZ93" s="113">
        <f>SUM(HZ85,HZ92)</f>
        <v>0</v>
      </c>
      <c r="IA93" s="113">
        <f>SUM(IA85,IA92)</f>
        <v>1354</v>
      </c>
      <c r="IB93" s="114">
        <f t="shared" ref="IB93" si="753">SUM(IA93,-HZ93)</f>
        <v>1354</v>
      </c>
      <c r="IC93" s="115" t="e">
        <f>IB93/HZ93</f>
        <v>#DIV/0!</v>
      </c>
      <c r="ID93" s="61"/>
      <c r="IE93" s="113">
        <f>SUM(IE85,IE92)</f>
        <v>11</v>
      </c>
      <c r="IF93" s="113">
        <f>SUM(IF85,IF92)</f>
        <v>33</v>
      </c>
      <c r="IG93" s="114">
        <f t="shared" si="735"/>
        <v>22</v>
      </c>
      <c r="IH93" s="116">
        <f>IG93/IE93</f>
        <v>2</v>
      </c>
      <c r="II93" s="62"/>
      <c r="IJ93" s="113">
        <f>SUM(IJ85,IJ92)</f>
        <v>1354</v>
      </c>
      <c r="IK93" s="113">
        <f>SUM(IK85,IK92)</f>
        <v>33</v>
      </c>
      <c r="IL93" s="114">
        <f t="shared" si="736"/>
        <v>-1321</v>
      </c>
      <c r="IM93" s="71">
        <f>IL93/IJ93</f>
        <v>-0.97562776957163955</v>
      </c>
      <c r="IN93" s="14">
        <v>22</v>
      </c>
      <c r="IO93" s="6"/>
      <c r="IQ93" s="511">
        <v>22</v>
      </c>
      <c r="IR93" s="112" t="s">
        <v>67</v>
      </c>
      <c r="IS93" s="113">
        <f>SUM(IS85,IS92)</f>
        <v>0</v>
      </c>
      <c r="IT93" s="113">
        <f>SUM(IT85,IT92)</f>
        <v>1354</v>
      </c>
      <c r="IU93" s="114">
        <f t="shared" ref="IU93" si="754">SUM(IT93,-IS93)</f>
        <v>1354</v>
      </c>
      <c r="IV93" s="115" t="e">
        <f>IU93/IS93</f>
        <v>#DIV/0!</v>
      </c>
      <c r="IW93" s="61"/>
      <c r="IX93" s="113">
        <f>SUM(IX85,IX92)</f>
        <v>309</v>
      </c>
      <c r="IY93" s="113">
        <f>SUM(IY85,IY92)</f>
        <v>343</v>
      </c>
      <c r="IZ93" s="114">
        <f t="shared" si="738"/>
        <v>34</v>
      </c>
      <c r="JA93" s="116">
        <f>IZ93/IX93</f>
        <v>0.11003236245954692</v>
      </c>
      <c r="JB93" s="62"/>
      <c r="JC93" s="113">
        <f>SUM(JC85,JC92)</f>
        <v>1354</v>
      </c>
      <c r="JD93" s="113">
        <f>SUM(JD85,JD92)</f>
        <v>343</v>
      </c>
      <c r="JE93" s="114">
        <f t="shared" si="739"/>
        <v>-1011</v>
      </c>
      <c r="JF93" s="71">
        <f>JE93/JC93</f>
        <v>-0.74667651403249635</v>
      </c>
      <c r="JG93" s="511">
        <v>22</v>
      </c>
      <c r="JH93" s="6"/>
    </row>
    <row r="94" spans="1:268" hidden="1" x14ac:dyDescent="0.25">
      <c r="A94" s="501"/>
      <c r="B94" s="238"/>
      <c r="C94" s="239"/>
      <c r="D94" s="236"/>
      <c r="E94" s="237"/>
      <c r="F94" s="210"/>
      <c r="G94" s="61"/>
      <c r="H94" s="236"/>
      <c r="I94" s="236"/>
      <c r="J94" s="237"/>
      <c r="K94" s="210"/>
      <c r="L94" s="62"/>
      <c r="M94" s="236"/>
      <c r="N94" s="236"/>
      <c r="O94" s="237"/>
      <c r="P94" s="121"/>
      <c r="Q94" s="191"/>
      <c r="R94" s="6"/>
      <c r="U94" s="506"/>
      <c r="V94" s="238"/>
      <c r="W94" s="239"/>
      <c r="X94" s="236"/>
      <c r="Y94" s="237"/>
      <c r="Z94" s="210"/>
      <c r="AA94" s="61"/>
      <c r="AB94" s="236"/>
      <c r="AC94" s="236"/>
      <c r="AD94" s="237"/>
      <c r="AE94" s="210"/>
      <c r="AF94" s="62"/>
      <c r="AG94" s="236"/>
      <c r="AH94" s="236"/>
      <c r="AI94" s="237"/>
      <c r="AJ94" s="121"/>
      <c r="AK94" s="506"/>
      <c r="AL94" s="6"/>
      <c r="AN94" s="14"/>
      <c r="AO94" s="238"/>
      <c r="AP94" s="239"/>
      <c r="AQ94" s="236"/>
      <c r="AR94" s="237"/>
      <c r="AS94" s="210"/>
      <c r="AT94" s="61"/>
      <c r="AU94" s="236"/>
      <c r="AV94" s="236"/>
      <c r="AW94" s="237"/>
      <c r="AX94" s="210"/>
      <c r="AY94" s="62"/>
      <c r="AZ94" s="236"/>
      <c r="BA94" s="236"/>
      <c r="BB94" s="237"/>
      <c r="BC94" s="121"/>
      <c r="BD94" s="14"/>
      <c r="BE94" s="6"/>
      <c r="BH94" s="501"/>
      <c r="BI94" s="238"/>
      <c r="BJ94" s="239"/>
      <c r="BK94" s="236"/>
      <c r="BL94" s="237"/>
      <c r="BM94" s="210"/>
      <c r="BN94" s="61"/>
      <c r="BO94" s="236"/>
      <c r="BP94" s="236"/>
      <c r="BQ94" s="237"/>
      <c r="BR94" s="210"/>
      <c r="BS94" s="62"/>
      <c r="BT94" s="236"/>
      <c r="BU94" s="236"/>
      <c r="BV94" s="237"/>
      <c r="BW94" s="121"/>
      <c r="BX94" s="501"/>
      <c r="BY94" s="6"/>
      <c r="CB94" s="14"/>
      <c r="CC94" s="238"/>
      <c r="CD94" s="239"/>
      <c r="CE94" s="236"/>
      <c r="CF94" s="237"/>
      <c r="CG94" s="210"/>
      <c r="CH94" s="61"/>
      <c r="CI94" s="236"/>
      <c r="CJ94" s="236"/>
      <c r="CK94" s="237"/>
      <c r="CL94" s="210"/>
      <c r="CM94" s="62"/>
      <c r="CN94" s="236"/>
      <c r="CO94" s="236"/>
      <c r="CP94" s="237"/>
      <c r="CQ94" s="121"/>
      <c r="CR94" s="14"/>
      <c r="CS94" s="6"/>
      <c r="CU94" s="501"/>
      <c r="CV94" s="238"/>
      <c r="CW94" s="239"/>
      <c r="CX94" s="236"/>
      <c r="CY94" s="237"/>
      <c r="CZ94" s="210"/>
      <c r="DA94" s="61"/>
      <c r="DB94" s="236"/>
      <c r="DC94" s="236"/>
      <c r="DD94" s="237"/>
      <c r="DE94" s="210"/>
      <c r="DF94" s="62"/>
      <c r="DG94" s="236"/>
      <c r="DH94" s="236"/>
      <c r="DI94" s="237"/>
      <c r="DJ94" s="121"/>
      <c r="DK94" s="501"/>
      <c r="DL94" s="6"/>
      <c r="DN94" s="14"/>
      <c r="DO94" s="238"/>
      <c r="DP94" s="239"/>
      <c r="DQ94" s="236"/>
      <c r="DR94" s="237"/>
      <c r="DS94" s="210"/>
      <c r="DT94" s="61"/>
      <c r="DU94" s="236"/>
      <c r="DV94" s="236"/>
      <c r="DW94" s="237"/>
      <c r="DX94" s="210"/>
      <c r="DY94" s="62"/>
      <c r="DZ94" s="236"/>
      <c r="EA94" s="236"/>
      <c r="EB94" s="237"/>
      <c r="EC94" s="121"/>
      <c r="ED94" s="14"/>
      <c r="EE94" s="6"/>
      <c r="EG94" s="501"/>
      <c r="EH94" s="238"/>
      <c r="EI94" s="239"/>
      <c r="EJ94" s="236"/>
      <c r="EK94" s="237"/>
      <c r="EL94" s="210"/>
      <c r="EM94" s="61"/>
      <c r="EN94" s="236"/>
      <c r="EO94" s="236"/>
      <c r="EP94" s="237"/>
      <c r="EQ94" s="210"/>
      <c r="ER94" s="62"/>
      <c r="ES94" s="236"/>
      <c r="ET94" s="236"/>
      <c r="EU94" s="237"/>
      <c r="EV94" s="121"/>
      <c r="EW94" s="501"/>
      <c r="EX94" s="6"/>
      <c r="EZ94" s="14"/>
      <c r="FA94" s="238"/>
      <c r="FB94" s="239"/>
      <c r="FC94" s="236"/>
      <c r="FD94" s="237"/>
      <c r="FE94" s="210"/>
      <c r="FF94" s="61"/>
      <c r="FG94" s="236"/>
      <c r="FH94" s="236"/>
      <c r="FI94" s="237"/>
      <c r="FJ94" s="210"/>
      <c r="FK94" s="62"/>
      <c r="FL94" s="236"/>
      <c r="FM94" s="236"/>
      <c r="FN94" s="237"/>
      <c r="FO94" s="121"/>
      <c r="FP94" s="14"/>
      <c r="FQ94" s="6"/>
      <c r="FS94" s="501"/>
      <c r="FT94" s="238"/>
      <c r="FU94" s="239"/>
      <c r="FV94" s="236"/>
      <c r="FW94" s="237"/>
      <c r="FX94" s="210"/>
      <c r="FY94" s="61"/>
      <c r="FZ94" s="236"/>
      <c r="GA94" s="236"/>
      <c r="GB94" s="237"/>
      <c r="GC94" s="210"/>
      <c r="GD94" s="62"/>
      <c r="GE94" s="236"/>
      <c r="GF94" s="236"/>
      <c r="GG94" s="237"/>
      <c r="GH94" s="121"/>
      <c r="GI94" s="501"/>
      <c r="GJ94" s="6"/>
      <c r="GL94" s="14"/>
      <c r="GM94" s="238"/>
      <c r="GN94" s="239"/>
      <c r="GO94" s="236"/>
      <c r="GP94" s="237"/>
      <c r="GQ94" s="210"/>
      <c r="GR94" s="61"/>
      <c r="GS94" s="236"/>
      <c r="GT94" s="236"/>
      <c r="GU94" s="237"/>
      <c r="GV94" s="210"/>
      <c r="GW94" s="62"/>
      <c r="GX94" s="236"/>
      <c r="GY94" s="236"/>
      <c r="GZ94" s="237"/>
      <c r="HA94" s="121"/>
      <c r="HB94" s="14"/>
      <c r="HC94" s="6"/>
      <c r="HE94" s="501"/>
      <c r="HF94" s="238"/>
      <c r="HG94" s="239"/>
      <c r="HH94" s="236"/>
      <c r="HI94" s="237"/>
      <c r="HJ94" s="210"/>
      <c r="HK94" s="61"/>
      <c r="HL94" s="236"/>
      <c r="HM94" s="236"/>
      <c r="HN94" s="237"/>
      <c r="HO94" s="210"/>
      <c r="HP94" s="62"/>
      <c r="HQ94" s="236"/>
      <c r="HR94" s="236"/>
      <c r="HS94" s="237"/>
      <c r="HT94" s="121"/>
      <c r="HU94" s="501"/>
      <c r="HV94" s="6"/>
      <c r="HX94" s="14"/>
      <c r="HY94" s="238"/>
      <c r="HZ94" s="239"/>
      <c r="IA94" s="236"/>
      <c r="IB94" s="237"/>
      <c r="IC94" s="210"/>
      <c r="ID94" s="61"/>
      <c r="IE94" s="236"/>
      <c r="IF94" s="236"/>
      <c r="IG94" s="237"/>
      <c r="IH94" s="210"/>
      <c r="II94" s="62"/>
      <c r="IJ94" s="236"/>
      <c r="IK94" s="236"/>
      <c r="IL94" s="237"/>
      <c r="IM94" s="121"/>
      <c r="IN94" s="14"/>
      <c r="IO94" s="6"/>
      <c r="IQ94" s="511"/>
      <c r="IR94" s="238"/>
      <c r="IS94" s="239"/>
      <c r="IT94" s="236"/>
      <c r="IU94" s="237"/>
      <c r="IV94" s="210"/>
      <c r="IW94" s="61"/>
      <c r="IX94" s="236"/>
      <c r="IY94" s="236"/>
      <c r="IZ94" s="237"/>
      <c r="JA94" s="210"/>
      <c r="JB94" s="62"/>
      <c r="JC94" s="236"/>
      <c r="JD94" s="236"/>
      <c r="JE94" s="237"/>
      <c r="JF94" s="121"/>
      <c r="JG94" s="511"/>
      <c r="JH94" s="6"/>
    </row>
    <row r="95" spans="1:268" hidden="1" x14ac:dyDescent="0.25">
      <c r="A95" s="501"/>
      <c r="B95" s="238"/>
      <c r="C95" s="239"/>
      <c r="D95" s="236"/>
      <c r="E95" s="237"/>
      <c r="F95" s="210"/>
      <c r="G95" s="61"/>
      <c r="H95" s="236"/>
      <c r="I95" s="236"/>
      <c r="J95" s="237"/>
      <c r="K95" s="210"/>
      <c r="L95" s="62"/>
      <c r="M95" s="236"/>
      <c r="N95" s="236"/>
      <c r="O95" s="237"/>
      <c r="P95" s="121"/>
      <c r="Q95" s="191"/>
      <c r="R95" s="6"/>
      <c r="U95" s="506"/>
      <c r="V95" s="238"/>
      <c r="W95" s="239"/>
      <c r="X95" s="236"/>
      <c r="Y95" s="237"/>
      <c r="Z95" s="210"/>
      <c r="AA95" s="61"/>
      <c r="AB95" s="236"/>
      <c r="AC95" s="236"/>
      <c r="AD95" s="237"/>
      <c r="AE95" s="210"/>
      <c r="AF95" s="62"/>
      <c r="AG95" s="236"/>
      <c r="AH95" s="236"/>
      <c r="AI95" s="237"/>
      <c r="AJ95" s="121"/>
      <c r="AK95" s="506"/>
      <c r="AL95" s="6"/>
      <c r="AN95" s="14"/>
      <c r="AO95" s="238"/>
      <c r="AP95" s="239"/>
      <c r="AQ95" s="236"/>
      <c r="AR95" s="237"/>
      <c r="AS95" s="210"/>
      <c r="AT95" s="61"/>
      <c r="AU95" s="236"/>
      <c r="AV95" s="236"/>
      <c r="AW95" s="237"/>
      <c r="AX95" s="210"/>
      <c r="AY95" s="62"/>
      <c r="AZ95" s="236"/>
      <c r="BA95" s="236"/>
      <c r="BB95" s="237"/>
      <c r="BC95" s="121"/>
      <c r="BD95" s="14"/>
      <c r="BE95" s="6"/>
      <c r="BH95" s="501"/>
      <c r="BI95" s="238"/>
      <c r="BJ95" s="239"/>
      <c r="BK95" s="236"/>
      <c r="BL95" s="237"/>
      <c r="BM95" s="210"/>
      <c r="BN95" s="61"/>
      <c r="BO95" s="236"/>
      <c r="BP95" s="236"/>
      <c r="BQ95" s="237"/>
      <c r="BR95" s="210"/>
      <c r="BS95" s="62"/>
      <c r="BT95" s="236"/>
      <c r="BU95" s="236"/>
      <c r="BV95" s="237"/>
      <c r="BW95" s="121"/>
      <c r="BX95" s="501"/>
      <c r="BY95" s="6"/>
      <c r="CB95" s="14"/>
      <c r="CC95" s="238"/>
      <c r="CD95" s="239"/>
      <c r="CE95" s="236"/>
      <c r="CF95" s="237"/>
      <c r="CG95" s="210"/>
      <c r="CH95" s="61"/>
      <c r="CI95" s="236"/>
      <c r="CJ95" s="236"/>
      <c r="CK95" s="237"/>
      <c r="CL95" s="210"/>
      <c r="CM95" s="62"/>
      <c r="CN95" s="236"/>
      <c r="CO95" s="236"/>
      <c r="CP95" s="237"/>
      <c r="CQ95" s="121"/>
      <c r="CR95" s="14"/>
      <c r="CS95" s="6"/>
      <c r="CU95" s="501"/>
      <c r="CV95" s="238"/>
      <c r="CW95" s="239"/>
      <c r="CX95" s="236"/>
      <c r="CY95" s="237"/>
      <c r="CZ95" s="210"/>
      <c r="DA95" s="61"/>
      <c r="DB95" s="236"/>
      <c r="DC95" s="236"/>
      <c r="DD95" s="237"/>
      <c r="DE95" s="210"/>
      <c r="DF95" s="62"/>
      <c r="DG95" s="236"/>
      <c r="DH95" s="236"/>
      <c r="DI95" s="237"/>
      <c r="DJ95" s="121"/>
      <c r="DK95" s="501"/>
      <c r="DL95" s="6"/>
      <c r="DN95" s="14"/>
      <c r="DO95" s="238"/>
      <c r="DP95" s="239"/>
      <c r="DQ95" s="236"/>
      <c r="DR95" s="237"/>
      <c r="DS95" s="210"/>
      <c r="DT95" s="61"/>
      <c r="DU95" s="236"/>
      <c r="DV95" s="236"/>
      <c r="DW95" s="237"/>
      <c r="DX95" s="210"/>
      <c r="DY95" s="62"/>
      <c r="DZ95" s="236"/>
      <c r="EA95" s="236"/>
      <c r="EB95" s="237"/>
      <c r="EC95" s="121"/>
      <c r="ED95" s="14"/>
      <c r="EE95" s="6"/>
      <c r="EG95" s="501"/>
      <c r="EH95" s="238"/>
      <c r="EI95" s="239"/>
      <c r="EJ95" s="236"/>
      <c r="EK95" s="237"/>
      <c r="EL95" s="210"/>
      <c r="EM95" s="61"/>
      <c r="EN95" s="236"/>
      <c r="EO95" s="236"/>
      <c r="EP95" s="237"/>
      <c r="EQ95" s="210"/>
      <c r="ER95" s="62"/>
      <c r="ES95" s="236"/>
      <c r="ET95" s="236"/>
      <c r="EU95" s="237"/>
      <c r="EV95" s="121"/>
      <c r="EW95" s="501"/>
      <c r="EX95" s="6"/>
      <c r="EZ95" s="14"/>
      <c r="FA95" s="238"/>
      <c r="FB95" s="239"/>
      <c r="FC95" s="236"/>
      <c r="FD95" s="237"/>
      <c r="FE95" s="210"/>
      <c r="FF95" s="61"/>
      <c r="FG95" s="236"/>
      <c r="FH95" s="236"/>
      <c r="FI95" s="237"/>
      <c r="FJ95" s="210"/>
      <c r="FK95" s="62"/>
      <c r="FL95" s="236"/>
      <c r="FM95" s="236"/>
      <c r="FN95" s="237"/>
      <c r="FO95" s="121"/>
      <c r="FP95" s="14"/>
      <c r="FQ95" s="6"/>
      <c r="FS95" s="501"/>
      <c r="FT95" s="238"/>
      <c r="FU95" s="239"/>
      <c r="FV95" s="236"/>
      <c r="FW95" s="237"/>
      <c r="FX95" s="210"/>
      <c r="FY95" s="61"/>
      <c r="FZ95" s="236"/>
      <c r="GA95" s="236"/>
      <c r="GB95" s="237"/>
      <c r="GC95" s="210"/>
      <c r="GD95" s="62"/>
      <c r="GE95" s="236"/>
      <c r="GF95" s="236"/>
      <c r="GG95" s="237"/>
      <c r="GH95" s="121"/>
      <c r="GI95" s="501"/>
      <c r="GJ95" s="6"/>
      <c r="GL95" s="14"/>
      <c r="GM95" s="238"/>
      <c r="GN95" s="239"/>
      <c r="GO95" s="236"/>
      <c r="GP95" s="237"/>
      <c r="GQ95" s="210"/>
      <c r="GR95" s="61"/>
      <c r="GS95" s="236"/>
      <c r="GT95" s="236"/>
      <c r="GU95" s="237"/>
      <c r="GV95" s="210"/>
      <c r="GW95" s="62"/>
      <c r="GX95" s="236"/>
      <c r="GY95" s="236"/>
      <c r="GZ95" s="237"/>
      <c r="HA95" s="121"/>
      <c r="HB95" s="14"/>
      <c r="HC95" s="6"/>
      <c r="HE95" s="501"/>
      <c r="HF95" s="238"/>
      <c r="HG95" s="239"/>
      <c r="HH95" s="236"/>
      <c r="HI95" s="237"/>
      <c r="HJ95" s="210"/>
      <c r="HK95" s="61"/>
      <c r="HL95" s="236"/>
      <c r="HM95" s="236"/>
      <c r="HN95" s="237"/>
      <c r="HO95" s="210"/>
      <c r="HP95" s="62"/>
      <c r="HQ95" s="236"/>
      <c r="HR95" s="236"/>
      <c r="HS95" s="237"/>
      <c r="HT95" s="121"/>
      <c r="HU95" s="501"/>
      <c r="HV95" s="6"/>
      <c r="HX95" s="14"/>
      <c r="HY95" s="238"/>
      <c r="HZ95" s="239"/>
      <c r="IA95" s="236"/>
      <c r="IB95" s="237"/>
      <c r="IC95" s="210"/>
      <c r="ID95" s="61"/>
      <c r="IE95" s="236"/>
      <c r="IF95" s="236"/>
      <c r="IG95" s="237"/>
      <c r="IH95" s="210"/>
      <c r="II95" s="62"/>
      <c r="IJ95" s="236"/>
      <c r="IK95" s="236"/>
      <c r="IL95" s="237"/>
      <c r="IM95" s="121"/>
      <c r="IN95" s="14"/>
      <c r="IO95" s="6"/>
      <c r="IQ95" s="511"/>
      <c r="IR95" s="238"/>
      <c r="IS95" s="239"/>
      <c r="IT95" s="236"/>
      <c r="IU95" s="237"/>
      <c r="IV95" s="210"/>
      <c r="IW95" s="61"/>
      <c r="IX95" s="236"/>
      <c r="IY95" s="236"/>
      <c r="IZ95" s="237"/>
      <c r="JA95" s="210"/>
      <c r="JB95" s="62"/>
      <c r="JC95" s="236"/>
      <c r="JD95" s="236"/>
      <c r="JE95" s="237"/>
      <c r="JF95" s="121"/>
      <c r="JG95" s="511"/>
      <c r="JH95" s="6"/>
    </row>
    <row r="96" spans="1:268" ht="5.0999999999999996" customHeight="1" x14ac:dyDescent="0.25">
      <c r="A96" s="501"/>
      <c r="B96" s="539"/>
      <c r="C96" s="239"/>
      <c r="D96" s="239"/>
      <c r="E96" s="385"/>
      <c r="F96" s="540"/>
      <c r="G96" s="371"/>
      <c r="H96" s="239"/>
      <c r="I96" s="239"/>
      <c r="J96" s="385"/>
      <c r="K96" s="540"/>
      <c r="L96" s="62"/>
      <c r="M96" s="113">
        <f>SUM(M79,M93)</f>
        <v>5693</v>
      </c>
      <c r="N96" s="113">
        <f>SUM(N79,N93)</f>
        <v>5800</v>
      </c>
      <c r="O96" s="162">
        <f>SUM(N96,-M96)</f>
        <v>107</v>
      </c>
      <c r="P96" s="242">
        <f>O96/M96</f>
        <v>1.8795011417530299E-2</v>
      </c>
      <c r="Q96" s="501">
        <v>21</v>
      </c>
      <c r="R96" s="6"/>
      <c r="U96" s="506"/>
      <c r="V96" s="539"/>
      <c r="W96" s="113"/>
      <c r="X96" s="113"/>
      <c r="Y96" s="162"/>
      <c r="Z96" s="241"/>
      <c r="AA96" s="61"/>
      <c r="AB96" s="239"/>
      <c r="AC96" s="239"/>
      <c r="AD96" s="385"/>
      <c r="AE96" s="540"/>
      <c r="AF96" s="62"/>
      <c r="AG96" s="113"/>
      <c r="AH96" s="113"/>
      <c r="AI96" s="162"/>
      <c r="AJ96" s="242"/>
      <c r="AK96" s="506"/>
      <c r="AL96" s="6"/>
      <c r="AN96" s="14"/>
      <c r="AO96" s="539"/>
      <c r="AP96" s="113"/>
      <c r="AQ96" s="113"/>
      <c r="AR96" s="162"/>
      <c r="AS96" s="241"/>
      <c r="AT96" s="61"/>
      <c r="AU96" s="239"/>
      <c r="AV96" s="239"/>
      <c r="AW96" s="385"/>
      <c r="AX96" s="540"/>
      <c r="AY96" s="62"/>
      <c r="AZ96" s="113"/>
      <c r="BA96" s="113"/>
      <c r="BB96" s="162"/>
      <c r="BC96" s="242"/>
      <c r="BD96" s="14"/>
      <c r="BE96" s="6"/>
      <c r="BH96" s="506"/>
      <c r="BI96" s="539"/>
      <c r="BJ96" s="113"/>
      <c r="BK96" s="113"/>
      <c r="BL96" s="162"/>
      <c r="BM96" s="241"/>
      <c r="BN96" s="61"/>
      <c r="BO96" s="541"/>
      <c r="BP96" s="541"/>
      <c r="BQ96" s="385"/>
      <c r="BR96" s="540"/>
      <c r="BS96" s="62"/>
      <c r="BT96" s="113"/>
      <c r="BU96" s="113"/>
      <c r="BV96" s="162"/>
      <c r="BW96" s="242"/>
      <c r="BX96" s="506"/>
      <c r="BY96" s="6"/>
      <c r="CB96" s="14"/>
      <c r="CC96" s="539"/>
      <c r="CD96" s="113"/>
      <c r="CE96" s="113"/>
      <c r="CF96" s="162"/>
      <c r="CG96" s="241"/>
      <c r="CH96" s="61"/>
      <c r="CI96" s="239"/>
      <c r="CJ96" s="239"/>
      <c r="CK96" s="385"/>
      <c r="CL96" s="540"/>
      <c r="CM96" s="62"/>
      <c r="CN96" s="113"/>
      <c r="CO96" s="113"/>
      <c r="CP96" s="162"/>
      <c r="CQ96" s="242"/>
      <c r="CR96" s="14"/>
      <c r="CS96" s="6"/>
      <c r="CU96" s="506"/>
      <c r="CV96" s="539"/>
      <c r="CW96" s="113"/>
      <c r="CX96" s="113"/>
      <c r="CY96" s="162"/>
      <c r="CZ96" s="241"/>
      <c r="DA96" s="61"/>
      <c r="DB96" s="239"/>
      <c r="DC96" s="239"/>
      <c r="DD96" s="385"/>
      <c r="DE96" s="540"/>
      <c r="DF96" s="62"/>
      <c r="DG96" s="113"/>
      <c r="DH96" s="113"/>
      <c r="DI96" s="162"/>
      <c r="DJ96" s="242"/>
      <c r="DK96" s="506"/>
      <c r="DL96" s="6"/>
      <c r="DN96" s="14"/>
      <c r="DO96" s="539"/>
      <c r="DP96" s="113"/>
      <c r="DQ96" s="113"/>
      <c r="DR96" s="162"/>
      <c r="DS96" s="241"/>
      <c r="DT96" s="61"/>
      <c r="DU96" s="239"/>
      <c r="DV96" s="239"/>
      <c r="DW96" s="385"/>
      <c r="DX96" s="540"/>
      <c r="DY96" s="62"/>
      <c r="DZ96" s="113"/>
      <c r="EA96" s="113"/>
      <c r="EB96" s="162"/>
      <c r="EC96" s="242"/>
      <c r="ED96" s="14"/>
      <c r="EE96" s="6"/>
      <c r="EG96" s="506"/>
      <c r="EH96" s="539"/>
      <c r="EI96" s="113"/>
      <c r="EJ96" s="113"/>
      <c r="EK96" s="162"/>
      <c r="EL96" s="241"/>
      <c r="EM96" s="61"/>
      <c r="EN96" s="239"/>
      <c r="EO96" s="239"/>
      <c r="EP96" s="385"/>
      <c r="EQ96" s="540"/>
      <c r="ER96" s="62"/>
      <c r="ES96" s="113"/>
      <c r="ET96" s="113"/>
      <c r="EU96" s="162"/>
      <c r="EV96" s="242"/>
      <c r="EW96" s="506"/>
      <c r="EX96" s="6"/>
      <c r="EZ96" s="14"/>
      <c r="FA96" s="539"/>
      <c r="FB96" s="113"/>
      <c r="FC96" s="113"/>
      <c r="FD96" s="162"/>
      <c r="FE96" s="241"/>
      <c r="FF96" s="61"/>
      <c r="FG96" s="239"/>
      <c r="FH96" s="239"/>
      <c r="FI96" s="385"/>
      <c r="FJ96" s="540"/>
      <c r="FK96" s="62"/>
      <c r="FL96" s="113"/>
      <c r="FM96" s="113"/>
      <c r="FN96" s="162"/>
      <c r="FO96" s="242"/>
      <c r="FP96" s="14"/>
      <c r="FQ96" s="542"/>
      <c r="FS96" s="506"/>
      <c r="FT96" s="539"/>
      <c r="FU96" s="113"/>
      <c r="FV96" s="113"/>
      <c r="FW96" s="162"/>
      <c r="FX96" s="241"/>
      <c r="FY96" s="61"/>
      <c r="FZ96" s="239"/>
      <c r="GA96" s="239"/>
      <c r="GB96" s="385"/>
      <c r="GC96" s="540"/>
      <c r="GD96" s="62"/>
      <c r="GE96" s="113"/>
      <c r="GF96" s="113"/>
      <c r="GG96" s="162"/>
      <c r="GH96" s="242"/>
      <c r="GI96" s="506"/>
      <c r="GJ96" s="6"/>
      <c r="GL96" s="14"/>
      <c r="GM96" s="539"/>
      <c r="GN96" s="113"/>
      <c r="GO96" s="113"/>
      <c r="GP96" s="162"/>
      <c r="GQ96" s="241"/>
      <c r="GR96" s="61"/>
      <c r="GS96" s="239"/>
      <c r="GT96" s="239"/>
      <c r="GU96" s="385"/>
      <c r="GV96" s="540"/>
      <c r="GW96" s="62"/>
      <c r="GX96" s="113"/>
      <c r="GY96" s="113"/>
      <c r="GZ96" s="162"/>
      <c r="HA96" s="242"/>
      <c r="HB96" s="14"/>
      <c r="HC96" s="6"/>
      <c r="HE96" s="501"/>
      <c r="HF96" s="539"/>
      <c r="HG96" s="113"/>
      <c r="HH96" s="113"/>
      <c r="HI96" s="162"/>
      <c r="HJ96" s="241"/>
      <c r="HK96" s="61"/>
      <c r="HL96" s="239"/>
      <c r="HM96" s="239"/>
      <c r="HN96" s="385"/>
      <c r="HO96" s="540"/>
      <c r="HP96" s="62"/>
      <c r="HQ96" s="113"/>
      <c r="HR96" s="113"/>
      <c r="HS96" s="162"/>
      <c r="HT96" s="242"/>
      <c r="HU96" s="506"/>
      <c r="HV96" s="6"/>
      <c r="HX96" s="14"/>
      <c r="HY96" s="539"/>
      <c r="HZ96" s="113"/>
      <c r="IA96" s="113"/>
      <c r="IB96" s="162"/>
      <c r="IC96" s="241"/>
      <c r="ID96" s="61"/>
      <c r="IE96" s="239"/>
      <c r="IF96" s="239"/>
      <c r="IG96" s="385"/>
      <c r="IH96" s="540"/>
      <c r="II96" s="62"/>
      <c r="IJ96" s="113"/>
      <c r="IK96" s="113"/>
      <c r="IL96" s="162"/>
      <c r="IM96" s="242"/>
      <c r="IN96" s="14"/>
      <c r="IO96" s="6"/>
      <c r="IQ96" s="511"/>
      <c r="IR96" s="539"/>
      <c r="IS96" s="113"/>
      <c r="IT96" s="113"/>
      <c r="IU96" s="162"/>
      <c r="IV96" s="241"/>
      <c r="IW96" s="61"/>
      <c r="IX96" s="239"/>
      <c r="IY96" s="239"/>
      <c r="IZ96" s="385"/>
      <c r="JA96" s="540"/>
      <c r="JB96" s="62"/>
      <c r="JC96" s="113"/>
      <c r="JD96" s="113"/>
      <c r="JE96" s="162"/>
      <c r="JF96" s="242"/>
      <c r="JG96" s="511"/>
      <c r="JH96" s="6"/>
    </row>
    <row r="97" spans="1:268" x14ac:dyDescent="0.25">
      <c r="A97" s="501">
        <v>23</v>
      </c>
      <c r="B97" s="200" t="s">
        <v>68</v>
      </c>
      <c r="C97" s="191">
        <f>SUM(C78,C70)</f>
        <v>0</v>
      </c>
      <c r="D97" s="191">
        <f>SUM(D79,D93)</f>
        <v>5693</v>
      </c>
      <c r="E97" s="192">
        <f t="shared" ref="E97" si="755">SUM(D97,-C97)</f>
        <v>5693</v>
      </c>
      <c r="F97" s="193" t="e">
        <f t="shared" ref="F97" si="756">E97/C97</f>
        <v>#DIV/0!</v>
      </c>
      <c r="G97" s="61"/>
      <c r="H97" s="195">
        <f>SUM(H79,H93)</f>
        <v>5912</v>
      </c>
      <c r="I97" s="195">
        <f>SUM(I79,I93)</f>
        <v>5800</v>
      </c>
      <c r="J97" s="196">
        <f>SUM(I97,-H97)</f>
        <v>-112</v>
      </c>
      <c r="K97" s="197">
        <f>J97/H97</f>
        <v>-1.8944519621109608E-2</v>
      </c>
      <c r="L97" s="62"/>
      <c r="M97" s="14">
        <f>SUM(M79,M93)</f>
        <v>5693</v>
      </c>
      <c r="N97" s="14">
        <f>SUM(N79,N93)</f>
        <v>5800</v>
      </c>
      <c r="O97" s="198">
        <f>SUM(N97,-M97)</f>
        <v>107</v>
      </c>
      <c r="P97" s="199">
        <f>O97/M97</f>
        <v>1.8795011417530299E-2</v>
      </c>
      <c r="Q97" s="501">
        <v>23</v>
      </c>
      <c r="R97" s="6"/>
      <c r="U97" s="506">
        <v>23</v>
      </c>
      <c r="V97" s="200" t="s">
        <v>68</v>
      </c>
      <c r="W97" s="191">
        <f>SUM(W78,W70)</f>
        <v>0</v>
      </c>
      <c r="X97" s="191">
        <f>SUM(X79,X93)</f>
        <v>5693</v>
      </c>
      <c r="Y97" s="192">
        <f t="shared" ref="Y97" si="757">SUM(X97,-W97)</f>
        <v>5693</v>
      </c>
      <c r="Z97" s="193" t="e">
        <f t="shared" ref="Z97" si="758">Y97/W97</f>
        <v>#DIV/0!</v>
      </c>
      <c r="AA97" s="61"/>
      <c r="AB97" s="349">
        <f>SUM(AB79,AB93)</f>
        <v>358</v>
      </c>
      <c r="AC97" s="349">
        <f>SUM(AC79,AC93)</f>
        <v>406</v>
      </c>
      <c r="AD97" s="350">
        <f t="shared" ref="AD97" si="759">SUM(AC97,-AB97)</f>
        <v>48</v>
      </c>
      <c r="AE97" s="351">
        <f t="shared" ref="AE97" si="760">AD97/AB97</f>
        <v>0.13407821229050279</v>
      </c>
      <c r="AF97" s="62"/>
      <c r="AG97" s="14">
        <f>SUM(AG79,AG93)</f>
        <v>5693</v>
      </c>
      <c r="AH97" s="14">
        <f>SUM(AH79,AH93)</f>
        <v>406</v>
      </c>
      <c r="AI97" s="198">
        <f t="shared" ref="AI97" si="761">SUM(AH97,-AG97)</f>
        <v>-5287</v>
      </c>
      <c r="AJ97" s="199">
        <f t="shared" ref="AJ97" si="762">AI97/AG97</f>
        <v>-0.92868434920077292</v>
      </c>
      <c r="AK97" s="506">
        <v>23</v>
      </c>
      <c r="AL97" s="6"/>
      <c r="AN97" s="14">
        <v>23</v>
      </c>
      <c r="AO97" s="200" t="s">
        <v>68</v>
      </c>
      <c r="AP97" s="191">
        <f>SUM(AP78,AP70)</f>
        <v>0</v>
      </c>
      <c r="AQ97" s="191">
        <f>SUM(AQ79,AQ93)</f>
        <v>5693</v>
      </c>
      <c r="AR97" s="192">
        <f t="shared" ref="AR97" si="763">SUM(AQ97,-AP97)</f>
        <v>5693</v>
      </c>
      <c r="AS97" s="193" t="e">
        <f t="shared" ref="AS97" si="764">AR97/AP97</f>
        <v>#DIV/0!</v>
      </c>
      <c r="AT97" s="61"/>
      <c r="AU97" s="349">
        <f>SUM(AU79,AU93)</f>
        <v>55</v>
      </c>
      <c r="AV97" s="349">
        <f>SUM(AV79,AV93)</f>
        <v>44</v>
      </c>
      <c r="AW97" s="350">
        <f t="shared" ref="AW97" si="765">SUM(AV97,-AU97)</f>
        <v>-11</v>
      </c>
      <c r="AX97" s="351">
        <f t="shared" ref="AX97" si="766">AW97/AU97</f>
        <v>-0.2</v>
      </c>
      <c r="AY97" s="62"/>
      <c r="AZ97" s="14">
        <f>SUM(AZ79,AZ93)</f>
        <v>5693</v>
      </c>
      <c r="BA97" s="14">
        <f>SUM(BA79,BA93)</f>
        <v>44</v>
      </c>
      <c r="BB97" s="198">
        <f t="shared" ref="BB97" si="767">SUM(BA97,-AZ97)</f>
        <v>-5649</v>
      </c>
      <c r="BC97" s="199">
        <f t="shared" ref="BC97" si="768">BB97/AZ97</f>
        <v>-0.99227121025821186</v>
      </c>
      <c r="BD97" s="14">
        <v>23</v>
      </c>
      <c r="BE97" s="6"/>
      <c r="BH97" s="506">
        <v>23</v>
      </c>
      <c r="BI97" s="200" t="s">
        <v>68</v>
      </c>
      <c r="BJ97" s="191">
        <f>SUM(BJ78,BJ70)</f>
        <v>0</v>
      </c>
      <c r="BK97" s="191">
        <f>SUM(BK79,BK93)</f>
        <v>5693</v>
      </c>
      <c r="BL97" s="192">
        <f t="shared" ref="BL97" si="769">SUM(BK97,-BJ97)</f>
        <v>5693</v>
      </c>
      <c r="BM97" s="193" t="e">
        <f t="shared" ref="BM97" si="770">BL97/BJ97</f>
        <v>#DIV/0!</v>
      </c>
      <c r="BN97" s="61"/>
      <c r="BO97" s="349">
        <f>SUM(BO79,BO93)</f>
        <v>168</v>
      </c>
      <c r="BP97" s="349">
        <f>SUM(BP79,BP93)</f>
        <v>137</v>
      </c>
      <c r="BQ97" s="350">
        <f t="shared" ref="BQ97" si="771">SUM(BP97,-BO97)</f>
        <v>-31</v>
      </c>
      <c r="BR97" s="351">
        <f t="shared" ref="BR97" si="772">BQ97/BO97</f>
        <v>-0.18452380952380953</v>
      </c>
      <c r="BS97" s="62"/>
      <c r="BT97" s="14">
        <f>SUM(BT79,BT93)</f>
        <v>5693</v>
      </c>
      <c r="BU97" s="14">
        <f>SUM(BU79,BU93)</f>
        <v>137</v>
      </c>
      <c r="BV97" s="198">
        <f t="shared" ref="BV97" si="773">SUM(BU97,-BT97)</f>
        <v>-5556</v>
      </c>
      <c r="BW97" s="199">
        <f t="shared" ref="BW97" si="774">BV97/BT97</f>
        <v>-0.97593535921306873</v>
      </c>
      <c r="BX97" s="506">
        <v>23</v>
      </c>
      <c r="BY97" s="6"/>
      <c r="CB97" s="14">
        <v>23</v>
      </c>
      <c r="CC97" s="200" t="s">
        <v>68</v>
      </c>
      <c r="CD97" s="191">
        <f>SUM(CD78,CD70)</f>
        <v>0</v>
      </c>
      <c r="CE97" s="191">
        <f>SUM(CE79,CE93)</f>
        <v>5693</v>
      </c>
      <c r="CF97" s="192">
        <f t="shared" ref="CF97" si="775">SUM(CE97,-CD97)</f>
        <v>5693</v>
      </c>
      <c r="CG97" s="193" t="e">
        <f t="shared" ref="CG97" si="776">CF97/CD97</f>
        <v>#DIV/0!</v>
      </c>
      <c r="CH97" s="61"/>
      <c r="CI97" s="349">
        <f>SUM(CI79,CI93)</f>
        <v>139</v>
      </c>
      <c r="CJ97" s="349">
        <f>SUM(CJ79,CJ93)</f>
        <v>120</v>
      </c>
      <c r="CK97" s="350">
        <f t="shared" ref="CK97" si="777">SUM(CJ97,-CI97)</f>
        <v>-19</v>
      </c>
      <c r="CL97" s="351">
        <f t="shared" ref="CL97" si="778">CK97/CI97</f>
        <v>-0.1366906474820144</v>
      </c>
      <c r="CM97" s="62"/>
      <c r="CN97" s="14">
        <f>SUM(CN79,CN93)</f>
        <v>5693</v>
      </c>
      <c r="CO97" s="14">
        <f>SUM(CO79,CO93)</f>
        <v>120</v>
      </c>
      <c r="CP97" s="198">
        <f t="shared" ref="CP97" si="779">SUM(CO97,-CN97)</f>
        <v>-5573</v>
      </c>
      <c r="CQ97" s="199">
        <f t="shared" ref="CQ97" si="780">CP97/CN97</f>
        <v>-0.97892148252239597</v>
      </c>
      <c r="CR97" s="14">
        <v>23</v>
      </c>
      <c r="CS97" s="6"/>
      <c r="CU97" s="506">
        <v>23</v>
      </c>
      <c r="CV97" s="200" t="s">
        <v>68</v>
      </c>
      <c r="CW97" s="191">
        <f>SUM(CW78,CW70)</f>
        <v>0</v>
      </c>
      <c r="CX97" s="191">
        <f>SUM(CX79,CX93)</f>
        <v>5693</v>
      </c>
      <c r="CY97" s="192">
        <f t="shared" ref="CY97" si="781">SUM(CX97,-CW97)</f>
        <v>5693</v>
      </c>
      <c r="CZ97" s="193" t="e">
        <f t="shared" ref="CZ97" si="782">CY97/CW97</f>
        <v>#DIV/0!</v>
      </c>
      <c r="DA97" s="61"/>
      <c r="DB97" s="191">
        <f>SUM(DB79,DB93)</f>
        <v>181</v>
      </c>
      <c r="DC97" s="191">
        <f>SUM(DC79,DC93)</f>
        <v>184</v>
      </c>
      <c r="DD97" s="192">
        <f t="shared" ref="DD97" si="783">SUM(DC97,-DB97)</f>
        <v>3</v>
      </c>
      <c r="DE97" s="351">
        <f t="shared" ref="DE97" si="784">DD97/DB97</f>
        <v>1.6574585635359115E-2</v>
      </c>
      <c r="DF97" s="62"/>
      <c r="DG97" s="14">
        <f>SUM(DG79,DG93)</f>
        <v>5693</v>
      </c>
      <c r="DH97" s="14">
        <f>SUM(DH79,DH93)</f>
        <v>184</v>
      </c>
      <c r="DI97" s="198">
        <f t="shared" ref="DI97" si="785">SUM(DH97,-DG97)</f>
        <v>-5509</v>
      </c>
      <c r="DJ97" s="199">
        <f t="shared" ref="DJ97" si="786">DI97/DG97</f>
        <v>-0.96767960653434038</v>
      </c>
      <c r="DK97" s="506">
        <v>23</v>
      </c>
      <c r="DL97" s="6"/>
      <c r="DN97" s="14">
        <v>23</v>
      </c>
      <c r="DO97" s="200" t="s">
        <v>68</v>
      </c>
      <c r="DP97" s="191">
        <f>SUM(DP78,DP70)</f>
        <v>0</v>
      </c>
      <c r="DQ97" s="191">
        <f>SUM(DQ79,DQ93)</f>
        <v>5693</v>
      </c>
      <c r="DR97" s="192">
        <f t="shared" ref="DR97" si="787">SUM(DQ97,-DP97)</f>
        <v>5693</v>
      </c>
      <c r="DS97" s="193" t="e">
        <f t="shared" ref="DS97" si="788">DR97/DP97</f>
        <v>#DIV/0!</v>
      </c>
      <c r="DT97" s="61"/>
      <c r="DU97" s="191">
        <f>SUM(DU79,DU93)</f>
        <v>22</v>
      </c>
      <c r="DV97" s="191">
        <f>SUM(DV79,DV93)</f>
        <v>16</v>
      </c>
      <c r="DW97" s="192">
        <f t="shared" ref="DW97" si="789">SUM(DV97,-DU97)</f>
        <v>-6</v>
      </c>
      <c r="DX97" s="351">
        <f t="shared" ref="DX97" si="790">DW97/DU97</f>
        <v>-0.27272727272727271</v>
      </c>
      <c r="DY97" s="62"/>
      <c r="DZ97" s="14">
        <f>SUM(DZ79,DZ93)</f>
        <v>5693</v>
      </c>
      <c r="EA97" s="14">
        <f>SUM(EA79,EA93)</f>
        <v>16</v>
      </c>
      <c r="EB97" s="198">
        <f t="shared" ref="EB97" si="791">SUM(EA97,-DZ97)</f>
        <v>-5677</v>
      </c>
      <c r="EC97" s="199">
        <f t="shared" ref="EC97" si="792">EB97/DZ97</f>
        <v>-0.99718953100298613</v>
      </c>
      <c r="ED97" s="14">
        <v>23</v>
      </c>
      <c r="EE97" s="6"/>
      <c r="EG97" s="506">
        <v>23</v>
      </c>
      <c r="EH97" s="200" t="s">
        <v>68</v>
      </c>
      <c r="EI97" s="191">
        <f>SUM(EI78,EI70)</f>
        <v>0</v>
      </c>
      <c r="EJ97" s="191">
        <f>SUM(EJ79,EJ93)</f>
        <v>5693</v>
      </c>
      <c r="EK97" s="192">
        <f t="shared" ref="EK97" si="793">SUM(EJ97,-EI97)</f>
        <v>5693</v>
      </c>
      <c r="EL97" s="193" t="e">
        <f t="shared" ref="EL97" si="794">EK97/EI97</f>
        <v>#DIV/0!</v>
      </c>
      <c r="EM97" s="61"/>
      <c r="EN97" s="191">
        <f>SUM(EN79,EN93)</f>
        <v>100</v>
      </c>
      <c r="EO97" s="191">
        <f>SUM(EO79,EO93)</f>
        <v>78</v>
      </c>
      <c r="EP97" s="192">
        <f t="shared" ref="EP97" si="795">SUM(EO97,-EN97)</f>
        <v>-22</v>
      </c>
      <c r="EQ97" s="351">
        <f t="shared" ref="EQ97" si="796">EP97/EN97</f>
        <v>-0.22</v>
      </c>
      <c r="ER97" s="62"/>
      <c r="ES97" s="14">
        <f>SUM(ES79,ES93)</f>
        <v>5693</v>
      </c>
      <c r="ET97" s="14">
        <f>SUM(ET79,ET93)</f>
        <v>78</v>
      </c>
      <c r="EU97" s="198">
        <f t="shared" ref="EU97" si="797">SUM(ET97,-ES97)</f>
        <v>-5615</v>
      </c>
      <c r="EV97" s="199">
        <f t="shared" ref="EV97" si="798">EU97/ES97</f>
        <v>-0.98629896363955738</v>
      </c>
      <c r="EW97" s="506">
        <v>23</v>
      </c>
      <c r="EX97" s="6"/>
      <c r="EZ97" s="14">
        <v>23</v>
      </c>
      <c r="FA97" s="200" t="s">
        <v>68</v>
      </c>
      <c r="FB97" s="191">
        <f>SUM(FB78,FB70)</f>
        <v>0</v>
      </c>
      <c r="FC97" s="191">
        <f>SUM(FC79,FC93)</f>
        <v>5693</v>
      </c>
      <c r="FD97" s="192">
        <f t="shared" ref="FD97" si="799">SUM(FC97,-FB97)</f>
        <v>5693</v>
      </c>
      <c r="FE97" s="193" t="e">
        <f t="shared" ref="FE97" si="800">FD97/FB97</f>
        <v>#DIV/0!</v>
      </c>
      <c r="FF97" s="61"/>
      <c r="FG97" s="349">
        <f>SUM(FG79,FG93)</f>
        <v>47</v>
      </c>
      <c r="FH97" s="349">
        <f>SUM(FH79,FH93)</f>
        <v>49</v>
      </c>
      <c r="FI97" s="350">
        <f t="shared" ref="FI97" si="801">SUM(FH97,-FG97)</f>
        <v>2</v>
      </c>
      <c r="FJ97" s="351">
        <f t="shared" ref="FJ97" si="802">FI97/FG97</f>
        <v>4.2553191489361701E-2</v>
      </c>
      <c r="FK97" s="62"/>
      <c r="FL97" s="14">
        <f>SUM(FL79,FL93)</f>
        <v>5693</v>
      </c>
      <c r="FM97" s="14">
        <f>SUM(FM79,FM93)</f>
        <v>49</v>
      </c>
      <c r="FN97" s="198">
        <f t="shared" ref="FN97" si="803">SUM(FM97,-FL97)</f>
        <v>-5644</v>
      </c>
      <c r="FO97" s="199">
        <f t="shared" ref="FO97" si="804">FN97/FL97</f>
        <v>-0.99139293869664502</v>
      </c>
      <c r="FP97" s="14">
        <v>23</v>
      </c>
      <c r="FQ97" s="6"/>
      <c r="FS97" s="506">
        <v>23</v>
      </c>
      <c r="FT97" s="200" t="s">
        <v>68</v>
      </c>
      <c r="FU97" s="191">
        <f>SUM(FU78,FU70)</f>
        <v>0</v>
      </c>
      <c r="FV97" s="191">
        <f>SUM(FV79,FV93)</f>
        <v>5693</v>
      </c>
      <c r="FW97" s="192">
        <f t="shared" ref="FW97" si="805">SUM(FV97,-FU97)</f>
        <v>5693</v>
      </c>
      <c r="FX97" s="193" t="e">
        <f t="shared" ref="FX97" si="806">FW97/FU97</f>
        <v>#DIV/0!</v>
      </c>
      <c r="FY97" s="61"/>
      <c r="FZ97" s="191">
        <f>SUM(FZ79,FZ93)</f>
        <v>134</v>
      </c>
      <c r="GA97" s="191">
        <f>SUM(GA79,GA93)</f>
        <v>118</v>
      </c>
      <c r="GB97" s="192">
        <f t="shared" ref="GB97" si="807">SUM(GA97,-FZ97)</f>
        <v>-16</v>
      </c>
      <c r="GC97" s="351">
        <f t="shared" ref="GC97" si="808">GB97/FZ97</f>
        <v>-0.11940298507462686</v>
      </c>
      <c r="GD97" s="62"/>
      <c r="GE97" s="14">
        <f>SUM(GE79,GE93)</f>
        <v>5693</v>
      </c>
      <c r="GF97" s="14">
        <f>SUM(GF79,GF93)</f>
        <v>118</v>
      </c>
      <c r="GG97" s="198">
        <f t="shared" ref="GG97" si="809">SUM(GF97,-GE97)</f>
        <v>-5575</v>
      </c>
      <c r="GH97" s="199">
        <f t="shared" ref="GH97" si="810">GG97/GE97</f>
        <v>-0.9792727911470227</v>
      </c>
      <c r="GI97" s="506">
        <v>23</v>
      </c>
      <c r="GJ97" s="6"/>
      <c r="GL97" s="14">
        <v>23</v>
      </c>
      <c r="GM97" s="200" t="s">
        <v>68</v>
      </c>
      <c r="GN97" s="191">
        <f>SUM(GN78,GN70)</f>
        <v>0</v>
      </c>
      <c r="GO97" s="191">
        <f>SUM(GO79,GO93)</f>
        <v>5693</v>
      </c>
      <c r="GP97" s="192">
        <f t="shared" ref="GP97" si="811">SUM(GO97,-GN97)</f>
        <v>5693</v>
      </c>
      <c r="GQ97" s="193" t="e">
        <f t="shared" ref="GQ97" si="812">GP97/GN97</f>
        <v>#DIV/0!</v>
      </c>
      <c r="GR97" s="61"/>
      <c r="GS97" s="191">
        <f>SUM(GS79,GS93)</f>
        <v>25</v>
      </c>
      <c r="GT97" s="191">
        <f>SUM(GT79,GT93)</f>
        <v>35</v>
      </c>
      <c r="GU97" s="192">
        <f t="shared" ref="GU97" si="813">SUM(GT97,-GS97)</f>
        <v>10</v>
      </c>
      <c r="GV97" s="351">
        <f t="shared" ref="GV97" si="814">GU97/GS97</f>
        <v>0.4</v>
      </c>
      <c r="GW97" s="62"/>
      <c r="GX97" s="14">
        <f>SUM(GX79,GX93)</f>
        <v>5693</v>
      </c>
      <c r="GY97" s="14">
        <f>SUM(GY79,GY93)</f>
        <v>35</v>
      </c>
      <c r="GZ97" s="198">
        <f t="shared" ref="GZ97" si="815">SUM(GY97,-GX97)</f>
        <v>-5658</v>
      </c>
      <c r="HA97" s="199">
        <f t="shared" ref="HA97" si="816">GZ97/GX97</f>
        <v>-0.99385209906903216</v>
      </c>
      <c r="HB97" s="14">
        <v>23</v>
      </c>
      <c r="HC97" s="6"/>
      <c r="HE97" s="506">
        <v>23</v>
      </c>
      <c r="HF97" s="200" t="s">
        <v>68</v>
      </c>
      <c r="HG97" s="191">
        <f>SUM(HG78,HG70)</f>
        <v>0</v>
      </c>
      <c r="HH97" s="191">
        <f>SUM(HH79,HH93)</f>
        <v>5693</v>
      </c>
      <c r="HI97" s="192">
        <f t="shared" ref="HI97" si="817">SUM(HH97,-HG97)</f>
        <v>5693</v>
      </c>
      <c r="HJ97" s="193" t="e">
        <f t="shared" ref="HJ97" si="818">HI97/HG97</f>
        <v>#DIV/0!</v>
      </c>
      <c r="HK97" s="61"/>
      <c r="HL97" s="349">
        <f>SUM(HL79,HL93)</f>
        <v>116</v>
      </c>
      <c r="HM97" s="349">
        <f>SUM(HM79,HM93)</f>
        <v>149</v>
      </c>
      <c r="HN97" s="350">
        <f t="shared" ref="HN97" si="819">SUM(HM97,-HL97)</f>
        <v>33</v>
      </c>
      <c r="HO97" s="351">
        <f t="shared" ref="HO97" si="820">HN97/HL97</f>
        <v>0.28448275862068967</v>
      </c>
      <c r="HP97" s="62"/>
      <c r="HQ97" s="14">
        <f>SUM(HQ79,HQ93)</f>
        <v>5693</v>
      </c>
      <c r="HR97" s="14">
        <f>SUM(HR79,HR93)</f>
        <v>149</v>
      </c>
      <c r="HS97" s="198">
        <f t="shared" ref="HS97" si="821">SUM(HR97,-HQ97)</f>
        <v>-5544</v>
      </c>
      <c r="HT97" s="199">
        <f t="shared" ref="HT97" si="822">HS97/HQ97</f>
        <v>-0.97382750746530833</v>
      </c>
      <c r="HU97" s="506">
        <v>23</v>
      </c>
      <c r="HV97" s="6"/>
      <c r="HX97" s="14">
        <v>23</v>
      </c>
      <c r="HY97" s="200" t="s">
        <v>68</v>
      </c>
      <c r="HZ97" s="191">
        <f>SUM(HZ78,HZ70)</f>
        <v>0</v>
      </c>
      <c r="IA97" s="191">
        <f>SUM(IA79,IA93)</f>
        <v>5693</v>
      </c>
      <c r="IB97" s="192">
        <f t="shared" ref="IB97" si="823">SUM(IA97,-HZ97)</f>
        <v>5693</v>
      </c>
      <c r="IC97" s="193" t="e">
        <f t="shared" ref="IC97" si="824">IB97/HZ97</f>
        <v>#DIV/0!</v>
      </c>
      <c r="ID97" s="61"/>
      <c r="IE97" s="349">
        <f>SUM(IE79,IE93)</f>
        <v>69</v>
      </c>
      <c r="IF97" s="349">
        <f>SUM(IF79,IF93)</f>
        <v>91</v>
      </c>
      <c r="IG97" s="350">
        <f t="shared" ref="IG97" si="825">SUM(IF97,-IE97)</f>
        <v>22</v>
      </c>
      <c r="IH97" s="351">
        <f t="shared" ref="IH97" si="826">IG97/IE97</f>
        <v>0.3188405797101449</v>
      </c>
      <c r="II97" s="62"/>
      <c r="IJ97" s="14">
        <f>SUM(IJ79,IJ93)</f>
        <v>5693</v>
      </c>
      <c r="IK97" s="14">
        <f>SUM(IK79,IK93)</f>
        <v>91</v>
      </c>
      <c r="IL97" s="198">
        <f t="shared" ref="IL97" si="827">SUM(IK97,-IJ97)</f>
        <v>-5602</v>
      </c>
      <c r="IM97" s="199">
        <f t="shared" ref="IM97" si="828">IL97/IJ97</f>
        <v>-0.98401545757948361</v>
      </c>
      <c r="IN97" s="14">
        <v>23</v>
      </c>
      <c r="IO97" s="6"/>
      <c r="IQ97" s="511">
        <v>23</v>
      </c>
      <c r="IR97" s="200" t="s">
        <v>68</v>
      </c>
      <c r="IS97" s="191">
        <f>SUM(IS78,IS70)</f>
        <v>0</v>
      </c>
      <c r="IT97" s="191">
        <f>SUM(IT79,IT93)</f>
        <v>5693</v>
      </c>
      <c r="IU97" s="192">
        <f t="shared" ref="IU97" si="829">SUM(IT97,-IS97)</f>
        <v>5693</v>
      </c>
      <c r="IV97" s="193" t="e">
        <f t="shared" ref="IV97" si="830">IU97/IS97</f>
        <v>#DIV/0!</v>
      </c>
      <c r="IW97" s="61"/>
      <c r="IX97" s="191">
        <f>SUM(IX79,IX93)</f>
        <v>1414</v>
      </c>
      <c r="IY97" s="191">
        <f>SUM(IY79,IY93)</f>
        <v>1427</v>
      </c>
      <c r="IZ97" s="192">
        <f t="shared" ref="IZ97" si="831">SUM(IY97,-IX97)</f>
        <v>13</v>
      </c>
      <c r="JA97" s="351">
        <f t="shared" ref="JA97" si="832">IZ97/IX97</f>
        <v>9.1937765205091938E-3</v>
      </c>
      <c r="JB97" s="62"/>
      <c r="JC97" s="14">
        <f>SUM(JC79,JC93)</f>
        <v>5693</v>
      </c>
      <c r="JD97" s="14">
        <f>SUM(JD79,JD93)</f>
        <v>1427</v>
      </c>
      <c r="JE97" s="198">
        <f t="shared" ref="JE97" si="833">SUM(JD97,-JC97)</f>
        <v>-4266</v>
      </c>
      <c r="JF97" s="199">
        <f t="shared" ref="JF97" si="834">JE97/JC97</f>
        <v>-0.74934129632882485</v>
      </c>
      <c r="JG97" s="511">
        <v>23</v>
      </c>
      <c r="JH97" s="6"/>
    </row>
    <row r="98" spans="1:268" hidden="1" x14ac:dyDescent="0.25">
      <c r="A98" s="501"/>
      <c r="B98" s="95"/>
      <c r="C98" s="96"/>
      <c r="D98" s="98"/>
      <c r="E98" s="98"/>
      <c r="F98" s="99"/>
      <c r="G98" s="61"/>
      <c r="H98" s="98"/>
      <c r="I98" s="98"/>
      <c r="J98" s="98"/>
      <c r="K98" s="99"/>
      <c r="L98" s="62"/>
      <c r="M98" s="98"/>
      <c r="N98" s="98"/>
      <c r="O98" s="98"/>
      <c r="P98" s="87"/>
      <c r="Q98" s="457"/>
      <c r="R98" s="6"/>
      <c r="U98" s="506"/>
      <c r="V98" s="95"/>
      <c r="W98" s="96"/>
      <c r="X98" s="98"/>
      <c r="Y98" s="98"/>
      <c r="Z98" s="99"/>
      <c r="AA98" s="61"/>
      <c r="AB98" s="98"/>
      <c r="AC98" s="98"/>
      <c r="AD98" s="98"/>
      <c r="AE98" s="99"/>
      <c r="AF98" s="62"/>
      <c r="AG98" s="98"/>
      <c r="AH98" s="98"/>
      <c r="AI98" s="98"/>
      <c r="AJ98" s="87"/>
      <c r="AK98" s="510"/>
      <c r="AL98" s="6"/>
      <c r="AN98" s="14"/>
      <c r="AO98" s="95"/>
      <c r="AP98" s="96"/>
      <c r="AQ98" s="98"/>
      <c r="AR98" s="98"/>
      <c r="AS98" s="99"/>
      <c r="AT98" s="61"/>
      <c r="AU98" s="98"/>
      <c r="AV98" s="98"/>
      <c r="AW98" s="98"/>
      <c r="AX98" s="99"/>
      <c r="AY98" s="62"/>
      <c r="AZ98" s="98"/>
      <c r="BA98" s="98"/>
      <c r="BB98" s="98"/>
      <c r="BC98" s="87"/>
      <c r="BD98" s="339"/>
      <c r="BE98" s="6"/>
      <c r="BH98" s="501"/>
      <c r="BI98" s="95"/>
      <c r="BJ98" s="96"/>
      <c r="BK98" s="98"/>
      <c r="BL98" s="98"/>
      <c r="BM98" s="99"/>
      <c r="BN98" s="61"/>
      <c r="BO98" s="98"/>
      <c r="BP98" s="98"/>
      <c r="BQ98" s="98"/>
      <c r="BR98" s="99"/>
      <c r="BS98" s="62"/>
      <c r="BT98" s="98"/>
      <c r="BU98" s="98"/>
      <c r="BV98" s="98"/>
      <c r="BW98" s="87"/>
      <c r="BX98" s="505"/>
      <c r="BY98" s="6"/>
      <c r="CB98" s="14"/>
      <c r="CC98" s="95"/>
      <c r="CD98" s="96"/>
      <c r="CE98" s="98"/>
      <c r="CF98" s="98"/>
      <c r="CG98" s="99"/>
      <c r="CH98" s="61"/>
      <c r="CI98" s="98"/>
      <c r="CJ98" s="98"/>
      <c r="CK98" s="98"/>
      <c r="CL98" s="99"/>
      <c r="CM98" s="62"/>
      <c r="CN98" s="98"/>
      <c r="CO98" s="98"/>
      <c r="CP98" s="98"/>
      <c r="CQ98" s="87"/>
      <c r="CR98" s="339"/>
      <c r="CS98" s="6"/>
      <c r="CU98" s="501"/>
      <c r="CV98" s="95"/>
      <c r="CW98" s="96"/>
      <c r="CX98" s="98"/>
      <c r="CY98" s="98"/>
      <c r="CZ98" s="99"/>
      <c r="DA98" s="61"/>
      <c r="DB98" s="98"/>
      <c r="DC98" s="98"/>
      <c r="DD98" s="98"/>
      <c r="DE98" s="99"/>
      <c r="DF98" s="62"/>
      <c r="DG98" s="98"/>
      <c r="DH98" s="98"/>
      <c r="DI98" s="98"/>
      <c r="DJ98" s="87"/>
      <c r="DK98" s="505"/>
      <c r="DL98" s="6"/>
      <c r="DN98" s="14"/>
      <c r="DO98" s="95"/>
      <c r="DP98" s="96"/>
      <c r="DQ98" s="98"/>
      <c r="DR98" s="98"/>
      <c r="DS98" s="99"/>
      <c r="DT98" s="61"/>
      <c r="DU98" s="98"/>
      <c r="DV98" s="98"/>
      <c r="DW98" s="98"/>
      <c r="DX98" s="99"/>
      <c r="DY98" s="62"/>
      <c r="DZ98" s="98"/>
      <c r="EA98" s="98"/>
      <c r="EB98" s="98"/>
      <c r="EC98" s="87"/>
      <c r="ED98" s="339"/>
      <c r="EE98" s="6"/>
      <c r="EG98" s="501"/>
      <c r="EH98" s="95"/>
      <c r="EI98" s="96"/>
      <c r="EJ98" s="98"/>
      <c r="EK98" s="98"/>
      <c r="EL98" s="99"/>
      <c r="EM98" s="61"/>
      <c r="EN98" s="98"/>
      <c r="EO98" s="98"/>
      <c r="EP98" s="98"/>
      <c r="EQ98" s="99"/>
      <c r="ER98" s="62"/>
      <c r="ES98" s="98"/>
      <c r="ET98" s="98"/>
      <c r="EU98" s="98"/>
      <c r="EV98" s="87"/>
      <c r="EW98" s="505"/>
      <c r="EX98" s="6"/>
      <c r="EZ98" s="14"/>
      <c r="FA98" s="95"/>
      <c r="FB98" s="96"/>
      <c r="FC98" s="98"/>
      <c r="FD98" s="98"/>
      <c r="FE98" s="99"/>
      <c r="FF98" s="61"/>
      <c r="FG98" s="98"/>
      <c r="FH98" s="98"/>
      <c r="FI98" s="98"/>
      <c r="FJ98" s="99"/>
      <c r="FK98" s="62"/>
      <c r="FL98" s="98"/>
      <c r="FM98" s="98"/>
      <c r="FN98" s="98"/>
      <c r="FO98" s="87"/>
      <c r="FP98" s="339"/>
      <c r="FQ98" s="6"/>
      <c r="FS98" s="501"/>
      <c r="FT98" s="95"/>
      <c r="FU98" s="96"/>
      <c r="FV98" s="98"/>
      <c r="FW98" s="98"/>
      <c r="FX98" s="99"/>
      <c r="FY98" s="61"/>
      <c r="FZ98" s="98"/>
      <c r="GA98" s="98"/>
      <c r="GB98" s="98"/>
      <c r="GC98" s="99"/>
      <c r="GD98" s="62"/>
      <c r="GE98" s="98"/>
      <c r="GF98" s="98"/>
      <c r="GG98" s="98"/>
      <c r="GH98" s="87"/>
      <c r="GI98" s="505"/>
      <c r="GJ98" s="6"/>
      <c r="GL98" s="14"/>
      <c r="GM98" s="95"/>
      <c r="GN98" s="96"/>
      <c r="GO98" s="98"/>
      <c r="GP98" s="98"/>
      <c r="GQ98" s="99"/>
      <c r="GR98" s="61"/>
      <c r="GS98" s="98"/>
      <c r="GT98" s="98"/>
      <c r="GU98" s="98"/>
      <c r="GV98" s="99"/>
      <c r="GW98" s="62"/>
      <c r="GX98" s="98"/>
      <c r="GY98" s="98"/>
      <c r="GZ98" s="98"/>
      <c r="HA98" s="87"/>
      <c r="HB98" s="339"/>
      <c r="HC98" s="6"/>
      <c r="HE98" s="501"/>
      <c r="HF98" s="95"/>
      <c r="HG98" s="96"/>
      <c r="HH98" s="98"/>
      <c r="HI98" s="98"/>
      <c r="HJ98" s="99"/>
      <c r="HK98" s="61"/>
      <c r="HL98" s="98"/>
      <c r="HM98" s="98"/>
      <c r="HN98" s="98"/>
      <c r="HO98" s="99"/>
      <c r="HP98" s="62"/>
      <c r="HQ98" s="98"/>
      <c r="HR98" s="98"/>
      <c r="HS98" s="98"/>
      <c r="HT98" s="87"/>
      <c r="HU98" s="505"/>
      <c r="HV98" s="6"/>
      <c r="HX98" s="14"/>
      <c r="HY98" s="95"/>
      <c r="HZ98" s="96"/>
      <c r="IA98" s="98"/>
      <c r="IB98" s="98"/>
      <c r="IC98" s="99"/>
      <c r="ID98" s="61"/>
      <c r="IE98" s="98"/>
      <c r="IF98" s="98"/>
      <c r="IG98" s="98"/>
      <c r="IH98" s="99"/>
      <c r="II98" s="62"/>
      <c r="IJ98" s="98"/>
      <c r="IK98" s="98"/>
      <c r="IL98" s="98"/>
      <c r="IM98" s="87"/>
      <c r="IN98" s="339"/>
      <c r="IO98" s="6"/>
      <c r="IQ98" s="511"/>
      <c r="IR98" s="95"/>
      <c r="IS98" s="96"/>
      <c r="IT98" s="98"/>
      <c r="IU98" s="98"/>
      <c r="IV98" s="99"/>
      <c r="IW98" s="61"/>
      <c r="IX98" s="98"/>
      <c r="IY98" s="98"/>
      <c r="IZ98" s="98"/>
      <c r="JA98" s="99"/>
      <c r="JB98" s="62"/>
      <c r="JC98" s="98"/>
      <c r="JD98" s="98"/>
      <c r="JE98" s="98"/>
      <c r="JF98" s="87"/>
      <c r="JG98" s="515"/>
      <c r="JH98" s="6"/>
    </row>
    <row r="99" spans="1:268" hidden="1" x14ac:dyDescent="0.25">
      <c r="A99" s="501">
        <v>22</v>
      </c>
      <c r="B99" s="144" t="s">
        <v>35</v>
      </c>
      <c r="C99" s="8">
        <f>C34</f>
        <v>0</v>
      </c>
      <c r="D99" s="8">
        <f>D34</f>
        <v>77235</v>
      </c>
      <c r="E99" s="59">
        <f t="shared" ref="E99" si="835">SUM(D99,-C99)</f>
        <v>77235</v>
      </c>
      <c r="F99" s="63" t="e">
        <f>E99/C99</f>
        <v>#DIV/0!</v>
      </c>
      <c r="G99" s="61"/>
      <c r="H99" s="96">
        <f>H34</f>
        <v>76220</v>
      </c>
      <c r="I99" s="96" t="e">
        <f>#REF!</f>
        <v>#REF!</v>
      </c>
      <c r="J99" s="209" t="e">
        <f>SUM(I99,-H99)</f>
        <v>#REF!</v>
      </c>
      <c r="K99" s="210" t="e">
        <f>J99/H99</f>
        <v>#REF!</v>
      </c>
      <c r="L99" s="62"/>
      <c r="M99" s="8">
        <f>M34</f>
        <v>77235</v>
      </c>
      <c r="N99" s="8">
        <f>N34</f>
        <v>74786</v>
      </c>
      <c r="O99" s="59">
        <f>SUM(N99,-M99)</f>
        <v>-2449</v>
      </c>
      <c r="P99" s="121">
        <f>O99/M99</f>
        <v>-3.1708422347381367E-2</v>
      </c>
      <c r="Q99" s="457"/>
      <c r="R99" s="6"/>
      <c r="U99" s="506">
        <v>22</v>
      </c>
      <c r="V99" s="144" t="s">
        <v>35</v>
      </c>
      <c r="W99" s="8">
        <f>W34</f>
        <v>0</v>
      </c>
      <c r="X99" s="8">
        <f>X34</f>
        <v>77235</v>
      </c>
      <c r="Y99" s="59">
        <f t="shared" ref="Y99" si="836">SUM(X99,-W99)</f>
        <v>77235</v>
      </c>
      <c r="Z99" s="63" t="e">
        <f>Y99/W99</f>
        <v>#DIV/0!</v>
      </c>
      <c r="AA99" s="61"/>
      <c r="AB99" s="96">
        <f>AB34</f>
        <v>3118</v>
      </c>
      <c r="AC99" s="96">
        <f>AC34</f>
        <v>3028</v>
      </c>
      <c r="AD99" s="209">
        <f t="shared" ref="AD99" si="837">SUM(AC99,-AB99)</f>
        <v>-90</v>
      </c>
      <c r="AE99" s="210">
        <f>AD99/AB99</f>
        <v>-2.8864656831302116E-2</v>
      </c>
      <c r="AF99" s="62"/>
      <c r="AG99" s="8">
        <f>AG34</f>
        <v>77235</v>
      </c>
      <c r="AH99" s="8">
        <f>AH34</f>
        <v>3028</v>
      </c>
      <c r="AI99" s="59">
        <f t="shared" ref="AI99" si="838">SUM(AH99,-AG99)</f>
        <v>-74207</v>
      </c>
      <c r="AJ99" s="121">
        <f>AI99/AG99</f>
        <v>-0.96079497637081634</v>
      </c>
      <c r="AK99" s="510"/>
      <c r="AL99" s="6"/>
      <c r="AN99" s="14">
        <v>22</v>
      </c>
      <c r="AO99" s="144" t="s">
        <v>35</v>
      </c>
      <c r="AP99" s="8">
        <f>AP34</f>
        <v>0</v>
      </c>
      <c r="AQ99" s="8">
        <f>AQ34</f>
        <v>77235</v>
      </c>
      <c r="AR99" s="59">
        <f t="shared" ref="AR99" si="839">SUM(AQ99,-AP99)</f>
        <v>77235</v>
      </c>
      <c r="AS99" s="63" t="e">
        <f>AR99/AP99</f>
        <v>#DIV/0!</v>
      </c>
      <c r="AT99" s="61"/>
      <c r="AU99" s="96">
        <f>AU34</f>
        <v>795</v>
      </c>
      <c r="AV99" s="96">
        <f>AV34</f>
        <v>732</v>
      </c>
      <c r="AW99" s="209">
        <f t="shared" ref="AW99" si="840">SUM(AV99,-AU99)</f>
        <v>-63</v>
      </c>
      <c r="AX99" s="210">
        <f>AW99/AU99</f>
        <v>-7.9245283018867921E-2</v>
      </c>
      <c r="AY99" s="62"/>
      <c r="AZ99" s="8">
        <f>AZ34</f>
        <v>77235</v>
      </c>
      <c r="BA99" s="8">
        <f>BA34</f>
        <v>732</v>
      </c>
      <c r="BB99" s="59">
        <f t="shared" ref="BB99" si="841">SUM(BA99,-AZ99)</f>
        <v>-76503</v>
      </c>
      <c r="BC99" s="121">
        <f>BB99/AZ99</f>
        <v>-0.99052243154010489</v>
      </c>
      <c r="BD99" s="339"/>
      <c r="BE99" s="6"/>
      <c r="BH99" s="501">
        <v>22</v>
      </c>
      <c r="BI99" s="144" t="s">
        <v>35</v>
      </c>
      <c r="BJ99" s="8">
        <f>BJ34</f>
        <v>0</v>
      </c>
      <c r="BK99" s="8">
        <f>BK34</f>
        <v>77235</v>
      </c>
      <c r="BL99" s="59">
        <f t="shared" ref="BL99" si="842">SUM(BK99,-BJ99)</f>
        <v>77235</v>
      </c>
      <c r="BM99" s="63" t="e">
        <f>BL99/BJ99</f>
        <v>#DIV/0!</v>
      </c>
      <c r="BN99" s="61"/>
      <c r="BO99" s="96">
        <f>BO34</f>
        <v>3036</v>
      </c>
      <c r="BP99" s="96">
        <f>BP34</f>
        <v>2986</v>
      </c>
      <c r="BQ99" s="209">
        <f t="shared" ref="BQ99" si="843">SUM(BP99,-BO99)</f>
        <v>-50</v>
      </c>
      <c r="BR99" s="210">
        <f>BQ99/BO99</f>
        <v>-1.6469038208168644E-2</v>
      </c>
      <c r="BS99" s="62"/>
      <c r="BT99" s="8">
        <f>BT34</f>
        <v>77235</v>
      </c>
      <c r="BU99" s="8">
        <f>BU34</f>
        <v>2986</v>
      </c>
      <c r="BV99" s="59">
        <f t="shared" ref="BV99" si="844">SUM(BU99,-BT99)</f>
        <v>-74249</v>
      </c>
      <c r="BW99" s="121">
        <f>BV99/BT99</f>
        <v>-0.96133877128244971</v>
      </c>
      <c r="BX99" s="505"/>
      <c r="BY99" s="6"/>
      <c r="CB99" s="14">
        <v>22</v>
      </c>
      <c r="CC99" s="144" t="s">
        <v>35</v>
      </c>
      <c r="CD99" s="8">
        <f>CD34</f>
        <v>0</v>
      </c>
      <c r="CE99" s="8">
        <f>CE34</f>
        <v>77235</v>
      </c>
      <c r="CF99" s="59">
        <f t="shared" ref="CF99" si="845">SUM(CE99,-CD99)</f>
        <v>77235</v>
      </c>
      <c r="CG99" s="63" t="e">
        <f>CF99/CD99</f>
        <v>#DIV/0!</v>
      </c>
      <c r="CH99" s="61"/>
      <c r="CI99" s="96">
        <f>CI34</f>
        <v>1415</v>
      </c>
      <c r="CJ99" s="96">
        <f>CJ34</f>
        <v>1668</v>
      </c>
      <c r="CK99" s="209">
        <f t="shared" ref="CK99" si="846">SUM(CJ99,-CI99)</f>
        <v>253</v>
      </c>
      <c r="CL99" s="210">
        <f>CK99/CI99</f>
        <v>0.17879858657243816</v>
      </c>
      <c r="CM99" s="62"/>
      <c r="CN99" s="8">
        <f>CN34</f>
        <v>77235</v>
      </c>
      <c r="CO99" s="8">
        <f>CO34</f>
        <v>1668</v>
      </c>
      <c r="CP99" s="59">
        <f t="shared" ref="CP99" si="847">SUM(CO99,-CN99)</f>
        <v>-75567</v>
      </c>
      <c r="CQ99" s="121">
        <f>CP99/CN99</f>
        <v>-0.97840357350941931</v>
      </c>
      <c r="CR99" s="339"/>
      <c r="CS99" s="6"/>
      <c r="CU99" s="501">
        <v>22</v>
      </c>
      <c r="CV99" s="144" t="s">
        <v>35</v>
      </c>
      <c r="CW99" s="8">
        <f>CW34</f>
        <v>0</v>
      </c>
      <c r="CX99" s="8">
        <f>CX34</f>
        <v>77235</v>
      </c>
      <c r="CY99" s="59">
        <f t="shared" ref="CY99" si="848">SUM(CX99,-CW99)</f>
        <v>77235</v>
      </c>
      <c r="CZ99" s="63" t="e">
        <f>CY99/CW99</f>
        <v>#DIV/0!</v>
      </c>
      <c r="DA99" s="61"/>
      <c r="DB99" s="96">
        <f>DB34</f>
        <v>2231</v>
      </c>
      <c r="DC99" s="96">
        <f>DC34</f>
        <v>2116</v>
      </c>
      <c r="DD99" s="209">
        <f t="shared" ref="DD99" si="849">SUM(DC99,-DB99)</f>
        <v>-115</v>
      </c>
      <c r="DE99" s="210">
        <f>DD99/DB99</f>
        <v>-5.1546391752577317E-2</v>
      </c>
      <c r="DF99" s="62"/>
      <c r="DG99" s="8">
        <f>DG34</f>
        <v>77235</v>
      </c>
      <c r="DH99" s="8">
        <f>DH34</f>
        <v>2116</v>
      </c>
      <c r="DI99" s="59">
        <f t="shared" ref="DI99" si="850">SUM(DH99,-DG99)</f>
        <v>-75119</v>
      </c>
      <c r="DJ99" s="121">
        <f>DI99/DG99</f>
        <v>-0.97260309445199711</v>
      </c>
      <c r="DK99" s="505"/>
      <c r="DL99" s="6"/>
      <c r="DN99" s="14">
        <v>22</v>
      </c>
      <c r="DO99" s="144" t="s">
        <v>35</v>
      </c>
      <c r="DP99" s="8">
        <f>DP34</f>
        <v>0</v>
      </c>
      <c r="DQ99" s="8">
        <f>DQ34</f>
        <v>77235</v>
      </c>
      <c r="DR99" s="59">
        <f t="shared" ref="DR99" si="851">SUM(DQ99,-DP99)</f>
        <v>77235</v>
      </c>
      <c r="DS99" s="63" t="e">
        <f>DR99/DP99</f>
        <v>#DIV/0!</v>
      </c>
      <c r="DT99" s="61"/>
      <c r="DU99" s="96">
        <f>DU34</f>
        <v>695</v>
      </c>
      <c r="DV99" s="96">
        <f>DV34</f>
        <v>681</v>
      </c>
      <c r="DW99" s="209">
        <f t="shared" ref="DW99" si="852">SUM(DV99,-DU99)</f>
        <v>-14</v>
      </c>
      <c r="DX99" s="210">
        <f>DW99/DU99</f>
        <v>-2.0143884892086329E-2</v>
      </c>
      <c r="DY99" s="62"/>
      <c r="DZ99" s="8">
        <f>DZ34</f>
        <v>77235</v>
      </c>
      <c r="EA99" s="8">
        <f>EA34</f>
        <v>681</v>
      </c>
      <c r="EB99" s="59">
        <f t="shared" ref="EB99" si="853">SUM(EA99,-DZ99)</f>
        <v>-76554</v>
      </c>
      <c r="EC99" s="121">
        <f>EB99/DZ99</f>
        <v>-0.99118275393280253</v>
      </c>
      <c r="ED99" s="339"/>
      <c r="EE99" s="6"/>
      <c r="EG99" s="501">
        <v>22</v>
      </c>
      <c r="EH99" s="144" t="s">
        <v>35</v>
      </c>
      <c r="EI99" s="8">
        <f>EI34</f>
        <v>0</v>
      </c>
      <c r="EJ99" s="8">
        <f>EJ34</f>
        <v>77235</v>
      </c>
      <c r="EK99" s="59">
        <f t="shared" ref="EK99" si="854">SUM(EJ99,-EI99)</f>
        <v>77235</v>
      </c>
      <c r="EL99" s="63" t="e">
        <f>EK99/EI99</f>
        <v>#DIV/0!</v>
      </c>
      <c r="EM99" s="61"/>
      <c r="EN99" s="96">
        <f>EN34</f>
        <v>602</v>
      </c>
      <c r="EO99" s="96">
        <f>EO34</f>
        <v>614</v>
      </c>
      <c r="EP99" s="209">
        <f t="shared" ref="EP99" si="855">SUM(EO99,-EN99)</f>
        <v>12</v>
      </c>
      <c r="EQ99" s="210">
        <f>EP99/EN99</f>
        <v>1.9933554817275746E-2</v>
      </c>
      <c r="ER99" s="62"/>
      <c r="ES99" s="8">
        <f>ES34</f>
        <v>77235</v>
      </c>
      <c r="ET99" s="8">
        <f>ET34</f>
        <v>614</v>
      </c>
      <c r="EU99" s="59">
        <f t="shared" ref="EU99" si="856">SUM(ET99,-ES99)</f>
        <v>-76621</v>
      </c>
      <c r="EV99" s="121">
        <f>EU99/ES99</f>
        <v>-0.99205023629183664</v>
      </c>
      <c r="EW99" s="505"/>
      <c r="EX99" s="6"/>
      <c r="EZ99" s="14">
        <v>22</v>
      </c>
      <c r="FA99" s="144" t="s">
        <v>35</v>
      </c>
      <c r="FB99" s="8">
        <f>FB34</f>
        <v>0</v>
      </c>
      <c r="FC99" s="8">
        <f>FC34</f>
        <v>77235</v>
      </c>
      <c r="FD99" s="59">
        <f t="shared" ref="FD99" si="857">SUM(FC99,-FB99)</f>
        <v>77235</v>
      </c>
      <c r="FE99" s="63" t="e">
        <f>FD99/FB99</f>
        <v>#DIV/0!</v>
      </c>
      <c r="FF99" s="61"/>
      <c r="FG99" s="96">
        <f>FG34</f>
        <v>315</v>
      </c>
      <c r="FH99" s="96">
        <f>FH34</f>
        <v>303</v>
      </c>
      <c r="FI99" s="209">
        <f t="shared" ref="FI99" si="858">SUM(FH99,-FG99)</f>
        <v>-12</v>
      </c>
      <c r="FJ99" s="210">
        <f>FI99/FG99</f>
        <v>-3.8095238095238099E-2</v>
      </c>
      <c r="FK99" s="62"/>
      <c r="FL99" s="8">
        <f>FL34</f>
        <v>77235</v>
      </c>
      <c r="FM99" s="8">
        <f>FM34</f>
        <v>303</v>
      </c>
      <c r="FN99" s="59">
        <f t="shared" ref="FN99" si="859">SUM(FM99,-FL99)</f>
        <v>-76932</v>
      </c>
      <c r="FO99" s="121">
        <f>FN99/FL99</f>
        <v>-0.99607690813750238</v>
      </c>
      <c r="FP99" s="339"/>
      <c r="FQ99" s="6"/>
      <c r="FS99" s="501">
        <v>22</v>
      </c>
      <c r="FT99" s="144" t="s">
        <v>35</v>
      </c>
      <c r="FU99" s="8">
        <f>FU34</f>
        <v>0</v>
      </c>
      <c r="FV99" s="8">
        <f>FV34</f>
        <v>77235</v>
      </c>
      <c r="FW99" s="59">
        <f t="shared" ref="FW99" si="860">SUM(FV99,-FU99)</f>
        <v>77235</v>
      </c>
      <c r="FX99" s="63" t="e">
        <f>FW99/FU99</f>
        <v>#DIV/0!</v>
      </c>
      <c r="FY99" s="61"/>
      <c r="FZ99" s="96">
        <f>FZ34</f>
        <v>662</v>
      </c>
      <c r="GA99" s="96">
        <f>GA34</f>
        <v>592</v>
      </c>
      <c r="GB99" s="209">
        <f t="shared" ref="GB99" si="861">SUM(GA99,-FZ99)</f>
        <v>-70</v>
      </c>
      <c r="GC99" s="210">
        <f>GB99/FZ99</f>
        <v>-0.10574018126888217</v>
      </c>
      <c r="GD99" s="62"/>
      <c r="GE99" s="8">
        <f>GE34</f>
        <v>77235</v>
      </c>
      <c r="GF99" s="8">
        <f>GF34</f>
        <v>592</v>
      </c>
      <c r="GG99" s="59">
        <f t="shared" ref="GG99" si="862">SUM(GF99,-GE99)</f>
        <v>-76643</v>
      </c>
      <c r="GH99" s="121">
        <f>GG99/GE99</f>
        <v>-0.99233508124554926</v>
      </c>
      <c r="GI99" s="505"/>
      <c r="GJ99" s="6"/>
      <c r="GL99" s="14">
        <v>22</v>
      </c>
      <c r="GM99" s="144" t="s">
        <v>35</v>
      </c>
      <c r="GN99" s="8">
        <f>GN34</f>
        <v>0</v>
      </c>
      <c r="GO99" s="8">
        <f>GO34</f>
        <v>77235</v>
      </c>
      <c r="GP99" s="59">
        <f t="shared" ref="GP99" si="863">SUM(GO99,-GN99)</f>
        <v>77235</v>
      </c>
      <c r="GQ99" s="63" t="e">
        <f>GP99/GN99</f>
        <v>#DIV/0!</v>
      </c>
      <c r="GR99" s="61"/>
      <c r="GS99" s="96">
        <f>GS34</f>
        <v>135</v>
      </c>
      <c r="GT99" s="96">
        <f>GT34</f>
        <v>129</v>
      </c>
      <c r="GU99" s="209">
        <f t="shared" ref="GU99" si="864">SUM(GT99,-GS99)</f>
        <v>-6</v>
      </c>
      <c r="GV99" s="210">
        <f>GU99/GS99</f>
        <v>-4.4444444444444446E-2</v>
      </c>
      <c r="GW99" s="62"/>
      <c r="GX99" s="8">
        <f>GX34</f>
        <v>77235</v>
      </c>
      <c r="GY99" s="8">
        <f>GY34</f>
        <v>129</v>
      </c>
      <c r="GZ99" s="59">
        <f t="shared" ref="GZ99" si="865">SUM(GY99,-GX99)</f>
        <v>-77106</v>
      </c>
      <c r="HA99" s="121">
        <f>GZ99/GX99</f>
        <v>-0.99832977277141188</v>
      </c>
      <c r="HB99" s="339"/>
      <c r="HC99" s="6"/>
      <c r="HE99" s="501">
        <v>22</v>
      </c>
      <c r="HF99" s="144" t="s">
        <v>35</v>
      </c>
      <c r="HG99" s="8">
        <f>HG34</f>
        <v>0</v>
      </c>
      <c r="HH99" s="8">
        <f>HH34</f>
        <v>77235</v>
      </c>
      <c r="HI99" s="59">
        <f t="shared" ref="HI99" si="866">SUM(HH99,-HG99)</f>
        <v>77235</v>
      </c>
      <c r="HJ99" s="63" t="e">
        <f>HI99/HG99</f>
        <v>#DIV/0!</v>
      </c>
      <c r="HK99" s="61"/>
      <c r="HL99" s="96">
        <f>HL34</f>
        <v>414</v>
      </c>
      <c r="HM99" s="96">
        <f>HM34</f>
        <v>441</v>
      </c>
      <c r="HN99" s="209">
        <f t="shared" ref="HN99" si="867">SUM(HM99,-HL99)</f>
        <v>27</v>
      </c>
      <c r="HO99" s="210">
        <f>HN99/HL99</f>
        <v>6.5217391304347824E-2</v>
      </c>
      <c r="HP99" s="62"/>
      <c r="HQ99" s="8">
        <f>HQ34</f>
        <v>77235</v>
      </c>
      <c r="HR99" s="8">
        <f>HR34</f>
        <v>441</v>
      </c>
      <c r="HS99" s="59">
        <f t="shared" ref="HS99" si="868">SUM(HR99,-HQ99)</f>
        <v>-76794</v>
      </c>
      <c r="HT99" s="121">
        <f>HS99/HQ99</f>
        <v>-0.9942901534278501</v>
      </c>
      <c r="HU99" s="505"/>
      <c r="HV99" s="6"/>
      <c r="HX99" s="14">
        <v>22</v>
      </c>
      <c r="HY99" s="144" t="s">
        <v>35</v>
      </c>
      <c r="HZ99" s="8">
        <f>HZ34</f>
        <v>0</v>
      </c>
      <c r="IA99" s="8">
        <f>IA34</f>
        <v>77235</v>
      </c>
      <c r="IB99" s="59">
        <f t="shared" ref="IB99" si="869">SUM(IA99,-HZ99)</f>
        <v>77235</v>
      </c>
      <c r="IC99" s="63" t="e">
        <f>IB99/HZ99</f>
        <v>#DIV/0!</v>
      </c>
      <c r="ID99" s="61"/>
      <c r="IE99" s="96">
        <f>IE34</f>
        <v>956</v>
      </c>
      <c r="IF99" s="96">
        <f>IF34</f>
        <v>859</v>
      </c>
      <c r="IG99" s="209">
        <f t="shared" ref="IG99" si="870">SUM(IF99,-IE99)</f>
        <v>-97</v>
      </c>
      <c r="IH99" s="210">
        <f>IG99/IE99</f>
        <v>-0.10146443514644352</v>
      </c>
      <c r="II99" s="62"/>
      <c r="IJ99" s="8">
        <f>IJ34</f>
        <v>77235</v>
      </c>
      <c r="IK99" s="8">
        <f>IK34</f>
        <v>859</v>
      </c>
      <c r="IL99" s="59">
        <f t="shared" ref="IL99" si="871">SUM(IK99,-IJ99)</f>
        <v>-76376</v>
      </c>
      <c r="IM99" s="121">
        <f>IL99/IJ99</f>
        <v>-0.98887809930730886</v>
      </c>
      <c r="IN99" s="339"/>
      <c r="IO99" s="6"/>
      <c r="IQ99" s="511">
        <v>22</v>
      </c>
      <c r="IR99" s="144" t="s">
        <v>35</v>
      </c>
      <c r="IS99" s="8">
        <f>IS34</f>
        <v>0</v>
      </c>
      <c r="IT99" s="8">
        <f>IT34</f>
        <v>77235</v>
      </c>
      <c r="IU99" s="59">
        <f t="shared" ref="IU99" si="872">SUM(IT99,-IS99)</f>
        <v>77235</v>
      </c>
      <c r="IV99" s="63" t="e">
        <f>IU99/IS99</f>
        <v>#DIV/0!</v>
      </c>
      <c r="IW99" s="61"/>
      <c r="IX99" s="96">
        <f>IX34</f>
        <v>14374</v>
      </c>
      <c r="IY99" s="96">
        <f>IY34</f>
        <v>14149</v>
      </c>
      <c r="IZ99" s="209">
        <f t="shared" ref="IZ99" si="873">SUM(IY99,-IX99)</f>
        <v>-225</v>
      </c>
      <c r="JA99" s="210">
        <f>IZ99/IX99</f>
        <v>-1.5653262835675526E-2</v>
      </c>
      <c r="JB99" s="62"/>
      <c r="JC99" s="8">
        <f>JC34</f>
        <v>77235</v>
      </c>
      <c r="JD99" s="8">
        <f>JD34</f>
        <v>14149</v>
      </c>
      <c r="JE99" s="59">
        <f t="shared" ref="JE99" si="874">SUM(JD99,-JC99)</f>
        <v>-63086</v>
      </c>
      <c r="JF99" s="121">
        <f>JE99/JC99</f>
        <v>-0.816805852269049</v>
      </c>
      <c r="JG99" s="515"/>
      <c r="JH99" s="6"/>
    </row>
    <row r="100" spans="1:268" hidden="1" x14ac:dyDescent="0.25">
      <c r="A100" s="501"/>
      <c r="B100" s="139"/>
      <c r="C100" s="141"/>
      <c r="D100" s="142"/>
      <c r="E100" s="142"/>
      <c r="F100" s="143"/>
      <c r="G100" s="61"/>
      <c r="H100" s="98"/>
      <c r="I100" s="98"/>
      <c r="J100" s="98"/>
      <c r="K100" s="99"/>
      <c r="L100" s="62"/>
      <c r="M100" s="142"/>
      <c r="N100" s="142"/>
      <c r="O100" s="142"/>
      <c r="P100" s="87"/>
      <c r="Q100" s="457"/>
      <c r="R100" s="6"/>
      <c r="U100" s="506"/>
      <c r="V100" s="139"/>
      <c r="W100" s="141"/>
      <c r="X100" s="142"/>
      <c r="Y100" s="142"/>
      <c r="Z100" s="143"/>
      <c r="AA100" s="61"/>
      <c r="AB100" s="98"/>
      <c r="AC100" s="98"/>
      <c r="AD100" s="98"/>
      <c r="AE100" s="99"/>
      <c r="AF100" s="62"/>
      <c r="AG100" s="142"/>
      <c r="AH100" s="142"/>
      <c r="AI100" s="142"/>
      <c r="AJ100" s="87"/>
      <c r="AK100" s="510"/>
      <c r="AL100" s="6"/>
      <c r="AN100" s="14"/>
      <c r="AO100" s="139"/>
      <c r="AP100" s="141"/>
      <c r="AQ100" s="142"/>
      <c r="AR100" s="142"/>
      <c r="AS100" s="143"/>
      <c r="AT100" s="61"/>
      <c r="AU100" s="98"/>
      <c r="AV100" s="98"/>
      <c r="AW100" s="98"/>
      <c r="AX100" s="99"/>
      <c r="AY100" s="62"/>
      <c r="AZ100" s="142"/>
      <c r="BA100" s="142"/>
      <c r="BB100" s="142"/>
      <c r="BC100" s="87"/>
      <c r="BD100" s="339"/>
      <c r="BE100" s="6"/>
      <c r="BH100" s="501"/>
      <c r="BI100" s="139"/>
      <c r="BJ100" s="141"/>
      <c r="BK100" s="142"/>
      <c r="BL100" s="142"/>
      <c r="BM100" s="143"/>
      <c r="BN100" s="61"/>
      <c r="BO100" s="98"/>
      <c r="BP100" s="98"/>
      <c r="BQ100" s="98"/>
      <c r="BR100" s="99"/>
      <c r="BS100" s="62"/>
      <c r="BT100" s="142"/>
      <c r="BU100" s="142"/>
      <c r="BV100" s="142"/>
      <c r="BW100" s="87"/>
      <c r="BX100" s="505"/>
      <c r="BY100" s="6"/>
      <c r="CB100" s="14"/>
      <c r="CC100" s="139"/>
      <c r="CD100" s="141"/>
      <c r="CE100" s="142"/>
      <c r="CF100" s="142"/>
      <c r="CG100" s="143"/>
      <c r="CH100" s="61"/>
      <c r="CI100" s="98"/>
      <c r="CJ100" s="98"/>
      <c r="CK100" s="98"/>
      <c r="CL100" s="99"/>
      <c r="CM100" s="62"/>
      <c r="CN100" s="142"/>
      <c r="CO100" s="142"/>
      <c r="CP100" s="142"/>
      <c r="CQ100" s="87"/>
      <c r="CR100" s="339"/>
      <c r="CS100" s="6"/>
      <c r="CU100" s="501"/>
      <c r="CV100" s="139"/>
      <c r="CW100" s="141"/>
      <c r="CX100" s="142"/>
      <c r="CY100" s="142"/>
      <c r="CZ100" s="143"/>
      <c r="DA100" s="61"/>
      <c r="DB100" s="98"/>
      <c r="DC100" s="98"/>
      <c r="DD100" s="98"/>
      <c r="DE100" s="99"/>
      <c r="DF100" s="62"/>
      <c r="DG100" s="142"/>
      <c r="DH100" s="142"/>
      <c r="DI100" s="142"/>
      <c r="DJ100" s="87"/>
      <c r="DK100" s="505"/>
      <c r="DL100" s="6"/>
      <c r="DN100" s="14"/>
      <c r="DO100" s="139"/>
      <c r="DP100" s="141"/>
      <c r="DQ100" s="142"/>
      <c r="DR100" s="142"/>
      <c r="DS100" s="143"/>
      <c r="DT100" s="61"/>
      <c r="DU100" s="98"/>
      <c r="DV100" s="98"/>
      <c r="DW100" s="98"/>
      <c r="DX100" s="99"/>
      <c r="DY100" s="62"/>
      <c r="DZ100" s="142"/>
      <c r="EA100" s="142"/>
      <c r="EB100" s="142"/>
      <c r="EC100" s="87"/>
      <c r="ED100" s="339"/>
      <c r="EE100" s="6"/>
      <c r="EG100" s="501"/>
      <c r="EH100" s="139"/>
      <c r="EI100" s="141"/>
      <c r="EJ100" s="142"/>
      <c r="EK100" s="142"/>
      <c r="EL100" s="143"/>
      <c r="EM100" s="61"/>
      <c r="EN100" s="98"/>
      <c r="EO100" s="98"/>
      <c r="EP100" s="98"/>
      <c r="EQ100" s="99"/>
      <c r="ER100" s="62"/>
      <c r="ES100" s="142"/>
      <c r="ET100" s="142"/>
      <c r="EU100" s="142"/>
      <c r="EV100" s="87"/>
      <c r="EW100" s="505"/>
      <c r="EX100" s="6"/>
      <c r="EZ100" s="14"/>
      <c r="FA100" s="139"/>
      <c r="FB100" s="141"/>
      <c r="FC100" s="142"/>
      <c r="FD100" s="142"/>
      <c r="FE100" s="143"/>
      <c r="FF100" s="61"/>
      <c r="FG100" s="98"/>
      <c r="FH100" s="98"/>
      <c r="FI100" s="98"/>
      <c r="FJ100" s="99"/>
      <c r="FK100" s="62"/>
      <c r="FL100" s="142"/>
      <c r="FM100" s="142"/>
      <c r="FN100" s="142"/>
      <c r="FO100" s="87"/>
      <c r="FP100" s="339"/>
      <c r="FQ100" s="6"/>
      <c r="FS100" s="501"/>
      <c r="FT100" s="139"/>
      <c r="FU100" s="141"/>
      <c r="FV100" s="142"/>
      <c r="FW100" s="142"/>
      <c r="FX100" s="143"/>
      <c r="FY100" s="61"/>
      <c r="FZ100" s="98"/>
      <c r="GA100" s="98"/>
      <c r="GB100" s="98"/>
      <c r="GC100" s="99"/>
      <c r="GD100" s="62"/>
      <c r="GE100" s="142"/>
      <c r="GF100" s="142"/>
      <c r="GG100" s="142"/>
      <c r="GH100" s="87"/>
      <c r="GI100" s="505"/>
      <c r="GJ100" s="6"/>
      <c r="GL100" s="14"/>
      <c r="GM100" s="139"/>
      <c r="GN100" s="141"/>
      <c r="GO100" s="142"/>
      <c r="GP100" s="142"/>
      <c r="GQ100" s="143"/>
      <c r="GR100" s="61"/>
      <c r="GS100" s="98"/>
      <c r="GT100" s="98"/>
      <c r="GU100" s="98"/>
      <c r="GV100" s="99"/>
      <c r="GW100" s="62"/>
      <c r="GX100" s="142"/>
      <c r="GY100" s="142"/>
      <c r="GZ100" s="142"/>
      <c r="HA100" s="87"/>
      <c r="HB100" s="339"/>
      <c r="HC100" s="6"/>
      <c r="HE100" s="501"/>
      <c r="HF100" s="139"/>
      <c r="HG100" s="141"/>
      <c r="HH100" s="142"/>
      <c r="HI100" s="142"/>
      <c r="HJ100" s="143"/>
      <c r="HK100" s="61"/>
      <c r="HL100" s="98"/>
      <c r="HM100" s="98"/>
      <c r="HN100" s="98"/>
      <c r="HO100" s="99"/>
      <c r="HP100" s="62"/>
      <c r="HQ100" s="142"/>
      <c r="HR100" s="142"/>
      <c r="HS100" s="142"/>
      <c r="HT100" s="87"/>
      <c r="HU100" s="505"/>
      <c r="HV100" s="6"/>
      <c r="HX100" s="14"/>
      <c r="HY100" s="139"/>
      <c r="HZ100" s="141"/>
      <c r="IA100" s="142"/>
      <c r="IB100" s="142"/>
      <c r="IC100" s="143"/>
      <c r="ID100" s="61"/>
      <c r="IE100" s="98"/>
      <c r="IF100" s="98"/>
      <c r="IG100" s="98"/>
      <c r="IH100" s="99"/>
      <c r="II100" s="62"/>
      <c r="IJ100" s="142"/>
      <c r="IK100" s="142"/>
      <c r="IL100" s="142"/>
      <c r="IM100" s="87"/>
      <c r="IN100" s="339"/>
      <c r="IO100" s="6"/>
      <c r="IQ100" s="511"/>
      <c r="IR100" s="139"/>
      <c r="IS100" s="141"/>
      <c r="IT100" s="142"/>
      <c r="IU100" s="142"/>
      <c r="IV100" s="143"/>
      <c r="IW100" s="61"/>
      <c r="IX100" s="98"/>
      <c r="IY100" s="98"/>
      <c r="IZ100" s="98"/>
      <c r="JA100" s="99"/>
      <c r="JB100" s="62"/>
      <c r="JC100" s="142"/>
      <c r="JD100" s="142"/>
      <c r="JE100" s="142"/>
      <c r="JF100" s="87"/>
      <c r="JG100" s="515"/>
      <c r="JH100" s="6"/>
    </row>
    <row r="101" spans="1:268" x14ac:dyDescent="0.25">
      <c r="A101" s="543" t="s">
        <v>69</v>
      </c>
      <c r="B101" s="211" t="s">
        <v>53</v>
      </c>
      <c r="C101" s="176"/>
      <c r="D101" s="88"/>
      <c r="E101" s="88"/>
      <c r="F101" s="87"/>
      <c r="G101" s="61"/>
      <c r="H101" s="219">
        <f>H97</f>
        <v>5912</v>
      </c>
      <c r="I101" s="219">
        <f>SUM(I70,I85)</f>
        <v>2945</v>
      </c>
      <c r="J101" s="213">
        <f>SUM(I101,-H101)</f>
        <v>-2967</v>
      </c>
      <c r="K101" s="214">
        <f>J101/H101</f>
        <v>-0.50186062246278751</v>
      </c>
      <c r="L101" s="62"/>
      <c r="M101" s="215">
        <f>M97</f>
        <v>5693</v>
      </c>
      <c r="N101" s="215">
        <f>SUM(N70,N85)</f>
        <v>2945</v>
      </c>
      <c r="O101" s="216">
        <f>SUM(N101,-M101)</f>
        <v>-2748</v>
      </c>
      <c r="P101" s="217">
        <f>O101/M101</f>
        <v>-0.4826980502371333</v>
      </c>
      <c r="Q101" s="505" t="s">
        <v>69</v>
      </c>
      <c r="R101" s="218">
        <v>-0.50190000000000001</v>
      </c>
      <c r="U101" s="243" t="s">
        <v>69</v>
      </c>
      <c r="V101" s="355" t="s">
        <v>53</v>
      </c>
      <c r="W101" s="176"/>
      <c r="X101" s="88"/>
      <c r="Y101" s="88"/>
      <c r="Z101" s="87"/>
      <c r="AA101" s="61"/>
      <c r="AB101" s="391">
        <v>358</v>
      </c>
      <c r="AC101" s="391">
        <f>SUM(AC70,AC85)</f>
        <v>224</v>
      </c>
      <c r="AD101" s="534">
        <f t="shared" ref="AD101:AD103" si="875">SUM(AC101,-AB101)</f>
        <v>-134</v>
      </c>
      <c r="AE101" s="535">
        <v>-0.3785</v>
      </c>
      <c r="AF101" s="62"/>
      <c r="AG101" s="215">
        <f>AG97</f>
        <v>5693</v>
      </c>
      <c r="AH101" s="215">
        <f>SUM(AH70,AH85)</f>
        <v>224</v>
      </c>
      <c r="AI101" s="216">
        <f t="shared" ref="AI101:AI103" si="876">SUM(AH101,-AG101)</f>
        <v>-5469</v>
      </c>
      <c r="AJ101" s="217">
        <f t="shared" ref="AJ101" si="877">AI101/AG101</f>
        <v>-0.9606534340418057</v>
      </c>
      <c r="AK101" s="510" t="s">
        <v>69</v>
      </c>
      <c r="AL101" s="218">
        <v>-0.3785</v>
      </c>
      <c r="AN101" s="544" t="s">
        <v>69</v>
      </c>
      <c r="AO101" s="355" t="s">
        <v>53</v>
      </c>
      <c r="AP101" s="176"/>
      <c r="AQ101" s="88"/>
      <c r="AR101" s="88"/>
      <c r="AS101" s="87"/>
      <c r="AT101" s="61"/>
      <c r="AU101" s="391">
        <v>55</v>
      </c>
      <c r="AV101" s="391">
        <f>SUM(AV70,AV85)</f>
        <v>18</v>
      </c>
      <c r="AW101" s="534">
        <f t="shared" ref="AW101:AW103" si="878">SUM(AV101,-AU101)</f>
        <v>-37</v>
      </c>
      <c r="AX101" s="535">
        <f t="shared" ref="AX101" si="879">AW101/AU101</f>
        <v>-0.67272727272727273</v>
      </c>
      <c r="AY101" s="62"/>
      <c r="AZ101" s="215">
        <f>AZ97</f>
        <v>5693</v>
      </c>
      <c r="BA101" s="215">
        <f>SUM(BA70,BA85)</f>
        <v>18</v>
      </c>
      <c r="BB101" s="216">
        <f t="shared" ref="BB101:BB103" si="880">SUM(BA101,-AZ101)</f>
        <v>-5675</v>
      </c>
      <c r="BC101" s="217">
        <f t="shared" ref="BC101" si="881">BB101/AZ101</f>
        <v>-0.9968382223783594</v>
      </c>
      <c r="BD101" s="339" t="s">
        <v>69</v>
      </c>
      <c r="BE101" s="218">
        <v>-0.67269999999999996</v>
      </c>
      <c r="BH101" s="243" t="s">
        <v>69</v>
      </c>
      <c r="BI101" s="355" t="s">
        <v>53</v>
      </c>
      <c r="BJ101" s="176"/>
      <c r="BK101" s="88"/>
      <c r="BL101" s="88"/>
      <c r="BM101" s="87"/>
      <c r="BN101" s="61"/>
      <c r="BO101" s="391">
        <v>168</v>
      </c>
      <c r="BP101" s="391">
        <f>SUM(BP70,BP85)</f>
        <v>51</v>
      </c>
      <c r="BQ101" s="534">
        <f t="shared" ref="BQ101:BQ103" si="882">SUM(BP101,-BO101)</f>
        <v>-117</v>
      </c>
      <c r="BR101" s="535">
        <f t="shared" ref="BR101" si="883">BQ101/BO101</f>
        <v>-0.6964285714285714</v>
      </c>
      <c r="BS101" s="62"/>
      <c r="BT101" s="215">
        <f>BT97</f>
        <v>5693</v>
      </c>
      <c r="BU101" s="215">
        <f>SUM(BU70,BU85)</f>
        <v>51</v>
      </c>
      <c r="BV101" s="216">
        <f t="shared" ref="BV101:BV103" si="884">SUM(BU101,-BT101)</f>
        <v>-5642</v>
      </c>
      <c r="BW101" s="217">
        <f t="shared" ref="BW101" si="885">BV101/BT101</f>
        <v>-0.99104163007201829</v>
      </c>
      <c r="BX101" s="510" t="s">
        <v>69</v>
      </c>
      <c r="BY101" s="218">
        <v>-0.69640000000000002</v>
      </c>
      <c r="CB101" s="544" t="s">
        <v>69</v>
      </c>
      <c r="CC101" s="355" t="s">
        <v>53</v>
      </c>
      <c r="CD101" s="176"/>
      <c r="CE101" s="88"/>
      <c r="CF101" s="88"/>
      <c r="CG101" s="87"/>
      <c r="CH101" s="61"/>
      <c r="CI101" s="391">
        <f>SUM(CI70,CI85)</f>
        <v>63</v>
      </c>
      <c r="CJ101" s="391">
        <f>SUM(CJ70,CJ85)</f>
        <v>68</v>
      </c>
      <c r="CK101" s="534">
        <f t="shared" ref="CK101" si="886">SUM(CJ101,-CI101)</f>
        <v>5</v>
      </c>
      <c r="CL101" s="535">
        <f t="shared" ref="CL101" si="887">CK101/CI101</f>
        <v>7.9365079365079361E-2</v>
      </c>
      <c r="CM101" s="62"/>
      <c r="CN101" s="215">
        <f>CN97</f>
        <v>5693</v>
      </c>
      <c r="CO101" s="215">
        <f>SUM(CO70,CO85)</f>
        <v>68</v>
      </c>
      <c r="CP101" s="216">
        <f t="shared" ref="CP101:CP103" si="888">SUM(CO101,-CN101)</f>
        <v>-5625</v>
      </c>
      <c r="CQ101" s="217">
        <f t="shared" ref="CQ101" si="889">CP101/CN101</f>
        <v>-0.98805550676269105</v>
      </c>
      <c r="CR101" s="339" t="s">
        <v>69</v>
      </c>
      <c r="CS101" s="537">
        <v>7.9399999999999998E-2</v>
      </c>
      <c r="CU101" s="243" t="s">
        <v>69</v>
      </c>
      <c r="CV101" s="355" t="s">
        <v>53</v>
      </c>
      <c r="CW101" s="176"/>
      <c r="CX101" s="88"/>
      <c r="CY101" s="88"/>
      <c r="CZ101" s="87"/>
      <c r="DA101" s="61"/>
      <c r="DB101" s="391">
        <v>181</v>
      </c>
      <c r="DC101" s="391">
        <f>SUM(DC70,DC85)</f>
        <v>119</v>
      </c>
      <c r="DD101" s="534">
        <f t="shared" ref="DD101:DD103" si="890">SUM(DC101,-DB101)</f>
        <v>-62</v>
      </c>
      <c r="DE101" s="535">
        <f t="shared" ref="DE101" si="891">DD101/DB101</f>
        <v>-0.34254143646408841</v>
      </c>
      <c r="DF101" s="62"/>
      <c r="DG101" s="215">
        <f>DG97</f>
        <v>5693</v>
      </c>
      <c r="DH101" s="215">
        <f>SUM(DH70,DH85)</f>
        <v>119</v>
      </c>
      <c r="DI101" s="216">
        <f t="shared" ref="DI101:DI103" si="892">SUM(DH101,-DG101)</f>
        <v>-5574</v>
      </c>
      <c r="DJ101" s="217">
        <f t="shared" ref="DJ101" si="893">DI101/DG101</f>
        <v>-0.97909713683470934</v>
      </c>
      <c r="DK101" s="510" t="s">
        <v>69</v>
      </c>
      <c r="DL101" s="218">
        <v>-0.34250000000000003</v>
      </c>
      <c r="DN101" s="544" t="s">
        <v>69</v>
      </c>
      <c r="DO101" s="355" t="s">
        <v>53</v>
      </c>
      <c r="DP101" s="176"/>
      <c r="DQ101" s="88"/>
      <c r="DR101" s="88"/>
      <c r="DS101" s="87"/>
      <c r="DT101" s="61"/>
      <c r="DU101" s="391">
        <v>22</v>
      </c>
      <c r="DV101" s="391">
        <f>SUM(DV70,DV85)</f>
        <v>9</v>
      </c>
      <c r="DW101" s="534">
        <f t="shared" ref="DW101:DW103" si="894">SUM(DV101,-DU101)</f>
        <v>-13</v>
      </c>
      <c r="DX101" s="535">
        <v>-0.40910000000000002</v>
      </c>
      <c r="DY101" s="62"/>
      <c r="DZ101" s="215">
        <f>DZ97</f>
        <v>5693</v>
      </c>
      <c r="EA101" s="215">
        <f>SUM(EA70,EA85)</f>
        <v>9</v>
      </c>
      <c r="EB101" s="216">
        <f t="shared" ref="EB101:EB103" si="895">SUM(EA101,-DZ101)</f>
        <v>-5684</v>
      </c>
      <c r="EC101" s="217">
        <f t="shared" ref="EC101" si="896">EB101/DZ101</f>
        <v>-0.9984191111891797</v>
      </c>
      <c r="ED101" s="339" t="s">
        <v>69</v>
      </c>
      <c r="EE101" s="218">
        <v>-0.40910000000000002</v>
      </c>
      <c r="EG101" s="243" t="s">
        <v>69</v>
      </c>
      <c r="EH101" s="355" t="s">
        <v>53</v>
      </c>
      <c r="EI101" s="176"/>
      <c r="EJ101" s="88"/>
      <c r="EK101" s="88"/>
      <c r="EL101" s="87"/>
      <c r="EM101" s="61"/>
      <c r="EN101" s="391">
        <v>100</v>
      </c>
      <c r="EO101" s="391">
        <f>SUM(EO70,EO85)</f>
        <v>20</v>
      </c>
      <c r="EP101" s="534">
        <f t="shared" ref="EP101" si="897">SUM(EO101,-EN101)</f>
        <v>-80</v>
      </c>
      <c r="EQ101" s="535">
        <f t="shared" ref="EQ101" si="898">EP101/EN101</f>
        <v>-0.8</v>
      </c>
      <c r="ER101" s="62"/>
      <c r="ES101" s="215">
        <f>ES97</f>
        <v>5693</v>
      </c>
      <c r="ET101" s="215">
        <f>SUM(ET70,ET85)</f>
        <v>20</v>
      </c>
      <c r="EU101" s="216">
        <f t="shared" ref="EU101:EU103" si="899">SUM(ET101,-ES101)</f>
        <v>-5673</v>
      </c>
      <c r="EV101" s="217">
        <f t="shared" ref="EV101" si="900">EU101/ES101</f>
        <v>-0.99648691375373266</v>
      </c>
      <c r="EW101" s="510" t="s">
        <v>69</v>
      </c>
      <c r="EX101" s="218">
        <v>-0.8</v>
      </c>
      <c r="EZ101" s="544" t="s">
        <v>69</v>
      </c>
      <c r="FA101" s="355" t="s">
        <v>53</v>
      </c>
      <c r="FB101" s="176"/>
      <c r="FC101" s="88"/>
      <c r="FD101" s="88"/>
      <c r="FE101" s="87"/>
      <c r="FF101" s="61"/>
      <c r="FG101" s="391">
        <v>47</v>
      </c>
      <c r="FH101" s="391">
        <f>SUM(FH70,FH85)</f>
        <v>31</v>
      </c>
      <c r="FI101" s="534">
        <f t="shared" ref="FI101:FI103" si="901">SUM(FH101,-FG101)</f>
        <v>-16</v>
      </c>
      <c r="FJ101" s="535">
        <f t="shared" ref="FJ101" si="902">FI101/FG101</f>
        <v>-0.34042553191489361</v>
      </c>
      <c r="FK101" s="62"/>
      <c r="FL101" s="215">
        <f>FL97</f>
        <v>5693</v>
      </c>
      <c r="FM101" s="215">
        <f>SUM(FM70,FM85)</f>
        <v>31</v>
      </c>
      <c r="FN101" s="216">
        <f t="shared" ref="FN101:FN103" si="903">SUM(FM101,-FL101)</f>
        <v>-5662</v>
      </c>
      <c r="FO101" s="217">
        <f t="shared" ref="FO101" si="904">FN101/FL101</f>
        <v>-0.99455471631828563</v>
      </c>
      <c r="FP101" s="339" t="s">
        <v>69</v>
      </c>
      <c r="FQ101" s="218">
        <v>-0.34039999999999998</v>
      </c>
      <c r="FS101" s="243" t="s">
        <v>69</v>
      </c>
      <c r="FT101" s="355" t="s">
        <v>53</v>
      </c>
      <c r="FU101" s="176"/>
      <c r="FV101" s="88"/>
      <c r="FW101" s="88"/>
      <c r="FX101" s="87"/>
      <c r="FY101" s="61"/>
      <c r="FZ101" s="391">
        <v>134</v>
      </c>
      <c r="GA101" s="391">
        <f>SUM(GA70,GA85)</f>
        <v>75</v>
      </c>
      <c r="GB101" s="534">
        <f t="shared" ref="GB101:GB103" si="905">SUM(GA101,-FZ101)</f>
        <v>-59</v>
      </c>
      <c r="GC101" s="535">
        <f t="shared" ref="GC101" si="906">GB101/FZ101</f>
        <v>-0.44029850746268656</v>
      </c>
      <c r="GD101" s="62"/>
      <c r="GE101" s="215">
        <f>GE97</f>
        <v>5693</v>
      </c>
      <c r="GF101" s="215">
        <f>SUM(GF70,GF85)</f>
        <v>75</v>
      </c>
      <c r="GG101" s="216">
        <f t="shared" ref="GG101:GG103" si="907">SUM(GF101,-GE101)</f>
        <v>-5618</v>
      </c>
      <c r="GH101" s="217">
        <f t="shared" ref="GH101" si="908">GG101/GE101</f>
        <v>-0.98682592657649748</v>
      </c>
      <c r="GI101" s="510" t="s">
        <v>69</v>
      </c>
      <c r="GJ101" s="218">
        <v>-0.44030000000000002</v>
      </c>
      <c r="GL101" s="544" t="s">
        <v>69</v>
      </c>
      <c r="GM101" s="355" t="s">
        <v>53</v>
      </c>
      <c r="GN101" s="176"/>
      <c r="GO101" s="88"/>
      <c r="GP101" s="88"/>
      <c r="GQ101" s="87"/>
      <c r="GR101" s="61"/>
      <c r="GS101" s="391">
        <v>25</v>
      </c>
      <c r="GT101" s="391">
        <f>SUM(GT70,GT85)</f>
        <v>19</v>
      </c>
      <c r="GU101" s="534">
        <f t="shared" ref="GU101:GU103" si="909">SUM(GT101,-GS101)</f>
        <v>-6</v>
      </c>
      <c r="GV101" s="535">
        <f t="shared" ref="GV101" si="910">GU101/GS101</f>
        <v>-0.24</v>
      </c>
      <c r="GW101" s="62"/>
      <c r="GX101" s="215">
        <f>GX97</f>
        <v>5693</v>
      </c>
      <c r="GY101" s="215">
        <f>SUM(GY70,GY85)</f>
        <v>19</v>
      </c>
      <c r="GZ101" s="216">
        <f t="shared" ref="GZ101:GZ103" si="911">SUM(GY101,-GX101)</f>
        <v>-5674</v>
      </c>
      <c r="HA101" s="217">
        <f t="shared" ref="HA101" si="912">GZ101/GX101</f>
        <v>-0.99666256806604603</v>
      </c>
      <c r="HB101" s="339" t="s">
        <v>69</v>
      </c>
      <c r="HC101" s="218">
        <v>-0.24</v>
      </c>
      <c r="HE101" s="243" t="s">
        <v>69</v>
      </c>
      <c r="HF101" s="355" t="s">
        <v>53</v>
      </c>
      <c r="HG101" s="176"/>
      <c r="HH101" s="88"/>
      <c r="HI101" s="88"/>
      <c r="HJ101" s="87"/>
      <c r="HK101" s="61"/>
      <c r="HL101" s="391">
        <v>116</v>
      </c>
      <c r="HM101" s="391">
        <f>SUM(HM70,HM85)</f>
        <v>73</v>
      </c>
      <c r="HN101" s="534">
        <f t="shared" ref="HN101:HN103" si="913">SUM(HM101,-HL101)</f>
        <v>-43</v>
      </c>
      <c r="HO101" s="535">
        <f t="shared" ref="HO101" si="914">HN101/HL101</f>
        <v>-0.37068965517241381</v>
      </c>
      <c r="HP101" s="62"/>
      <c r="HQ101" s="215">
        <f>HQ97</f>
        <v>5693</v>
      </c>
      <c r="HR101" s="215">
        <f>SUM(HR70,HR85)</f>
        <v>73</v>
      </c>
      <c r="HS101" s="216">
        <f t="shared" ref="HS101:HS103" si="915">SUM(HR101,-HQ101)</f>
        <v>-5620</v>
      </c>
      <c r="HT101" s="217">
        <f t="shared" ref="HT101" si="916">HS101/HQ101</f>
        <v>-0.98717723520112421</v>
      </c>
      <c r="HU101" s="510" t="s">
        <v>69</v>
      </c>
      <c r="HV101" s="218">
        <v>-0.37069999999999997</v>
      </c>
      <c r="HX101" s="544" t="s">
        <v>69</v>
      </c>
      <c r="HY101" s="355" t="s">
        <v>53</v>
      </c>
      <c r="HZ101" s="176"/>
      <c r="IA101" s="88"/>
      <c r="IB101" s="88"/>
      <c r="IC101" s="87"/>
      <c r="ID101" s="61"/>
      <c r="IE101" s="391">
        <v>69</v>
      </c>
      <c r="IF101" s="391">
        <f>SUM(IF70,IF85)</f>
        <v>39</v>
      </c>
      <c r="IG101" s="534">
        <f t="shared" ref="IG101:IG103" si="917">SUM(IF101,-IE101)</f>
        <v>-30</v>
      </c>
      <c r="IH101" s="535">
        <f t="shared" ref="IH101" si="918">IG101/IE101</f>
        <v>-0.43478260869565216</v>
      </c>
      <c r="II101" s="62"/>
      <c r="IJ101" s="215">
        <f>IJ97</f>
        <v>5693</v>
      </c>
      <c r="IK101" s="215">
        <f>SUM(IK70,IK85)</f>
        <v>39</v>
      </c>
      <c r="IL101" s="216">
        <f t="shared" ref="IL101:IL103" si="919">SUM(IK101,-IJ101)</f>
        <v>-5654</v>
      </c>
      <c r="IM101" s="217">
        <f t="shared" ref="IM101" si="920">IL101/IJ101</f>
        <v>-0.99314948181977869</v>
      </c>
      <c r="IN101" s="339" t="s">
        <v>69</v>
      </c>
      <c r="IO101" s="218">
        <v>-0.43480000000000002</v>
      </c>
      <c r="IQ101" s="545" t="s">
        <v>69</v>
      </c>
      <c r="IR101" s="355" t="s">
        <v>53</v>
      </c>
      <c r="IS101" s="176"/>
      <c r="IT101" s="88"/>
      <c r="IU101" s="88"/>
      <c r="IV101" s="87"/>
      <c r="IW101" s="61"/>
      <c r="IX101" s="391">
        <f>SUM(IX70,IX85)</f>
        <v>667</v>
      </c>
      <c r="IY101" s="391">
        <f>SUM(IY70,IY85)</f>
        <v>746</v>
      </c>
      <c r="IZ101" s="534">
        <f t="shared" ref="IZ101" si="921">SUM(IY101,-IX101)</f>
        <v>79</v>
      </c>
      <c r="JA101" s="535">
        <f t="shared" ref="JA101" si="922">IZ101/IX101</f>
        <v>0.1184407796101949</v>
      </c>
      <c r="JB101" s="62"/>
      <c r="JC101" s="215">
        <f>JC97</f>
        <v>5693</v>
      </c>
      <c r="JD101" s="215">
        <f>SUM(JD70,JD85)</f>
        <v>746</v>
      </c>
      <c r="JE101" s="216">
        <f t="shared" ref="JE101" si="923">SUM(JD101,-JC101)</f>
        <v>-4947</v>
      </c>
      <c r="JF101" s="217">
        <f t="shared" ref="JF101" si="924">JE101/JC101</f>
        <v>-0.86896188301422805</v>
      </c>
      <c r="JG101" s="515" t="s">
        <v>69</v>
      </c>
      <c r="JH101" s="218">
        <v>-0.49469999999999997</v>
      </c>
    </row>
    <row r="102" spans="1:268" ht="5.0999999999999996" customHeight="1" x14ac:dyDescent="0.25">
      <c r="A102" s="543"/>
      <c r="B102" s="392"/>
      <c r="C102" s="176"/>
      <c r="D102" s="88"/>
      <c r="E102" s="88"/>
      <c r="F102" s="87"/>
      <c r="G102" s="61"/>
      <c r="H102" s="225"/>
      <c r="I102" s="225"/>
      <c r="J102" s="246"/>
      <c r="K102" s="247"/>
      <c r="L102" s="62"/>
      <c r="M102" s="215"/>
      <c r="N102" s="215"/>
      <c r="O102" s="216"/>
      <c r="P102" s="217"/>
      <c r="Q102" s="505"/>
      <c r="R102" s="228"/>
      <c r="U102" s="243"/>
      <c r="V102" s="392"/>
      <c r="W102" s="176"/>
      <c r="X102" s="88"/>
      <c r="Y102" s="88"/>
      <c r="Z102" s="87"/>
      <c r="AA102" s="61"/>
      <c r="AB102" s="393"/>
      <c r="AC102" s="393"/>
      <c r="AD102" s="394"/>
      <c r="AE102" s="395"/>
      <c r="AF102" s="62"/>
      <c r="AG102" s="215"/>
      <c r="AH102" s="215"/>
      <c r="AI102" s="216"/>
      <c r="AJ102" s="217"/>
      <c r="AK102" s="510"/>
      <c r="AL102" s="228"/>
      <c r="AN102" s="544"/>
      <c r="AO102" s="392"/>
      <c r="AP102" s="176"/>
      <c r="AQ102" s="88"/>
      <c r="AR102" s="88"/>
      <c r="AS102" s="87"/>
      <c r="AT102" s="61"/>
      <c r="AU102" s="393"/>
      <c r="AV102" s="393"/>
      <c r="AW102" s="394"/>
      <c r="AX102" s="395"/>
      <c r="AY102" s="62"/>
      <c r="AZ102" s="215"/>
      <c r="BA102" s="215"/>
      <c r="BB102" s="216"/>
      <c r="BC102" s="217"/>
      <c r="BD102" s="339"/>
      <c r="BE102" s="228"/>
      <c r="BH102" s="243"/>
      <c r="BI102" s="392"/>
      <c r="BJ102" s="176"/>
      <c r="BK102" s="88"/>
      <c r="BL102" s="88"/>
      <c r="BM102" s="87"/>
      <c r="BN102" s="61"/>
      <c r="BO102" s="393"/>
      <c r="BP102" s="393"/>
      <c r="BQ102" s="394"/>
      <c r="BR102" s="395"/>
      <c r="BS102" s="62"/>
      <c r="BT102" s="215"/>
      <c r="BU102" s="215"/>
      <c r="BV102" s="216"/>
      <c r="BW102" s="217"/>
      <c r="BX102" s="510"/>
      <c r="BY102" s="228"/>
      <c r="CB102" s="544"/>
      <c r="CC102" s="392"/>
      <c r="CD102" s="176"/>
      <c r="CE102" s="88"/>
      <c r="CF102" s="88"/>
      <c r="CG102" s="87"/>
      <c r="CH102" s="61"/>
      <c r="CI102" s="393"/>
      <c r="CJ102" s="393"/>
      <c r="CK102" s="394"/>
      <c r="CL102" s="395"/>
      <c r="CM102" s="62"/>
      <c r="CN102" s="215"/>
      <c r="CO102" s="215"/>
      <c r="CP102" s="216"/>
      <c r="CQ102" s="217"/>
      <c r="CR102" s="339"/>
      <c r="CS102" s="228"/>
      <c r="CU102" s="243"/>
      <c r="CV102" s="392"/>
      <c r="CW102" s="176"/>
      <c r="CX102" s="88"/>
      <c r="CY102" s="88"/>
      <c r="CZ102" s="87"/>
      <c r="DA102" s="61"/>
      <c r="DB102" s="393"/>
      <c r="DC102" s="393"/>
      <c r="DD102" s="394"/>
      <c r="DE102" s="395"/>
      <c r="DF102" s="62"/>
      <c r="DG102" s="215"/>
      <c r="DH102" s="215"/>
      <c r="DI102" s="216"/>
      <c r="DJ102" s="217"/>
      <c r="DK102" s="510"/>
      <c r="DL102" s="228"/>
      <c r="DN102" s="544"/>
      <c r="DO102" s="392"/>
      <c r="DP102" s="176"/>
      <c r="DQ102" s="88"/>
      <c r="DR102" s="88"/>
      <c r="DS102" s="87"/>
      <c r="DT102" s="61"/>
      <c r="DU102" s="393"/>
      <c r="DV102" s="393"/>
      <c r="DW102" s="394"/>
      <c r="DX102" s="395"/>
      <c r="DY102" s="62"/>
      <c r="DZ102" s="215"/>
      <c r="EA102" s="215"/>
      <c r="EB102" s="216"/>
      <c r="EC102" s="217"/>
      <c r="ED102" s="339"/>
      <c r="EE102" s="228"/>
      <c r="EG102" s="243"/>
      <c r="EH102" s="392"/>
      <c r="EI102" s="176"/>
      <c r="EJ102" s="88"/>
      <c r="EK102" s="88"/>
      <c r="EL102" s="87"/>
      <c r="EM102" s="61"/>
      <c r="EN102" s="393"/>
      <c r="EO102" s="393"/>
      <c r="EP102" s="394"/>
      <c r="EQ102" s="395"/>
      <c r="ER102" s="62"/>
      <c r="ES102" s="215"/>
      <c r="ET102" s="215"/>
      <c r="EU102" s="216"/>
      <c r="EV102" s="217"/>
      <c r="EW102" s="510"/>
      <c r="EX102" s="228"/>
      <c r="EZ102" s="544"/>
      <c r="FA102" s="392"/>
      <c r="FB102" s="176"/>
      <c r="FC102" s="88"/>
      <c r="FD102" s="88"/>
      <c r="FE102" s="87"/>
      <c r="FF102" s="61"/>
      <c r="FG102" s="393"/>
      <c r="FH102" s="393"/>
      <c r="FI102" s="394"/>
      <c r="FJ102" s="395"/>
      <c r="FK102" s="62"/>
      <c r="FL102" s="215"/>
      <c r="FM102" s="215"/>
      <c r="FN102" s="216"/>
      <c r="FO102" s="217"/>
      <c r="FP102" s="339"/>
      <c r="FQ102" s="228"/>
      <c r="FS102" s="243"/>
      <c r="FT102" s="392"/>
      <c r="FU102" s="176"/>
      <c r="FV102" s="88"/>
      <c r="FW102" s="88"/>
      <c r="FX102" s="87"/>
      <c r="FY102" s="61"/>
      <c r="FZ102" s="393"/>
      <c r="GA102" s="393"/>
      <c r="GB102" s="394"/>
      <c r="GC102" s="395"/>
      <c r="GD102" s="62"/>
      <c r="GE102" s="215"/>
      <c r="GF102" s="215"/>
      <c r="GG102" s="216"/>
      <c r="GH102" s="217"/>
      <c r="GI102" s="510"/>
      <c r="GJ102" s="228"/>
      <c r="GL102" s="544"/>
      <c r="GM102" s="392"/>
      <c r="GN102" s="176"/>
      <c r="GO102" s="88"/>
      <c r="GP102" s="88"/>
      <c r="GQ102" s="87"/>
      <c r="GR102" s="61"/>
      <c r="GS102" s="393"/>
      <c r="GT102" s="393"/>
      <c r="GU102" s="394"/>
      <c r="GV102" s="395"/>
      <c r="GW102" s="62"/>
      <c r="GX102" s="215"/>
      <c r="GY102" s="215"/>
      <c r="GZ102" s="216"/>
      <c r="HA102" s="217"/>
      <c r="HB102" s="339"/>
      <c r="HC102" s="228"/>
      <c r="HE102" s="243"/>
      <c r="HF102" s="392"/>
      <c r="HG102" s="176"/>
      <c r="HH102" s="88"/>
      <c r="HI102" s="88"/>
      <c r="HJ102" s="87"/>
      <c r="HK102" s="61"/>
      <c r="HL102" s="393"/>
      <c r="HM102" s="393"/>
      <c r="HN102" s="394"/>
      <c r="HO102" s="395"/>
      <c r="HP102" s="62"/>
      <c r="HQ102" s="215"/>
      <c r="HR102" s="215"/>
      <c r="HS102" s="216"/>
      <c r="HT102" s="217"/>
      <c r="HU102" s="510"/>
      <c r="HV102" s="228"/>
      <c r="HX102" s="544"/>
      <c r="HY102" s="392"/>
      <c r="HZ102" s="176"/>
      <c r="IA102" s="88"/>
      <c r="IB102" s="88"/>
      <c r="IC102" s="87"/>
      <c r="ID102" s="61"/>
      <c r="IE102" s="393"/>
      <c r="IF102" s="393"/>
      <c r="IG102" s="394"/>
      <c r="IH102" s="395"/>
      <c r="II102" s="62"/>
      <c r="IJ102" s="215"/>
      <c r="IK102" s="215"/>
      <c r="IL102" s="216"/>
      <c r="IM102" s="217"/>
      <c r="IN102" s="339"/>
      <c r="IO102" s="228"/>
      <c r="IQ102" s="545"/>
      <c r="IR102" s="392"/>
      <c r="IS102" s="176"/>
      <c r="IT102" s="88"/>
      <c r="IU102" s="88"/>
      <c r="IV102" s="87"/>
      <c r="IW102" s="61"/>
      <c r="IX102" s="393"/>
      <c r="IY102" s="393"/>
      <c r="IZ102" s="394"/>
      <c r="JA102" s="395"/>
      <c r="JB102" s="62"/>
      <c r="JC102" s="215"/>
      <c r="JD102" s="215"/>
      <c r="JE102" s="216"/>
      <c r="JF102" s="217"/>
      <c r="JG102" s="515"/>
      <c r="JH102" s="228"/>
    </row>
    <row r="103" spans="1:268" ht="15.75" x14ac:dyDescent="0.25">
      <c r="A103" s="501">
        <v>24</v>
      </c>
      <c r="B103" s="147" t="s">
        <v>37</v>
      </c>
      <c r="C103" s="147">
        <f>SUM(C64,C97)</f>
        <v>0</v>
      </c>
      <c r="D103" s="147">
        <f>SUM(D96,D99)</f>
        <v>77235</v>
      </c>
      <c r="E103" s="149">
        <f t="shared" ref="E103" si="925">SUM(D103,-C103)</f>
        <v>77235</v>
      </c>
      <c r="F103" s="150" t="e">
        <f>E103/C103</f>
        <v>#DIV/0!</v>
      </c>
      <c r="G103" s="61"/>
      <c r="H103" s="248">
        <f>SUM(H16,H30,H79,H93)</f>
        <v>82132</v>
      </c>
      <c r="I103" s="248">
        <f>SUM(I16,I30,I79,I93)</f>
        <v>80586</v>
      </c>
      <c r="J103" s="248">
        <f>SUM(I103,-H103)</f>
        <v>-1546</v>
      </c>
      <c r="K103" s="249">
        <f>J103/H103</f>
        <v>-1.8823357522037697E-2</v>
      </c>
      <c r="L103" s="62"/>
      <c r="M103" s="250">
        <f>SUM(M16,M30,M79,M93)</f>
        <v>82928</v>
      </c>
      <c r="N103" s="250">
        <f>SUM(N64,N97)</f>
        <v>80586</v>
      </c>
      <c r="O103" s="70">
        <f>SUM(N103,-M103)</f>
        <v>-2342</v>
      </c>
      <c r="P103" s="71">
        <f>O103/M103</f>
        <v>-2.8241366004244647E-2</v>
      </c>
      <c r="Q103" s="501">
        <v>24</v>
      </c>
      <c r="R103" s="6"/>
      <c r="U103" s="506">
        <v>24</v>
      </c>
      <c r="V103" s="147" t="s">
        <v>37</v>
      </c>
      <c r="W103" s="147">
        <f>SUM(W64,W97)</f>
        <v>0</v>
      </c>
      <c r="X103" s="147">
        <f>SUM(X96,X99)</f>
        <v>77235</v>
      </c>
      <c r="Y103" s="149">
        <f t="shared" ref="Y103" si="926">SUM(X103,-W103)</f>
        <v>77235</v>
      </c>
      <c r="Z103" s="150" t="e">
        <f>Y103/W103</f>
        <v>#DIV/0!</v>
      </c>
      <c r="AA103" s="61"/>
      <c r="AB103" s="248">
        <f>SUM(AB16,AB30,AB79,AB93)</f>
        <v>3476</v>
      </c>
      <c r="AC103" s="248">
        <f>SUM(AC16,AC30,AC79,AC93)</f>
        <v>3434</v>
      </c>
      <c r="AD103" s="149">
        <f t="shared" si="875"/>
        <v>-42</v>
      </c>
      <c r="AE103" s="249">
        <f>AD103/AB103</f>
        <v>-1.2082853855005753E-2</v>
      </c>
      <c r="AF103" s="62"/>
      <c r="AG103" s="250">
        <f>SUM(AG16,AG30,AG79,AG93)</f>
        <v>82928</v>
      </c>
      <c r="AH103" s="250">
        <f>SUM(AH64,AH97)</f>
        <v>3434</v>
      </c>
      <c r="AI103" s="70">
        <f t="shared" si="876"/>
        <v>-79494</v>
      </c>
      <c r="AJ103" s="71">
        <f>AI103/AG103</f>
        <v>-0.95859058460351143</v>
      </c>
      <c r="AK103" s="506">
        <v>24</v>
      </c>
      <c r="AL103" s="6"/>
      <c r="AN103" s="14">
        <v>24</v>
      </c>
      <c r="AO103" s="147" t="s">
        <v>37</v>
      </c>
      <c r="AP103" s="147">
        <f>SUM(AP64,AP97)</f>
        <v>0</v>
      </c>
      <c r="AQ103" s="147">
        <f>SUM(AQ96,AQ99)</f>
        <v>77235</v>
      </c>
      <c r="AR103" s="149">
        <f t="shared" ref="AR103" si="927">SUM(AQ103,-AP103)</f>
        <v>77235</v>
      </c>
      <c r="AS103" s="150" t="e">
        <f>AR103/AP103</f>
        <v>#DIV/0!</v>
      </c>
      <c r="AT103" s="61"/>
      <c r="AU103" s="248">
        <f>SUM(AU16,AU30,AU79,AU93)</f>
        <v>850</v>
      </c>
      <c r="AV103" s="248">
        <f>SUM(AV16,AV30,AV79,AV93)</f>
        <v>776</v>
      </c>
      <c r="AW103" s="149">
        <f t="shared" si="878"/>
        <v>-74</v>
      </c>
      <c r="AX103" s="249">
        <f>AW103/AU103</f>
        <v>-8.7058823529411758E-2</v>
      </c>
      <c r="AY103" s="62"/>
      <c r="AZ103" s="250">
        <f>SUM(AZ16,AZ30,AZ79,AZ93)</f>
        <v>82928</v>
      </c>
      <c r="BA103" s="250">
        <f>SUM(BA64,BA97)</f>
        <v>776</v>
      </c>
      <c r="BB103" s="70">
        <f t="shared" si="880"/>
        <v>-82152</v>
      </c>
      <c r="BC103" s="71">
        <f>BB103/AZ103</f>
        <v>-0.99064248504726993</v>
      </c>
      <c r="BD103" s="14">
        <v>24</v>
      </c>
      <c r="BE103" s="6"/>
      <c r="BH103" s="506">
        <v>24</v>
      </c>
      <c r="BI103" s="546" t="s">
        <v>37</v>
      </c>
      <c r="BJ103" s="147">
        <f>SUM(BJ64,BJ97)</f>
        <v>0</v>
      </c>
      <c r="BK103" s="147">
        <f>SUM(BK96,BK99)</f>
        <v>77235</v>
      </c>
      <c r="BL103" s="149">
        <f t="shared" ref="BL103" si="928">SUM(BK103,-BJ103)</f>
        <v>77235</v>
      </c>
      <c r="BM103" s="150" t="e">
        <f>BL103/BJ103</f>
        <v>#DIV/0!</v>
      </c>
      <c r="BN103" s="61"/>
      <c r="BO103" s="248">
        <f>SUM(BO16,BO30,BO79,BO93)</f>
        <v>3204</v>
      </c>
      <c r="BP103" s="248">
        <f>SUM(BP16,BP30,BP79,BP93)</f>
        <v>3123</v>
      </c>
      <c r="BQ103" s="149">
        <f t="shared" si="882"/>
        <v>-81</v>
      </c>
      <c r="BR103" s="249">
        <f>BQ103/BO103</f>
        <v>-2.5280898876404494E-2</v>
      </c>
      <c r="BS103" s="62"/>
      <c r="BT103" s="250">
        <f>SUM(BT16,BT30,BT79,BT93)</f>
        <v>82928</v>
      </c>
      <c r="BU103" s="250">
        <f>SUM(BU64,BU97)</f>
        <v>3123</v>
      </c>
      <c r="BV103" s="70">
        <f t="shared" si="884"/>
        <v>-79805</v>
      </c>
      <c r="BW103" s="71">
        <f>BV103/BT103</f>
        <v>-0.96234082577657731</v>
      </c>
      <c r="BX103" s="506">
        <v>24</v>
      </c>
      <c r="BY103" s="6"/>
      <c r="CB103" s="14">
        <v>24</v>
      </c>
      <c r="CC103" s="147" t="s">
        <v>37</v>
      </c>
      <c r="CD103" s="147">
        <f>SUM(CD64,CD97)</f>
        <v>0</v>
      </c>
      <c r="CE103" s="147">
        <f>SUM(CE96,CE99)</f>
        <v>77235</v>
      </c>
      <c r="CF103" s="149">
        <f t="shared" ref="CF103" si="929">SUM(CE103,-CD103)</f>
        <v>77235</v>
      </c>
      <c r="CG103" s="150" t="e">
        <f>CF103/CD103</f>
        <v>#DIV/0!</v>
      </c>
      <c r="CH103" s="61"/>
      <c r="CI103" s="248">
        <f>SUM(CI16,CI30,CI79,CI93)</f>
        <v>1554</v>
      </c>
      <c r="CJ103" s="248">
        <f>SUM(CJ16,CJ30,CJ79,CJ93)</f>
        <v>1788</v>
      </c>
      <c r="CK103" s="149">
        <f t="shared" ref="CK103" si="930">SUM(CJ103,-CI103)</f>
        <v>234</v>
      </c>
      <c r="CL103" s="249">
        <f>CK103/CI103</f>
        <v>0.15057915057915058</v>
      </c>
      <c r="CM103" s="62"/>
      <c r="CN103" s="250">
        <f>SUM(CN16,CN30,CN79,CN93)</f>
        <v>82928</v>
      </c>
      <c r="CO103" s="250">
        <f>SUM(CO64,CO97)</f>
        <v>1788</v>
      </c>
      <c r="CP103" s="70">
        <f t="shared" si="888"/>
        <v>-81140</v>
      </c>
      <c r="CQ103" s="71">
        <f>CP103/CN103</f>
        <v>-0.9784391279181941</v>
      </c>
      <c r="CR103" s="14">
        <v>24</v>
      </c>
      <c r="CS103" s="6"/>
      <c r="CU103" s="506">
        <v>24</v>
      </c>
      <c r="CV103" s="147" t="s">
        <v>37</v>
      </c>
      <c r="CW103" s="147">
        <f>SUM(CW64,CW97)</f>
        <v>0</v>
      </c>
      <c r="CX103" s="147">
        <f>SUM(CX96,CX99)</f>
        <v>77235</v>
      </c>
      <c r="CY103" s="149">
        <f t="shared" ref="CY103" si="931">SUM(CX103,-CW103)</f>
        <v>77235</v>
      </c>
      <c r="CZ103" s="150" t="e">
        <f>CY103/CW103</f>
        <v>#DIV/0!</v>
      </c>
      <c r="DA103" s="61"/>
      <c r="DB103" s="248">
        <f>SUM(DB16,DB30,DB79,DB93)</f>
        <v>2412</v>
      </c>
      <c r="DC103" s="248">
        <f>SUM(DC16,DC30,DC79,DC93)</f>
        <v>2300</v>
      </c>
      <c r="DD103" s="149">
        <f t="shared" si="890"/>
        <v>-112</v>
      </c>
      <c r="DE103" s="249">
        <f>DD103/DB103</f>
        <v>-4.6434494195688222E-2</v>
      </c>
      <c r="DF103" s="62"/>
      <c r="DG103" s="250">
        <f>SUM(DG16,DG30,DG79,DG93)</f>
        <v>82928</v>
      </c>
      <c r="DH103" s="250">
        <f>SUM(DH64,DH97)</f>
        <v>2300</v>
      </c>
      <c r="DI103" s="70">
        <f t="shared" si="892"/>
        <v>-80628</v>
      </c>
      <c r="DJ103" s="71">
        <f>DI103/DG103</f>
        <v>-0.97226509743391853</v>
      </c>
      <c r="DK103" s="506">
        <v>24</v>
      </c>
      <c r="DL103" s="6"/>
      <c r="DN103" s="14">
        <v>24</v>
      </c>
      <c r="DO103" s="147" t="s">
        <v>37</v>
      </c>
      <c r="DP103" s="147">
        <f>SUM(DP64,DP97)</f>
        <v>0</v>
      </c>
      <c r="DQ103" s="147">
        <f>SUM(DQ96,DQ99)</f>
        <v>77235</v>
      </c>
      <c r="DR103" s="149">
        <f t="shared" ref="DR103" si="932">SUM(DQ103,-DP103)</f>
        <v>77235</v>
      </c>
      <c r="DS103" s="150" t="e">
        <f>DR103/DP103</f>
        <v>#DIV/0!</v>
      </c>
      <c r="DT103" s="61"/>
      <c r="DU103" s="248">
        <f>SUM(DU16,DU30,DU79,DU93)</f>
        <v>717</v>
      </c>
      <c r="DV103" s="248">
        <f>SUM(DV16,DV30,DV79,DV93)</f>
        <v>697</v>
      </c>
      <c r="DW103" s="149">
        <f t="shared" si="894"/>
        <v>-20</v>
      </c>
      <c r="DX103" s="249">
        <f>DW103/DU103</f>
        <v>-2.7894002789400279E-2</v>
      </c>
      <c r="DY103" s="62"/>
      <c r="DZ103" s="250">
        <f>SUM(DZ16,DZ30,DZ79,DZ93)</f>
        <v>82928</v>
      </c>
      <c r="EA103" s="250">
        <f>SUM(EA64,EA97)</f>
        <v>697</v>
      </c>
      <c r="EB103" s="70">
        <f t="shared" si="895"/>
        <v>-82231</v>
      </c>
      <c r="EC103" s="71">
        <f>EB103/DZ103</f>
        <v>-0.99159511865714833</v>
      </c>
      <c r="ED103" s="14">
        <v>24</v>
      </c>
      <c r="EE103" s="6"/>
      <c r="EG103" s="506">
        <v>24</v>
      </c>
      <c r="EH103" s="147" t="s">
        <v>37</v>
      </c>
      <c r="EI103" s="147">
        <f>SUM(EI64,EI97)</f>
        <v>0</v>
      </c>
      <c r="EJ103" s="147">
        <f>SUM(EJ96,EJ99)</f>
        <v>77235</v>
      </c>
      <c r="EK103" s="149">
        <f t="shared" ref="EK103" si="933">SUM(EJ103,-EI103)</f>
        <v>77235</v>
      </c>
      <c r="EL103" s="150" t="e">
        <f>EK103/EI103</f>
        <v>#DIV/0!</v>
      </c>
      <c r="EM103" s="61"/>
      <c r="EN103" s="248">
        <f>SUM(EN16,EN30,EN79,EN93)</f>
        <v>702</v>
      </c>
      <c r="EO103" s="248">
        <f>SUM(EO16,EO30,EO79,EO93)</f>
        <v>692</v>
      </c>
      <c r="EP103" s="149">
        <f t="shared" ref="EP103" si="934">SUM(EO103,-EN103)</f>
        <v>-10</v>
      </c>
      <c r="EQ103" s="249">
        <f>EP103/EN103</f>
        <v>-1.4245014245014245E-2</v>
      </c>
      <c r="ER103" s="62"/>
      <c r="ES103" s="250">
        <f>SUM(ES16,ES30,ES79,ES93)</f>
        <v>82928</v>
      </c>
      <c r="ET103" s="250">
        <f>SUM(ET64,ET97)</f>
        <v>692</v>
      </c>
      <c r="EU103" s="70">
        <f t="shared" si="899"/>
        <v>-82236</v>
      </c>
      <c r="EV103" s="71">
        <f>EU103/ES103</f>
        <v>-0.99165541192359641</v>
      </c>
      <c r="EW103" s="506">
        <v>24</v>
      </c>
      <c r="EX103" s="6"/>
      <c r="EZ103" s="14">
        <v>24</v>
      </c>
      <c r="FA103" s="147" t="s">
        <v>37</v>
      </c>
      <c r="FB103" s="147">
        <f>SUM(FB64,FB97)</f>
        <v>0</v>
      </c>
      <c r="FC103" s="147">
        <f>SUM(FC96,FC99)</f>
        <v>77235</v>
      </c>
      <c r="FD103" s="149">
        <f t="shared" ref="FD103" si="935">SUM(FC103,-FB103)</f>
        <v>77235</v>
      </c>
      <c r="FE103" s="150" t="e">
        <f>FD103/FB103</f>
        <v>#DIV/0!</v>
      </c>
      <c r="FF103" s="61"/>
      <c r="FG103" s="248">
        <f>SUM(FG16,FG30,FG79,FG93)</f>
        <v>362</v>
      </c>
      <c r="FH103" s="248">
        <f>SUM(FH16,FH30,FH79,FH93)</f>
        <v>352</v>
      </c>
      <c r="FI103" s="149">
        <f t="shared" si="901"/>
        <v>-10</v>
      </c>
      <c r="FJ103" s="249">
        <f>FI103/FG103</f>
        <v>-2.7624309392265192E-2</v>
      </c>
      <c r="FK103" s="62"/>
      <c r="FL103" s="250">
        <f>SUM(FL16,FL30,FL79,FL93)</f>
        <v>82928</v>
      </c>
      <c r="FM103" s="250">
        <f>SUM(FM64,FM97)</f>
        <v>352</v>
      </c>
      <c r="FN103" s="70">
        <f t="shared" si="903"/>
        <v>-82576</v>
      </c>
      <c r="FO103" s="71">
        <f>FN103/FL103</f>
        <v>-0.99575535404206061</v>
      </c>
      <c r="FP103" s="14">
        <v>24</v>
      </c>
      <c r="FQ103" s="6"/>
      <c r="FS103" s="506">
        <v>24</v>
      </c>
      <c r="FT103" s="147" t="s">
        <v>37</v>
      </c>
      <c r="FU103" s="147">
        <f>SUM(FU64,FU97)</f>
        <v>0</v>
      </c>
      <c r="FV103" s="147">
        <f>SUM(FV96,FV99)</f>
        <v>77235</v>
      </c>
      <c r="FW103" s="149">
        <f t="shared" ref="FW103" si="936">SUM(FV103,-FU103)</f>
        <v>77235</v>
      </c>
      <c r="FX103" s="150" t="e">
        <f>FW103/FU103</f>
        <v>#DIV/0!</v>
      </c>
      <c r="FY103" s="61"/>
      <c r="FZ103" s="248">
        <f>SUM(FZ16,FZ30,FZ79,FZ93)</f>
        <v>796</v>
      </c>
      <c r="GA103" s="248">
        <f>SUM(GA16,GA30,GA79,GA93)</f>
        <v>710</v>
      </c>
      <c r="GB103" s="149">
        <f t="shared" si="905"/>
        <v>-86</v>
      </c>
      <c r="GC103" s="249">
        <f>GB103/FZ103</f>
        <v>-0.10804020100502512</v>
      </c>
      <c r="GD103" s="62"/>
      <c r="GE103" s="250">
        <f>SUM(GE16,GE30,GE79,GE93)</f>
        <v>82928</v>
      </c>
      <c r="GF103" s="250">
        <f>SUM(GF64,GF97)</f>
        <v>710</v>
      </c>
      <c r="GG103" s="70">
        <f t="shared" si="907"/>
        <v>-82218</v>
      </c>
      <c r="GH103" s="71">
        <f>GG103/GE103</f>
        <v>-0.99143835616438358</v>
      </c>
      <c r="GI103" s="506">
        <v>24</v>
      </c>
      <c r="GJ103" s="6"/>
      <c r="GL103" s="14">
        <v>24</v>
      </c>
      <c r="GM103" s="147" t="s">
        <v>37</v>
      </c>
      <c r="GN103" s="147">
        <f>SUM(GN64,GN97)</f>
        <v>0</v>
      </c>
      <c r="GO103" s="147">
        <f>SUM(GO96,GO99)</f>
        <v>77235</v>
      </c>
      <c r="GP103" s="149">
        <f t="shared" ref="GP103" si="937">SUM(GO103,-GN103)</f>
        <v>77235</v>
      </c>
      <c r="GQ103" s="150" t="e">
        <f>GP103/GN103</f>
        <v>#DIV/0!</v>
      </c>
      <c r="GR103" s="61"/>
      <c r="GS103" s="248">
        <f>SUM(GS16,GS30,GS79,GS93)</f>
        <v>160</v>
      </c>
      <c r="GT103" s="248">
        <f>SUM(GT16,GT30,GT79,GT93)</f>
        <v>164</v>
      </c>
      <c r="GU103" s="149">
        <f t="shared" si="909"/>
        <v>4</v>
      </c>
      <c r="GV103" s="249">
        <f>GU103/GS103</f>
        <v>2.5000000000000001E-2</v>
      </c>
      <c r="GW103" s="62"/>
      <c r="GX103" s="250">
        <f>SUM(GX16,GX30,GX79,GX93)</f>
        <v>82928</v>
      </c>
      <c r="GY103" s="250">
        <f>SUM(GY64,GY97)</f>
        <v>164</v>
      </c>
      <c r="GZ103" s="70">
        <f t="shared" si="911"/>
        <v>-82764</v>
      </c>
      <c r="HA103" s="71">
        <f>GZ103/GX103</f>
        <v>-0.99802238086050554</v>
      </c>
      <c r="HB103" s="14">
        <v>24</v>
      </c>
      <c r="HC103" s="6"/>
      <c r="HE103" s="506">
        <v>24</v>
      </c>
      <c r="HF103" s="147" t="s">
        <v>37</v>
      </c>
      <c r="HG103" s="147">
        <f>SUM(HG64,HG97)</f>
        <v>0</v>
      </c>
      <c r="HH103" s="147">
        <f>SUM(HH96,HH99)</f>
        <v>77235</v>
      </c>
      <c r="HI103" s="149">
        <f t="shared" ref="HI103" si="938">SUM(HH103,-HG103)</f>
        <v>77235</v>
      </c>
      <c r="HJ103" s="150" t="e">
        <f>HI103/HG103</f>
        <v>#DIV/0!</v>
      </c>
      <c r="HK103" s="61"/>
      <c r="HL103" s="248">
        <f>SUM(HL16,HL30,HL79,HL93)</f>
        <v>530</v>
      </c>
      <c r="HM103" s="248">
        <f>SUM(HM16,HM30,HM79,HM93)</f>
        <v>590</v>
      </c>
      <c r="HN103" s="149">
        <f t="shared" si="913"/>
        <v>60</v>
      </c>
      <c r="HO103" s="249">
        <f>HN103/HL103</f>
        <v>0.11320754716981132</v>
      </c>
      <c r="HP103" s="62"/>
      <c r="HQ103" s="250">
        <f>SUM(HQ16,HQ30,HQ79,HQ93)</f>
        <v>82928</v>
      </c>
      <c r="HR103" s="250">
        <f>SUM(HR64,HR97)</f>
        <v>590</v>
      </c>
      <c r="HS103" s="70">
        <f t="shared" si="915"/>
        <v>-82338</v>
      </c>
      <c r="HT103" s="71">
        <f>HS103/HQ103</f>
        <v>-0.9928853945591356</v>
      </c>
      <c r="HU103" s="506">
        <v>24</v>
      </c>
      <c r="HV103" s="6"/>
      <c r="HX103" s="14">
        <v>24</v>
      </c>
      <c r="HY103" s="147" t="s">
        <v>37</v>
      </c>
      <c r="HZ103" s="147">
        <f>SUM(HZ64,HZ97)</f>
        <v>0</v>
      </c>
      <c r="IA103" s="147">
        <f>SUM(IA96,IA99)</f>
        <v>77235</v>
      </c>
      <c r="IB103" s="149">
        <f t="shared" ref="IB103" si="939">SUM(IA103,-HZ103)</f>
        <v>77235</v>
      </c>
      <c r="IC103" s="150" t="e">
        <f>IB103/HZ103</f>
        <v>#DIV/0!</v>
      </c>
      <c r="ID103" s="61"/>
      <c r="IE103" s="248">
        <f>SUM(IE16,IE30,IE79,IE93)</f>
        <v>1025</v>
      </c>
      <c r="IF103" s="248">
        <f>SUM(IF16,IF30,IF79,IF93)</f>
        <v>950</v>
      </c>
      <c r="IG103" s="149">
        <f t="shared" si="917"/>
        <v>-75</v>
      </c>
      <c r="IH103" s="249">
        <f>IG103/IE103</f>
        <v>-7.3170731707317069E-2</v>
      </c>
      <c r="II103" s="62"/>
      <c r="IJ103" s="250">
        <f>SUM(IJ16,IJ30,IJ79,IJ93)</f>
        <v>82928</v>
      </c>
      <c r="IK103" s="250">
        <f>SUM(IK64,IK97)</f>
        <v>950</v>
      </c>
      <c r="IL103" s="70">
        <f t="shared" si="919"/>
        <v>-81978</v>
      </c>
      <c r="IM103" s="71">
        <f>IL103/IJ103</f>
        <v>-0.98854427937487943</v>
      </c>
      <c r="IN103" s="14">
        <v>24</v>
      </c>
      <c r="IO103" s="6"/>
      <c r="IQ103" s="511">
        <v>24</v>
      </c>
      <c r="IR103" s="147" t="s">
        <v>37</v>
      </c>
      <c r="IS103" s="147">
        <f>SUM(IS64,IS97)</f>
        <v>0</v>
      </c>
      <c r="IT103" s="147">
        <f>SUM(IT96,IT99)</f>
        <v>77235</v>
      </c>
      <c r="IU103" s="149">
        <f t="shared" ref="IU103" si="940">SUM(IT103,-IS103)</f>
        <v>77235</v>
      </c>
      <c r="IV103" s="150" t="e">
        <f>IU103/IS103</f>
        <v>#DIV/0!</v>
      </c>
      <c r="IW103" s="61"/>
      <c r="IX103" s="248">
        <f>SUM(IX16,IX30,IX79,IX93)</f>
        <v>15788</v>
      </c>
      <c r="IY103" s="248">
        <f>SUM(IY16,IY30,IY79,IY93)</f>
        <v>15576</v>
      </c>
      <c r="IZ103" s="149">
        <f t="shared" ref="IZ103" si="941">SUM(IY103,-IX103)</f>
        <v>-212</v>
      </c>
      <c r="JA103" s="249">
        <f>IZ103/IX103</f>
        <v>-1.3427919939194325E-2</v>
      </c>
      <c r="JB103" s="62"/>
      <c r="JC103" s="250">
        <f>SUM(JC16,JC30,JC79,JC93)</f>
        <v>82928</v>
      </c>
      <c r="JD103" s="250">
        <f>SUM(JD64,JD97)</f>
        <v>15576</v>
      </c>
      <c r="JE103" s="70">
        <f t="shared" ref="JE103" si="942">SUM(JD103,-JC103)</f>
        <v>-67352</v>
      </c>
      <c r="JF103" s="71">
        <f>JE103/JC103</f>
        <v>-0.81217441636118082</v>
      </c>
      <c r="JG103" s="511">
        <v>24</v>
      </c>
      <c r="JH103" s="6"/>
    </row>
    <row r="104" spans="1:268" hidden="1" x14ac:dyDescent="0.25">
      <c r="A104" s="501"/>
      <c r="B104" s="142"/>
      <c r="C104" s="251"/>
      <c r="D104" s="252"/>
      <c r="E104" s="253"/>
      <c r="F104" s="143"/>
      <c r="G104" s="61"/>
      <c r="H104" s="252"/>
      <c r="I104" s="252"/>
      <c r="J104" s="253"/>
      <c r="K104" s="143"/>
      <c r="L104" s="62"/>
      <c r="M104" s="129"/>
      <c r="N104" s="129"/>
      <c r="O104" s="233"/>
      <c r="P104" s="87"/>
      <c r="Q104" s="191"/>
      <c r="R104" s="6"/>
      <c r="U104" s="506"/>
      <c r="V104" s="142"/>
      <c r="W104" s="251"/>
      <c r="X104" s="252"/>
      <c r="Y104" s="253"/>
      <c r="Z104" s="143"/>
      <c r="AA104" s="61"/>
      <c r="AB104" s="252"/>
      <c r="AC104" s="252"/>
      <c r="AD104" s="253"/>
      <c r="AE104" s="143"/>
      <c r="AF104" s="62"/>
      <c r="AG104" s="129"/>
      <c r="AH104" s="129"/>
      <c r="AI104" s="233"/>
      <c r="AJ104" s="87"/>
      <c r="AK104" s="506"/>
      <c r="AL104" s="6"/>
      <c r="AN104" s="14"/>
      <c r="AO104" s="142"/>
      <c r="AP104" s="251"/>
      <c r="AQ104" s="252"/>
      <c r="AR104" s="253"/>
      <c r="AS104" s="143"/>
      <c r="AT104" s="61"/>
      <c r="AU104" s="252"/>
      <c r="AV104" s="252"/>
      <c r="AW104" s="253"/>
      <c r="AX104" s="143"/>
      <c r="AY104" s="62"/>
      <c r="AZ104" s="129"/>
      <c r="BA104" s="129"/>
      <c r="BB104" s="233"/>
      <c r="BC104" s="87"/>
      <c r="BD104" s="14"/>
      <c r="BE104" s="6"/>
      <c r="BH104" s="501"/>
      <c r="BI104" s="142"/>
      <c r="BJ104" s="251"/>
      <c r="BK104" s="252"/>
      <c r="BL104" s="253"/>
      <c r="BM104" s="143"/>
      <c r="BN104" s="61"/>
      <c r="BO104" s="252"/>
      <c r="BP104" s="252"/>
      <c r="BQ104" s="253"/>
      <c r="BR104" s="143"/>
      <c r="BS104" s="62"/>
      <c r="BT104" s="129"/>
      <c r="BU104" s="129"/>
      <c r="BV104" s="233"/>
      <c r="BW104" s="87"/>
      <c r="BX104" s="501"/>
      <c r="BY104" s="6"/>
      <c r="CB104" s="14"/>
      <c r="CC104" s="142"/>
      <c r="CD104" s="251"/>
      <c r="CE104" s="252"/>
      <c r="CF104" s="253"/>
      <c r="CG104" s="143"/>
      <c r="CH104" s="61"/>
      <c r="CI104" s="252"/>
      <c r="CJ104" s="252"/>
      <c r="CK104" s="253"/>
      <c r="CL104" s="143"/>
      <c r="CM104" s="62"/>
      <c r="CN104" s="129"/>
      <c r="CO104" s="129"/>
      <c r="CP104" s="233"/>
      <c r="CQ104" s="87"/>
      <c r="CR104" s="14"/>
      <c r="CS104" s="6"/>
      <c r="CU104" s="501"/>
      <c r="CV104" s="142"/>
      <c r="CW104" s="251"/>
      <c r="CX104" s="252"/>
      <c r="CY104" s="253"/>
      <c r="CZ104" s="143"/>
      <c r="DA104" s="61"/>
      <c r="DB104" s="252"/>
      <c r="DC104" s="252"/>
      <c r="DD104" s="253"/>
      <c r="DE104" s="143"/>
      <c r="DF104" s="62"/>
      <c r="DG104" s="129"/>
      <c r="DH104" s="129"/>
      <c r="DI104" s="233"/>
      <c r="DJ104" s="87"/>
      <c r="DK104" s="501"/>
      <c r="DL104" s="6"/>
      <c r="DN104" s="14"/>
      <c r="DO104" s="142"/>
      <c r="DP104" s="251"/>
      <c r="DQ104" s="252"/>
      <c r="DR104" s="253"/>
      <c r="DS104" s="143"/>
      <c r="DT104" s="61"/>
      <c r="DU104" s="252"/>
      <c r="DV104" s="252"/>
      <c r="DW104" s="253"/>
      <c r="DX104" s="143"/>
      <c r="DY104" s="62"/>
      <c r="DZ104" s="129"/>
      <c r="EA104" s="129"/>
      <c r="EB104" s="233"/>
      <c r="EC104" s="87"/>
      <c r="ED104" s="14"/>
      <c r="EE104" s="6"/>
      <c r="EG104" s="501"/>
      <c r="EH104" s="142"/>
      <c r="EI104" s="251"/>
      <c r="EJ104" s="252"/>
      <c r="EK104" s="253"/>
      <c r="EL104" s="143"/>
      <c r="EM104" s="61"/>
      <c r="EN104" s="252"/>
      <c r="EO104" s="252"/>
      <c r="EP104" s="253"/>
      <c r="EQ104" s="143"/>
      <c r="ER104" s="62"/>
      <c r="ES104" s="129"/>
      <c r="ET104" s="129"/>
      <c r="EU104" s="233"/>
      <c r="EV104" s="87"/>
      <c r="EW104" s="501"/>
      <c r="EX104" s="6"/>
      <c r="EZ104" s="14"/>
      <c r="FA104" s="142"/>
      <c r="FB104" s="251"/>
      <c r="FC104" s="252"/>
      <c r="FD104" s="253"/>
      <c r="FE104" s="143"/>
      <c r="FF104" s="61"/>
      <c r="FG104" s="252"/>
      <c r="FH104" s="252"/>
      <c r="FI104" s="253"/>
      <c r="FJ104" s="143"/>
      <c r="FK104" s="62"/>
      <c r="FL104" s="129"/>
      <c r="FM104" s="129"/>
      <c r="FN104" s="233"/>
      <c r="FO104" s="87"/>
      <c r="FP104" s="14"/>
      <c r="FQ104" s="6"/>
      <c r="FS104" s="501"/>
      <c r="FT104" s="142"/>
      <c r="FU104" s="251"/>
      <c r="FV104" s="252"/>
      <c r="FW104" s="253"/>
      <c r="FX104" s="143"/>
      <c r="FY104" s="61"/>
      <c r="FZ104" s="252"/>
      <c r="GA104" s="252"/>
      <c r="GB104" s="253"/>
      <c r="GC104" s="143"/>
      <c r="GD104" s="62"/>
      <c r="GE104" s="129"/>
      <c r="GF104" s="129"/>
      <c r="GG104" s="233"/>
      <c r="GH104" s="87"/>
      <c r="GI104" s="501"/>
      <c r="GJ104" s="6"/>
      <c r="GL104" s="14"/>
      <c r="GM104" s="142"/>
      <c r="GN104" s="251"/>
      <c r="GO104" s="252"/>
      <c r="GP104" s="253"/>
      <c r="GQ104" s="143"/>
      <c r="GR104" s="61"/>
      <c r="GS104" s="252"/>
      <c r="GT104" s="252"/>
      <c r="GU104" s="253"/>
      <c r="GV104" s="143"/>
      <c r="GW104" s="62"/>
      <c r="GX104" s="129"/>
      <c r="GY104" s="129"/>
      <c r="GZ104" s="233"/>
      <c r="HA104" s="87"/>
      <c r="HB104" s="14"/>
      <c r="HC104" s="6"/>
      <c r="HE104" s="501"/>
      <c r="HF104" s="142"/>
      <c r="HG104" s="251"/>
      <c r="HH104" s="252"/>
      <c r="HI104" s="253"/>
      <c r="HJ104" s="143"/>
      <c r="HK104" s="61"/>
      <c r="HL104" s="252"/>
      <c r="HM104" s="252"/>
      <c r="HN104" s="253"/>
      <c r="HO104" s="143"/>
      <c r="HP104" s="62"/>
      <c r="HQ104" s="129"/>
      <c r="HR104" s="129"/>
      <c r="HS104" s="233"/>
      <c r="HT104" s="87"/>
      <c r="HU104" s="501"/>
      <c r="HV104" s="6"/>
      <c r="HX104" s="14"/>
      <c r="HY104" s="142"/>
      <c r="HZ104" s="251"/>
      <c r="IA104" s="252"/>
      <c r="IB104" s="253"/>
      <c r="IC104" s="143"/>
      <c r="ID104" s="61"/>
      <c r="IE104" s="252"/>
      <c r="IF104" s="252"/>
      <c r="IG104" s="253"/>
      <c r="IH104" s="143"/>
      <c r="II104" s="62"/>
      <c r="IJ104" s="129"/>
      <c r="IK104" s="129"/>
      <c r="IL104" s="233"/>
      <c r="IM104" s="87"/>
      <c r="IN104" s="14"/>
      <c r="IO104" s="6"/>
      <c r="IQ104" s="511"/>
      <c r="IR104" s="142"/>
      <c r="IS104" s="251"/>
      <c r="IT104" s="252"/>
      <c r="IU104" s="253"/>
      <c r="IV104" s="143"/>
      <c r="IW104" s="61"/>
      <c r="IX104" s="252"/>
      <c r="IY104" s="252"/>
      <c r="IZ104" s="253"/>
      <c r="JA104" s="143"/>
      <c r="JB104" s="62"/>
      <c r="JC104" s="129"/>
      <c r="JD104" s="129"/>
      <c r="JE104" s="233"/>
      <c r="JF104" s="87"/>
      <c r="JG104" s="511"/>
      <c r="JH104" s="6"/>
    </row>
    <row r="105" spans="1:268" hidden="1" x14ac:dyDescent="0.25">
      <c r="A105" s="501"/>
      <c r="B105" s="142"/>
      <c r="C105" s="251"/>
      <c r="D105" s="252"/>
      <c r="E105" s="253"/>
      <c r="F105" s="143"/>
      <c r="G105" s="61"/>
      <c r="H105" s="252"/>
      <c r="I105" s="252"/>
      <c r="J105" s="253"/>
      <c r="K105" s="143"/>
      <c r="L105" s="62"/>
      <c r="M105" s="129"/>
      <c r="N105" s="129"/>
      <c r="O105" s="233"/>
      <c r="P105" s="87"/>
      <c r="Q105" s="191"/>
      <c r="R105" s="6"/>
      <c r="U105" s="506"/>
      <c r="V105" s="142"/>
      <c r="W105" s="251"/>
      <c r="X105" s="252"/>
      <c r="Y105" s="253"/>
      <c r="Z105" s="143"/>
      <c r="AA105" s="61"/>
      <c r="AB105" s="252"/>
      <c r="AC105" s="252"/>
      <c r="AD105" s="253"/>
      <c r="AE105" s="143"/>
      <c r="AF105" s="62"/>
      <c r="AG105" s="129"/>
      <c r="AH105" s="129"/>
      <c r="AI105" s="233"/>
      <c r="AJ105" s="87"/>
      <c r="AK105" s="506"/>
      <c r="AL105" s="6"/>
      <c r="AN105" s="14"/>
      <c r="AO105" s="142"/>
      <c r="AP105" s="251"/>
      <c r="AQ105" s="252"/>
      <c r="AR105" s="253"/>
      <c r="AS105" s="143"/>
      <c r="AT105" s="61"/>
      <c r="AU105" s="252"/>
      <c r="AV105" s="252"/>
      <c r="AW105" s="253"/>
      <c r="AX105" s="143"/>
      <c r="AY105" s="62"/>
      <c r="AZ105" s="129"/>
      <c r="BA105" s="129"/>
      <c r="BB105" s="233"/>
      <c r="BC105" s="87"/>
      <c r="BD105" s="14"/>
      <c r="BE105" s="6"/>
      <c r="BH105" s="501"/>
      <c r="BI105" s="142"/>
      <c r="BJ105" s="251"/>
      <c r="BK105" s="252"/>
      <c r="BL105" s="253"/>
      <c r="BM105" s="143"/>
      <c r="BN105" s="61"/>
      <c r="BO105" s="252"/>
      <c r="BP105" s="252"/>
      <c r="BQ105" s="253"/>
      <c r="BR105" s="143"/>
      <c r="BS105" s="62"/>
      <c r="BT105" s="129"/>
      <c r="BU105" s="129"/>
      <c r="BV105" s="233"/>
      <c r="BW105" s="87"/>
      <c r="BX105" s="501"/>
      <c r="BY105" s="6"/>
      <c r="CB105" s="14"/>
      <c r="CC105" s="142"/>
      <c r="CD105" s="251"/>
      <c r="CE105" s="252"/>
      <c r="CF105" s="253"/>
      <c r="CG105" s="143"/>
      <c r="CH105" s="61"/>
      <c r="CI105" s="252"/>
      <c r="CJ105" s="252"/>
      <c r="CK105" s="253"/>
      <c r="CL105" s="143"/>
      <c r="CM105" s="62"/>
      <c r="CN105" s="129"/>
      <c r="CO105" s="129"/>
      <c r="CP105" s="233"/>
      <c r="CQ105" s="87"/>
      <c r="CR105" s="14"/>
      <c r="CS105" s="6"/>
      <c r="CU105" s="501"/>
      <c r="CV105" s="142"/>
      <c r="CW105" s="251"/>
      <c r="CX105" s="252"/>
      <c r="CY105" s="253"/>
      <c r="CZ105" s="143"/>
      <c r="DA105" s="61"/>
      <c r="DB105" s="252"/>
      <c r="DC105" s="252"/>
      <c r="DD105" s="253"/>
      <c r="DE105" s="143"/>
      <c r="DF105" s="62"/>
      <c r="DG105" s="129"/>
      <c r="DH105" s="129"/>
      <c r="DI105" s="233"/>
      <c r="DJ105" s="87"/>
      <c r="DK105" s="501"/>
      <c r="DL105" s="6"/>
      <c r="DN105" s="14"/>
      <c r="DO105" s="142"/>
      <c r="DP105" s="251"/>
      <c r="DQ105" s="252"/>
      <c r="DR105" s="253"/>
      <c r="DS105" s="143"/>
      <c r="DT105" s="61"/>
      <c r="DU105" s="252"/>
      <c r="DV105" s="252"/>
      <c r="DW105" s="253"/>
      <c r="DX105" s="143"/>
      <c r="DY105" s="62"/>
      <c r="DZ105" s="129"/>
      <c r="EA105" s="129"/>
      <c r="EB105" s="233"/>
      <c r="EC105" s="87"/>
      <c r="ED105" s="14"/>
      <c r="EE105" s="6"/>
      <c r="EG105" s="501"/>
      <c r="EH105" s="142"/>
      <c r="EI105" s="251"/>
      <c r="EJ105" s="252"/>
      <c r="EK105" s="253"/>
      <c r="EL105" s="143"/>
      <c r="EM105" s="61"/>
      <c r="EN105" s="252"/>
      <c r="EO105" s="252"/>
      <c r="EP105" s="253"/>
      <c r="EQ105" s="143"/>
      <c r="ER105" s="62"/>
      <c r="ES105" s="129"/>
      <c r="ET105" s="129"/>
      <c r="EU105" s="233"/>
      <c r="EV105" s="87"/>
      <c r="EW105" s="501"/>
      <c r="EX105" s="6"/>
      <c r="EZ105" s="14"/>
      <c r="FA105" s="142"/>
      <c r="FB105" s="251"/>
      <c r="FC105" s="252"/>
      <c r="FD105" s="253"/>
      <c r="FE105" s="143"/>
      <c r="FF105" s="61"/>
      <c r="FG105" s="252"/>
      <c r="FH105" s="252"/>
      <c r="FI105" s="253"/>
      <c r="FJ105" s="143"/>
      <c r="FK105" s="62"/>
      <c r="FL105" s="129"/>
      <c r="FM105" s="129"/>
      <c r="FN105" s="233"/>
      <c r="FO105" s="87"/>
      <c r="FP105" s="14"/>
      <c r="FQ105" s="6"/>
      <c r="FS105" s="501"/>
      <c r="FT105" s="142"/>
      <c r="FU105" s="251"/>
      <c r="FV105" s="252"/>
      <c r="FW105" s="253"/>
      <c r="FX105" s="143"/>
      <c r="FY105" s="61"/>
      <c r="FZ105" s="252"/>
      <c r="GA105" s="252"/>
      <c r="GB105" s="253"/>
      <c r="GC105" s="143"/>
      <c r="GD105" s="62"/>
      <c r="GE105" s="129"/>
      <c r="GF105" s="129"/>
      <c r="GG105" s="233"/>
      <c r="GH105" s="87"/>
      <c r="GI105" s="501"/>
      <c r="GJ105" s="6"/>
      <c r="GL105" s="14"/>
      <c r="GM105" s="142"/>
      <c r="GN105" s="251"/>
      <c r="GO105" s="252"/>
      <c r="GP105" s="253"/>
      <c r="GQ105" s="143"/>
      <c r="GR105" s="61"/>
      <c r="GS105" s="252"/>
      <c r="GT105" s="252"/>
      <c r="GU105" s="253"/>
      <c r="GV105" s="143"/>
      <c r="GW105" s="62"/>
      <c r="GX105" s="129"/>
      <c r="GY105" s="129"/>
      <c r="GZ105" s="233"/>
      <c r="HA105" s="87"/>
      <c r="HB105" s="14"/>
      <c r="HC105" s="6"/>
      <c r="HE105" s="501"/>
      <c r="HF105" s="142"/>
      <c r="HG105" s="251"/>
      <c r="HH105" s="252"/>
      <c r="HI105" s="253"/>
      <c r="HJ105" s="143"/>
      <c r="HK105" s="61"/>
      <c r="HL105" s="252"/>
      <c r="HM105" s="252"/>
      <c r="HN105" s="253"/>
      <c r="HO105" s="143"/>
      <c r="HP105" s="62"/>
      <c r="HQ105" s="129"/>
      <c r="HR105" s="129"/>
      <c r="HS105" s="233"/>
      <c r="HT105" s="87"/>
      <c r="HU105" s="501"/>
      <c r="HV105" s="6"/>
      <c r="HX105" s="14"/>
      <c r="HY105" s="142"/>
      <c r="HZ105" s="251"/>
      <c r="IA105" s="252"/>
      <c r="IB105" s="253"/>
      <c r="IC105" s="143"/>
      <c r="ID105" s="61"/>
      <c r="IE105" s="252"/>
      <c r="IF105" s="252"/>
      <c r="IG105" s="253"/>
      <c r="IH105" s="143"/>
      <c r="II105" s="62"/>
      <c r="IJ105" s="129"/>
      <c r="IK105" s="129"/>
      <c r="IL105" s="233"/>
      <c r="IM105" s="87"/>
      <c r="IN105" s="14"/>
      <c r="IO105" s="6"/>
      <c r="IQ105" s="511"/>
      <c r="IR105" s="142"/>
      <c r="IS105" s="251"/>
      <c r="IT105" s="252"/>
      <c r="IU105" s="253"/>
      <c r="IV105" s="143"/>
      <c r="IW105" s="61"/>
      <c r="IX105" s="252"/>
      <c r="IY105" s="252"/>
      <c r="IZ105" s="253"/>
      <c r="JA105" s="143"/>
      <c r="JB105" s="62"/>
      <c r="JC105" s="129"/>
      <c r="JD105" s="129"/>
      <c r="JE105" s="233"/>
      <c r="JF105" s="87"/>
      <c r="JG105" s="511"/>
      <c r="JH105" s="6"/>
    </row>
    <row r="106" spans="1:268" x14ac:dyDescent="0.25">
      <c r="A106" s="501">
        <v>25</v>
      </c>
      <c r="B106" s="256" t="s">
        <v>83</v>
      </c>
      <c r="C106" s="8">
        <f>SUM(C14,C29,C78,C92)</f>
        <v>0</v>
      </c>
      <c r="D106" s="8">
        <f>SUM(D14,D29,D78,D92)</f>
        <v>9127</v>
      </c>
      <c r="E106" s="257">
        <f>SUM(D106,-C106)</f>
        <v>9127</v>
      </c>
      <c r="F106" s="258" t="e">
        <f>E106/C106</f>
        <v>#DIV/0!</v>
      </c>
      <c r="G106" s="61"/>
      <c r="H106" s="176">
        <f>SUM(H14,H29,H78,H92)</f>
        <v>9910</v>
      </c>
      <c r="I106" s="176">
        <f>SUM(I14,I29,I78,I92)</f>
        <v>9422</v>
      </c>
      <c r="J106" s="257">
        <f t="shared" ref="J106:J112" si="943">SUM(I106,-H106)</f>
        <v>-488</v>
      </c>
      <c r="K106" s="258">
        <f t="shared" ref="K106:K110" si="944">J106/H106</f>
        <v>-4.9243188698284562E-2</v>
      </c>
      <c r="L106" s="62"/>
      <c r="M106" s="176">
        <f>SUM(M14,M29,M78,M92)</f>
        <v>9127</v>
      </c>
      <c r="N106" s="176">
        <f>SUM(N14,N29,N78,N92)</f>
        <v>9422</v>
      </c>
      <c r="O106" s="70">
        <f>SUM(N106,-M106)</f>
        <v>295</v>
      </c>
      <c r="P106" s="71">
        <f>O106/M106</f>
        <v>3.2321682918812315E-2</v>
      </c>
      <c r="Q106" s="501">
        <v>25</v>
      </c>
      <c r="R106" s="259"/>
      <c r="U106" s="506">
        <v>25</v>
      </c>
      <c r="V106" s="256" t="s">
        <v>83</v>
      </c>
      <c r="W106" s="8">
        <f>SUM(W14,W29,W78,W92)</f>
        <v>0</v>
      </c>
      <c r="X106" s="8">
        <f>SUM(X14,X29,X78,X92)</f>
        <v>9127</v>
      </c>
      <c r="Y106" s="257">
        <f>SUM(X106,-W106)</f>
        <v>9127</v>
      </c>
      <c r="Z106" s="258" t="e">
        <f>Y106/W106</f>
        <v>#DIV/0!</v>
      </c>
      <c r="AA106" s="61"/>
      <c r="AB106" s="176">
        <f>SUM(AB14,AB29,AB78,AB92)</f>
        <v>322</v>
      </c>
      <c r="AC106" s="176">
        <f>SUM(AC14,AC29,AC78,AC92)</f>
        <v>364</v>
      </c>
      <c r="AD106" s="257">
        <f>SUM(AC106,-AB106)</f>
        <v>42</v>
      </c>
      <c r="AE106" s="258">
        <f>AD106/AB106</f>
        <v>0.13043478260869565</v>
      </c>
      <c r="AF106" s="62"/>
      <c r="AG106" s="176">
        <f>SUM(AG14,AG29,AG78,AG92)</f>
        <v>9127</v>
      </c>
      <c r="AH106" s="176">
        <f>SUM(AH14,AH29,AH78,AH92)</f>
        <v>364</v>
      </c>
      <c r="AI106" s="70">
        <f t="shared" ref="AI106" si="945">SUM(AH106,-AG106)</f>
        <v>-8763</v>
      </c>
      <c r="AJ106" s="71">
        <f t="shared" ref="AJ106" si="946">AI106/AG106</f>
        <v>-0.96011833022899096</v>
      </c>
      <c r="AK106" s="506">
        <v>25</v>
      </c>
      <c r="AL106" s="6"/>
      <c r="AN106" s="14">
        <v>25</v>
      </c>
      <c r="AO106" s="256" t="s">
        <v>83</v>
      </c>
      <c r="AP106" s="8">
        <f>SUM(AP14,AP29,AP78,AP92)</f>
        <v>0</v>
      </c>
      <c r="AQ106" s="8">
        <f>SUM(AQ14,AQ29,AQ78,AQ92)</f>
        <v>9127</v>
      </c>
      <c r="AR106" s="257">
        <f>SUM(AQ106,-AP106)</f>
        <v>9127</v>
      </c>
      <c r="AS106" s="258" t="e">
        <f>AR106/AP106</f>
        <v>#DIV/0!</v>
      </c>
      <c r="AT106" s="61"/>
      <c r="AU106" s="176">
        <f>SUM(AU14,AU29,AU78,AU92)</f>
        <v>98</v>
      </c>
      <c r="AV106" s="176">
        <f>SUM(AV14,AV29,AV78,AV92)</f>
        <v>69</v>
      </c>
      <c r="AW106" s="257">
        <f>SUM(AV106,-AU106)</f>
        <v>-29</v>
      </c>
      <c r="AX106" s="258">
        <f>AW106/AU106</f>
        <v>-0.29591836734693877</v>
      </c>
      <c r="AY106" s="62"/>
      <c r="AZ106" s="176">
        <f>SUM(AZ14,AZ29,AZ78,AZ92)</f>
        <v>9127</v>
      </c>
      <c r="BA106" s="176">
        <f>SUM(BA14,BA29,BA78,BA92)</f>
        <v>69</v>
      </c>
      <c r="BB106" s="70">
        <f t="shared" ref="BB106" si="947">SUM(BA106,-AZ106)</f>
        <v>-9058</v>
      </c>
      <c r="BC106" s="71">
        <f t="shared" ref="BC106" si="948">BB106/AZ106</f>
        <v>-0.99244001314780317</v>
      </c>
      <c r="BD106" s="14">
        <v>25</v>
      </c>
      <c r="BE106" s="6"/>
      <c r="BH106" s="506">
        <v>25</v>
      </c>
      <c r="BI106" s="256" t="s">
        <v>83</v>
      </c>
      <c r="BJ106" s="8">
        <f>SUM(BJ14,BJ29,BJ78,BJ92)</f>
        <v>0</v>
      </c>
      <c r="BK106" s="8">
        <f>SUM(BK14,BK29,BK78,BK92)</f>
        <v>9127</v>
      </c>
      <c r="BL106" s="257">
        <f>SUM(BK106,-BJ106)</f>
        <v>9127</v>
      </c>
      <c r="BM106" s="258" t="e">
        <f>BL106/BJ106</f>
        <v>#DIV/0!</v>
      </c>
      <c r="BN106" s="61"/>
      <c r="BO106" s="176">
        <f>SUM(BO14,BO29,BO78,BO92)</f>
        <v>571</v>
      </c>
      <c r="BP106" s="176">
        <f>SUM(BP14,BP29,BP78,BP92)</f>
        <v>468</v>
      </c>
      <c r="BQ106" s="257">
        <f>SUM(BP106,-BO106)</f>
        <v>-103</v>
      </c>
      <c r="BR106" s="258">
        <f>BQ106/BO106</f>
        <v>-0.18038528896672504</v>
      </c>
      <c r="BS106" s="62"/>
      <c r="BT106" s="176">
        <f>SUM(BT14,BT29,BT78,BT92)</f>
        <v>9127</v>
      </c>
      <c r="BU106" s="176">
        <f>SUM(BU14,BU29,BU78,BU92)</f>
        <v>468</v>
      </c>
      <c r="BV106" s="70">
        <f t="shared" ref="BV106" si="949">SUM(BU106,-BT106)</f>
        <v>-8659</v>
      </c>
      <c r="BW106" s="71">
        <f t="shared" ref="BW106" si="950">BV106/BT106</f>
        <v>-0.94872356743727404</v>
      </c>
      <c r="BX106" s="506">
        <v>25</v>
      </c>
      <c r="BY106" s="6"/>
      <c r="CB106" s="14">
        <v>25</v>
      </c>
      <c r="CC106" s="256" t="s">
        <v>83</v>
      </c>
      <c r="CD106" s="8">
        <f>SUM(CD14,CD29,CD78,CD92)</f>
        <v>0</v>
      </c>
      <c r="CE106" s="8">
        <f>SUM(CE14,CE29,CE78,CE92)</f>
        <v>9127</v>
      </c>
      <c r="CF106" s="257">
        <f>SUM(CE106,-CD106)</f>
        <v>9127</v>
      </c>
      <c r="CG106" s="258" t="e">
        <f>CF106/CD106</f>
        <v>#DIV/0!</v>
      </c>
      <c r="CH106" s="61"/>
      <c r="CI106" s="176">
        <f>SUM(CI14,CI29,CI78,CI92)</f>
        <v>188</v>
      </c>
      <c r="CJ106" s="176">
        <f>SUM(CJ14,CJ29,CJ78,CJ92)</f>
        <v>215</v>
      </c>
      <c r="CK106" s="257">
        <f>SUM(CJ106,-CI106)</f>
        <v>27</v>
      </c>
      <c r="CL106" s="258">
        <f>CK106/CI106</f>
        <v>0.14361702127659576</v>
      </c>
      <c r="CM106" s="62"/>
      <c r="CN106" s="176">
        <f>SUM(CN14,CN29,CN78,CN92)</f>
        <v>9127</v>
      </c>
      <c r="CO106" s="176">
        <f>SUM(CO14,CO29,CO78,CO92)</f>
        <v>215</v>
      </c>
      <c r="CP106" s="70">
        <f t="shared" ref="CP106" si="951">SUM(CO106,-CN106)</f>
        <v>-8912</v>
      </c>
      <c r="CQ106" s="71">
        <f t="shared" ref="CQ106" si="952">CP106/CN106</f>
        <v>-0.97644351922866224</v>
      </c>
      <c r="CR106" s="14">
        <v>25</v>
      </c>
      <c r="CS106" s="6"/>
      <c r="CU106" s="506">
        <v>25</v>
      </c>
      <c r="CV106" s="256" t="s">
        <v>83</v>
      </c>
      <c r="CW106" s="8">
        <f>SUM(CW14,CW29,CW78,CW92)</f>
        <v>0</v>
      </c>
      <c r="CX106" s="8">
        <f>SUM(CX14,CX29,CX78,CX92)</f>
        <v>9127</v>
      </c>
      <c r="CY106" s="257">
        <f>SUM(CX106,-CW106)</f>
        <v>9127</v>
      </c>
      <c r="CZ106" s="258" t="e">
        <f>CY106/CW106</f>
        <v>#DIV/0!</v>
      </c>
      <c r="DA106" s="61"/>
      <c r="DB106" s="176">
        <f>SUM(DB14,DB29,DB78,DB92)</f>
        <v>314</v>
      </c>
      <c r="DC106" s="176">
        <f>SUM(DC14,DC29,DC78,DC92)</f>
        <v>289</v>
      </c>
      <c r="DD106" s="257">
        <f>SUM(DC106,-DB106)</f>
        <v>-25</v>
      </c>
      <c r="DE106" s="258">
        <f>DD106/DB106</f>
        <v>-7.9617834394904455E-2</v>
      </c>
      <c r="DF106" s="62"/>
      <c r="DG106" s="176">
        <f>SUM(DG14,DG29,DG78,DG92)</f>
        <v>9127</v>
      </c>
      <c r="DH106" s="176">
        <f>SUM(DH14,DH29,DH78,DH92)</f>
        <v>289</v>
      </c>
      <c r="DI106" s="70">
        <f t="shared" ref="DI106" si="953">SUM(DH106,-DG106)</f>
        <v>-8838</v>
      </c>
      <c r="DJ106" s="71">
        <f t="shared" ref="DJ106" si="954">DI106/DG106</f>
        <v>-0.96833570724224827</v>
      </c>
      <c r="DK106" s="506">
        <v>25</v>
      </c>
      <c r="DL106" s="6"/>
      <c r="DN106" s="14">
        <v>25</v>
      </c>
      <c r="DO106" s="256" t="s">
        <v>83</v>
      </c>
      <c r="DP106" s="8">
        <f>SUM(DP14,DP29,DP78,DP92)</f>
        <v>0</v>
      </c>
      <c r="DQ106" s="8">
        <f>SUM(DQ14,DQ29,DQ78,DQ92)</f>
        <v>9127</v>
      </c>
      <c r="DR106" s="257">
        <f>SUM(DQ106,-DP106)</f>
        <v>9127</v>
      </c>
      <c r="DS106" s="258" t="e">
        <f>DR106/DP106</f>
        <v>#DIV/0!</v>
      </c>
      <c r="DT106" s="61"/>
      <c r="DU106" s="176">
        <f>SUM(DU14,DU29,DU78,DU92)</f>
        <v>84</v>
      </c>
      <c r="DV106" s="176">
        <f>SUM(DV14,DV29,DV78,DV92)</f>
        <v>81</v>
      </c>
      <c r="DW106" s="257">
        <f>SUM(DV106,-DU106)</f>
        <v>-3</v>
      </c>
      <c r="DX106" s="258">
        <f>DW106/DU106</f>
        <v>-3.5714285714285712E-2</v>
      </c>
      <c r="DY106" s="62"/>
      <c r="DZ106" s="176">
        <f>SUM(DZ14,DZ29,DZ78,DZ92)</f>
        <v>9127</v>
      </c>
      <c r="EA106" s="176">
        <f>SUM(EA14,EA29,EA78,EA92)</f>
        <v>81</v>
      </c>
      <c r="EB106" s="70">
        <f t="shared" ref="EB106" si="955">SUM(EA106,-DZ106)</f>
        <v>-9046</v>
      </c>
      <c r="EC106" s="71">
        <f t="shared" ref="EC106" si="956">EB106/DZ106</f>
        <v>-0.99112523282568199</v>
      </c>
      <c r="ED106" s="14">
        <v>25</v>
      </c>
      <c r="EE106" s="6"/>
      <c r="EG106" s="506">
        <v>25</v>
      </c>
      <c r="EH106" s="256" t="s">
        <v>83</v>
      </c>
      <c r="EI106" s="8">
        <f>SUM(EI14,EI29,EI78,EI92)</f>
        <v>0</v>
      </c>
      <c r="EJ106" s="8">
        <f>SUM(EJ14,EJ29,EJ78,EJ92)</f>
        <v>9127</v>
      </c>
      <c r="EK106" s="257">
        <f>SUM(EJ106,-EI106)</f>
        <v>9127</v>
      </c>
      <c r="EL106" s="258" t="e">
        <f>EK106/EI106</f>
        <v>#DIV/0!</v>
      </c>
      <c r="EM106" s="61"/>
      <c r="EN106" s="176">
        <f>SUM(EN14,EN29,EN78,EN92)</f>
        <v>186</v>
      </c>
      <c r="EO106" s="176">
        <f>SUM(EO14,EO29,EO78,EO92)</f>
        <v>129</v>
      </c>
      <c r="EP106" s="257">
        <f>SUM(EO106,-EN106)</f>
        <v>-57</v>
      </c>
      <c r="EQ106" s="258">
        <f>EP106/EN106</f>
        <v>-0.30645161290322581</v>
      </c>
      <c r="ER106" s="62"/>
      <c r="ES106" s="176">
        <f>SUM(ES14,ES29,ES78,ES92)</f>
        <v>9127</v>
      </c>
      <c r="ET106" s="176">
        <f>SUM(ET14,ET29,ET78,ET92)</f>
        <v>129</v>
      </c>
      <c r="EU106" s="70">
        <f t="shared" ref="EU106" si="957">SUM(ET106,-ES106)</f>
        <v>-8998</v>
      </c>
      <c r="EV106" s="71">
        <f t="shared" ref="EV106" si="958">EU106/ES106</f>
        <v>-0.98586611153719728</v>
      </c>
      <c r="EW106" s="506">
        <v>25</v>
      </c>
      <c r="EX106" s="6"/>
      <c r="EZ106" s="14">
        <v>25</v>
      </c>
      <c r="FA106" s="256" t="s">
        <v>83</v>
      </c>
      <c r="FB106" s="8">
        <f>SUM(FB14,FB29,FB78,FB92)</f>
        <v>0</v>
      </c>
      <c r="FC106" s="8">
        <f>SUM(FC14,FC29,FC78,FC92)</f>
        <v>9127</v>
      </c>
      <c r="FD106" s="257">
        <f>SUM(FC106,-FB106)</f>
        <v>9127</v>
      </c>
      <c r="FE106" s="258" t="e">
        <f>FD106/FB106</f>
        <v>#DIV/0!</v>
      </c>
      <c r="FF106" s="61"/>
      <c r="FG106" s="176">
        <f>SUM(FG14,FG29,FG78,FG92)</f>
        <v>39</v>
      </c>
      <c r="FH106" s="176">
        <f>SUM(FH14,FH29,FH78,FH92)</f>
        <v>43</v>
      </c>
      <c r="FI106" s="257">
        <f>SUM(FH106,-FG106)</f>
        <v>4</v>
      </c>
      <c r="FJ106" s="258">
        <f>FI106/FG106</f>
        <v>0.10256410256410256</v>
      </c>
      <c r="FK106" s="62"/>
      <c r="FL106" s="176">
        <f>SUM(FL14,FL29,FL78,FL92)</f>
        <v>9127</v>
      </c>
      <c r="FM106" s="176">
        <f>SUM(FM14,FM29,FM78,FM92)</f>
        <v>43</v>
      </c>
      <c r="FN106" s="70">
        <f t="shared" ref="FN106" si="959">SUM(FM106,-FL106)</f>
        <v>-9084</v>
      </c>
      <c r="FO106" s="71">
        <f t="shared" ref="FO106" si="960">FN106/FL106</f>
        <v>-0.99528870384573243</v>
      </c>
      <c r="FP106" s="14">
        <v>25</v>
      </c>
      <c r="FQ106" s="6"/>
      <c r="FS106" s="506">
        <v>25</v>
      </c>
      <c r="FT106" s="256" t="s">
        <v>83</v>
      </c>
      <c r="FU106" s="8">
        <f>SUM(FU14,FU29,FU78,FU92)</f>
        <v>0</v>
      </c>
      <c r="FV106" s="8">
        <f>SUM(FV14,FV29,FV78,FV92)</f>
        <v>9127</v>
      </c>
      <c r="FW106" s="257">
        <f>SUM(FV106,-FU106)</f>
        <v>9127</v>
      </c>
      <c r="FX106" s="258" t="e">
        <f>FW106/FU106</f>
        <v>#DIV/0!</v>
      </c>
      <c r="FY106" s="61"/>
      <c r="FZ106" s="176">
        <f>SUM(FZ14,FZ29,FZ78,FZ92)</f>
        <v>168</v>
      </c>
      <c r="GA106" s="176">
        <f>SUM(GA14,GA29,GA78,GA92)</f>
        <v>92</v>
      </c>
      <c r="GB106" s="257">
        <f>SUM(GA106,-FZ106)</f>
        <v>-76</v>
      </c>
      <c r="GC106" s="258">
        <f>GB106/FZ106</f>
        <v>-0.45238095238095238</v>
      </c>
      <c r="GD106" s="62"/>
      <c r="GE106" s="176">
        <f>SUM(GE14,GE29,GE78,GE92)</f>
        <v>9127</v>
      </c>
      <c r="GF106" s="176">
        <f>SUM(GF14,GF29,GF78,GF92)</f>
        <v>92</v>
      </c>
      <c r="GG106" s="70">
        <f t="shared" ref="GG106" si="961">SUM(GF106,-GE106)</f>
        <v>-9035</v>
      </c>
      <c r="GH106" s="71">
        <f t="shared" ref="GH106" si="962">GG106/GE106</f>
        <v>-0.98992001753040426</v>
      </c>
      <c r="GI106" s="506">
        <v>25</v>
      </c>
      <c r="GJ106" s="6"/>
      <c r="GL106" s="14">
        <v>25</v>
      </c>
      <c r="GM106" s="256" t="s">
        <v>83</v>
      </c>
      <c r="GN106" s="8">
        <f>SUM(GN14,GN29,GN78,GN92)</f>
        <v>0</v>
      </c>
      <c r="GO106" s="8">
        <f>SUM(GO14,GO29,GO78,GO92)</f>
        <v>9127</v>
      </c>
      <c r="GP106" s="257">
        <f>SUM(GO106,-GN106)</f>
        <v>9127</v>
      </c>
      <c r="GQ106" s="258" t="e">
        <f>GP106/GN106</f>
        <v>#DIV/0!</v>
      </c>
      <c r="GR106" s="61"/>
      <c r="GS106" s="176">
        <f>SUM(GS14,GS29,GS78,GS92)</f>
        <v>21</v>
      </c>
      <c r="GT106" s="176">
        <f>SUM(GT14,GT29,GT78,GT92)</f>
        <v>28</v>
      </c>
      <c r="GU106" s="257">
        <f>SUM(GT106,-GS106)</f>
        <v>7</v>
      </c>
      <c r="GV106" s="258">
        <f>GU106/GS106</f>
        <v>0.33333333333333331</v>
      </c>
      <c r="GW106" s="62"/>
      <c r="GX106" s="176">
        <f>SUM(GX14,GX29,GX78,GX92)</f>
        <v>9127</v>
      </c>
      <c r="GY106" s="176">
        <f>SUM(GY14,GY29,GY78,GY92)</f>
        <v>28</v>
      </c>
      <c r="GZ106" s="70">
        <f t="shared" ref="GZ106" si="963">SUM(GY106,-GX106)</f>
        <v>-9099</v>
      </c>
      <c r="HA106" s="71">
        <f t="shared" ref="HA106" si="964">GZ106/GX106</f>
        <v>-0.99693217924838395</v>
      </c>
      <c r="HB106" s="14">
        <v>25</v>
      </c>
      <c r="HC106" s="6"/>
      <c r="HE106" s="506">
        <v>25</v>
      </c>
      <c r="HF106" s="256" t="s">
        <v>83</v>
      </c>
      <c r="HG106" s="8">
        <f>SUM(HG14,HG29,HG78,HG92)</f>
        <v>0</v>
      </c>
      <c r="HH106" s="8">
        <f>SUM(HH14,HH29,HH78,HH92)</f>
        <v>9127</v>
      </c>
      <c r="HI106" s="257">
        <f>SUM(HH106,-HG106)</f>
        <v>9127</v>
      </c>
      <c r="HJ106" s="258" t="e">
        <f>HI106/HG106</f>
        <v>#DIV/0!</v>
      </c>
      <c r="HK106" s="61"/>
      <c r="HL106" s="176">
        <f>SUM(HL14,HL29,HL78,HL92)</f>
        <v>151</v>
      </c>
      <c r="HM106" s="176">
        <f>SUM(HM14,HM29,HM78,HM92)</f>
        <v>134</v>
      </c>
      <c r="HN106" s="257">
        <f>SUM(HM106,-HL106)</f>
        <v>-17</v>
      </c>
      <c r="HO106" s="258">
        <f>HN106/HL106</f>
        <v>-0.11258278145695365</v>
      </c>
      <c r="HP106" s="62"/>
      <c r="HQ106" s="176">
        <f>SUM(HQ14,HQ29,HQ78,HQ92)</f>
        <v>9127</v>
      </c>
      <c r="HR106" s="176">
        <f>SUM(HR14,HR29,HR78,HR92)</f>
        <v>134</v>
      </c>
      <c r="HS106" s="70">
        <f t="shared" ref="HS106" si="965">SUM(HR106,-HQ106)</f>
        <v>-8993</v>
      </c>
      <c r="HT106" s="71">
        <f t="shared" ref="HT106" si="966">HS106/HQ106</f>
        <v>-0.98531828640298014</v>
      </c>
      <c r="HU106" s="506">
        <v>25</v>
      </c>
      <c r="HV106" s="6"/>
      <c r="HX106" s="14">
        <v>25</v>
      </c>
      <c r="HY106" s="256" t="s">
        <v>83</v>
      </c>
      <c r="HZ106" s="8">
        <f>SUM(HZ14,HZ29,HZ78,HZ92)</f>
        <v>0</v>
      </c>
      <c r="IA106" s="8">
        <f>SUM(IA14,IA29,IA78,IA92)</f>
        <v>9127</v>
      </c>
      <c r="IB106" s="257">
        <f>SUM(IA106,-HZ106)</f>
        <v>9127</v>
      </c>
      <c r="IC106" s="258" t="e">
        <f>IB106/HZ106</f>
        <v>#DIV/0!</v>
      </c>
      <c r="ID106" s="61"/>
      <c r="IE106" s="176">
        <f>SUM(IE14,IE29,IE78,IE92)</f>
        <v>155</v>
      </c>
      <c r="IF106" s="176">
        <f>SUM(IF14,IF29,IF78,IF92)</f>
        <v>115</v>
      </c>
      <c r="IG106" s="257">
        <f>SUM(IF106,-IE106)</f>
        <v>-40</v>
      </c>
      <c r="IH106" s="258">
        <f>IG106/IE106</f>
        <v>-0.25806451612903225</v>
      </c>
      <c r="II106" s="62"/>
      <c r="IJ106" s="176">
        <f>SUM(IJ14,IJ29,IJ78,IJ92)</f>
        <v>9127</v>
      </c>
      <c r="IK106" s="176">
        <f>SUM(IK14,IK29,IK78,IK92)</f>
        <v>115</v>
      </c>
      <c r="IL106" s="70">
        <f t="shared" ref="IL106" si="967">SUM(IK106,-IJ106)</f>
        <v>-9012</v>
      </c>
      <c r="IM106" s="71">
        <f t="shared" ref="IM106" si="968">IL106/IJ106</f>
        <v>-0.98740002191300535</v>
      </c>
      <c r="IN106" s="14">
        <v>25</v>
      </c>
      <c r="IO106" s="6"/>
      <c r="IQ106" s="511">
        <v>25</v>
      </c>
      <c r="IR106" s="256" t="s">
        <v>83</v>
      </c>
      <c r="IS106" s="8">
        <f>SUM(IS14,IS29,IS78,IS92)</f>
        <v>0</v>
      </c>
      <c r="IT106" s="8">
        <f>SUM(IT14,IT29,IT78,IT92)</f>
        <v>9127</v>
      </c>
      <c r="IU106" s="257">
        <f>SUM(IT106,-IS106)</f>
        <v>9127</v>
      </c>
      <c r="IV106" s="258" t="e">
        <f>IU106/IS106</f>
        <v>#DIV/0!</v>
      </c>
      <c r="IW106" s="61"/>
      <c r="IX106" s="176">
        <f>SUM(IX14,IX29,IX78,IX92)</f>
        <v>2297</v>
      </c>
      <c r="IY106" s="176">
        <f>SUM(IY14,IY29,IY78,IY92)</f>
        <v>2027</v>
      </c>
      <c r="IZ106" s="257">
        <f>SUM(IY106,-IX106)</f>
        <v>-270</v>
      </c>
      <c r="JA106" s="258">
        <f>IZ106/IX106</f>
        <v>-0.11754462342185459</v>
      </c>
      <c r="JB106" s="62"/>
      <c r="JC106" s="176">
        <f>SUM(JC14,JC29,JC78,JC92)</f>
        <v>9127</v>
      </c>
      <c r="JD106" s="176">
        <f>SUM(JD14,JD29,JD78,JD92)</f>
        <v>2027</v>
      </c>
      <c r="JE106" s="70">
        <f t="shared" ref="JE106" si="969">SUM(JD106,-JC106)</f>
        <v>-7100</v>
      </c>
      <c r="JF106" s="71">
        <f t="shared" ref="JF106" si="970">JE106/JC106</f>
        <v>-0.77791169058836418</v>
      </c>
      <c r="JG106" s="511">
        <v>25</v>
      </c>
      <c r="JH106" s="6"/>
    </row>
    <row r="107" spans="1:268" x14ac:dyDescent="0.25">
      <c r="A107" s="501">
        <v>26</v>
      </c>
      <c r="B107" s="262" t="s">
        <v>81</v>
      </c>
      <c r="C107" s="263"/>
      <c r="D107" s="264">
        <v>61547</v>
      </c>
      <c r="E107" s="265"/>
      <c r="F107" s="266">
        <f>D107/D103</f>
        <v>0.79687965300705643</v>
      </c>
      <c r="G107" s="61"/>
      <c r="H107" s="263">
        <v>61258</v>
      </c>
      <c r="I107" s="263">
        <v>60337</v>
      </c>
      <c r="J107" s="149">
        <f t="shared" si="943"/>
        <v>-921</v>
      </c>
      <c r="K107" s="267">
        <f t="shared" si="944"/>
        <v>-1.5034770968689803E-2</v>
      </c>
      <c r="L107" s="62"/>
      <c r="M107" s="176"/>
      <c r="N107" s="176"/>
      <c r="O107" s="70"/>
      <c r="P107" s="71"/>
      <c r="Q107" s="501">
        <v>26</v>
      </c>
      <c r="R107" s="259"/>
      <c r="U107" s="506">
        <v>26</v>
      </c>
      <c r="V107" s="262" t="s">
        <v>81</v>
      </c>
      <c r="W107" s="263"/>
      <c r="X107" s="264">
        <v>61547</v>
      </c>
      <c r="Y107" s="265"/>
      <c r="Z107" s="266">
        <f>X107/X103</f>
        <v>0.79687965300705643</v>
      </c>
      <c r="AA107" s="61"/>
      <c r="AB107" s="273">
        <v>2459</v>
      </c>
      <c r="AC107" s="273">
        <v>2418</v>
      </c>
      <c r="AD107" s="149">
        <f t="shared" ref="AD107:AD112" si="971">SUM(AC107,-AB107)</f>
        <v>-41</v>
      </c>
      <c r="AE107" s="266">
        <f>AC107/AC103</f>
        <v>0.70413511939429241</v>
      </c>
      <c r="AF107" s="62"/>
      <c r="AG107" s="129"/>
      <c r="AH107" s="83"/>
      <c r="AI107" s="233"/>
      <c r="AJ107" s="268"/>
      <c r="AK107" s="506">
        <v>26</v>
      </c>
      <c r="AL107" s="6"/>
      <c r="AN107" s="14">
        <v>26</v>
      </c>
      <c r="AO107" s="262" t="s">
        <v>81</v>
      </c>
      <c r="AP107" s="263"/>
      <c r="AQ107" s="264">
        <v>61547</v>
      </c>
      <c r="AR107" s="265"/>
      <c r="AS107" s="266">
        <f>AQ107/AQ103</f>
        <v>0.79687965300705643</v>
      </c>
      <c r="AT107" s="61"/>
      <c r="AU107" s="273">
        <v>626</v>
      </c>
      <c r="AV107" s="273">
        <v>579</v>
      </c>
      <c r="AW107" s="149">
        <f t="shared" ref="AW107:AW112" si="972">SUM(AV107,-AU107)</f>
        <v>-47</v>
      </c>
      <c r="AX107" s="266">
        <f>AV107/AV103</f>
        <v>0.74613402061855671</v>
      </c>
      <c r="AY107" s="62"/>
      <c r="AZ107" s="129"/>
      <c r="BA107" s="83"/>
      <c r="BB107" s="233"/>
      <c r="BC107" s="268"/>
      <c r="BD107" s="14">
        <v>26</v>
      </c>
      <c r="BE107" s="6"/>
      <c r="BH107" s="506">
        <v>26</v>
      </c>
      <c r="BI107" s="262" t="s">
        <v>81</v>
      </c>
      <c r="BJ107" s="263"/>
      <c r="BK107" s="264">
        <v>61547</v>
      </c>
      <c r="BL107" s="265"/>
      <c r="BM107" s="266">
        <f>BK107/BK103</f>
        <v>0.79687965300705643</v>
      </c>
      <c r="BN107" s="61"/>
      <c r="BO107" s="273">
        <v>2282</v>
      </c>
      <c r="BP107" s="273">
        <v>2241</v>
      </c>
      <c r="BQ107" s="149">
        <f t="shared" ref="BQ107:BQ112" si="973">SUM(BP107,-BO107)</f>
        <v>-41</v>
      </c>
      <c r="BR107" s="266">
        <f>BP107/BP103</f>
        <v>0.71757925072046114</v>
      </c>
      <c r="BS107" s="62"/>
      <c r="BT107" s="129"/>
      <c r="BU107" s="83"/>
      <c r="BV107" s="233"/>
      <c r="BW107" s="268"/>
      <c r="BX107" s="506">
        <v>26</v>
      </c>
      <c r="BY107" s="6"/>
      <c r="CB107" s="14">
        <v>26</v>
      </c>
      <c r="CC107" s="262" t="s">
        <v>81</v>
      </c>
      <c r="CD107" s="263"/>
      <c r="CE107" s="264">
        <v>61547</v>
      </c>
      <c r="CF107" s="265"/>
      <c r="CG107" s="266">
        <f>CE107/CE103</f>
        <v>0.79687965300705643</v>
      </c>
      <c r="CH107" s="61"/>
      <c r="CI107" s="273">
        <v>1140</v>
      </c>
      <c r="CJ107" s="273">
        <v>1343</v>
      </c>
      <c r="CK107" s="149">
        <f t="shared" ref="CK107:CK112" si="974">SUM(CJ107,-CI107)</f>
        <v>203</v>
      </c>
      <c r="CL107" s="266">
        <f>CJ107/CJ103</f>
        <v>0.75111856823266221</v>
      </c>
      <c r="CM107" s="62"/>
      <c r="CN107" s="129"/>
      <c r="CO107" s="83"/>
      <c r="CP107" s="233"/>
      <c r="CQ107" s="268"/>
      <c r="CR107" s="14">
        <v>26</v>
      </c>
      <c r="CS107" s="6"/>
      <c r="CU107" s="506">
        <v>26</v>
      </c>
      <c r="CV107" s="262" t="s">
        <v>81</v>
      </c>
      <c r="CW107" s="263"/>
      <c r="CX107" s="264">
        <v>61547</v>
      </c>
      <c r="CY107" s="265"/>
      <c r="CZ107" s="266">
        <f>CX107/CX103</f>
        <v>0.79687965300705643</v>
      </c>
      <c r="DA107" s="61"/>
      <c r="DB107" s="273">
        <v>1870</v>
      </c>
      <c r="DC107" s="273">
        <v>1759</v>
      </c>
      <c r="DD107" s="149">
        <f t="shared" ref="DD107:DD112" si="975">SUM(DC107,-DB107)</f>
        <v>-111</v>
      </c>
      <c r="DE107" s="266">
        <f>DC107/DC103</f>
        <v>0.76478260869565218</v>
      </c>
      <c r="DF107" s="62"/>
      <c r="DG107" s="129"/>
      <c r="DH107" s="83"/>
      <c r="DI107" s="233"/>
      <c r="DJ107" s="268"/>
      <c r="DK107" s="506">
        <v>26</v>
      </c>
      <c r="DL107" s="6"/>
      <c r="DN107" s="14">
        <v>26</v>
      </c>
      <c r="DO107" s="262" t="s">
        <v>81</v>
      </c>
      <c r="DP107" s="263"/>
      <c r="DQ107" s="264">
        <v>61547</v>
      </c>
      <c r="DR107" s="265"/>
      <c r="DS107" s="266">
        <f>DQ107/DQ103</f>
        <v>0.79687965300705643</v>
      </c>
      <c r="DT107" s="61"/>
      <c r="DU107" s="273">
        <v>618</v>
      </c>
      <c r="DV107" s="273">
        <v>606</v>
      </c>
      <c r="DW107" s="149">
        <f t="shared" ref="DW107:DW112" si="976">SUM(DV107,-DU107)</f>
        <v>-12</v>
      </c>
      <c r="DX107" s="266">
        <f>DV107/DV103</f>
        <v>0.86944045911047341</v>
      </c>
      <c r="DY107" s="62"/>
      <c r="DZ107" s="129"/>
      <c r="EA107" s="83"/>
      <c r="EB107" s="233"/>
      <c r="EC107" s="268"/>
      <c r="ED107" s="14">
        <v>26</v>
      </c>
      <c r="EE107" s="6"/>
      <c r="EG107" s="506">
        <v>26</v>
      </c>
      <c r="EH107" s="262" t="s">
        <v>81</v>
      </c>
      <c r="EI107" s="263"/>
      <c r="EJ107" s="264">
        <v>61547</v>
      </c>
      <c r="EK107" s="265"/>
      <c r="EL107" s="266">
        <f>EJ107/EJ103</f>
        <v>0.79687965300705643</v>
      </c>
      <c r="EM107" s="61"/>
      <c r="EN107" s="273">
        <v>618</v>
      </c>
      <c r="EO107" s="273">
        <v>553</v>
      </c>
      <c r="EP107" s="149">
        <f t="shared" ref="EP107:EP112" si="977">SUM(EO107,-EN107)</f>
        <v>-65</v>
      </c>
      <c r="EQ107" s="266">
        <f>EO107/EO103</f>
        <v>0.79913294797687862</v>
      </c>
      <c r="ER107" s="62"/>
      <c r="ES107" s="129"/>
      <c r="ET107" s="83"/>
      <c r="EU107" s="233"/>
      <c r="EV107" s="268"/>
      <c r="EW107" s="506">
        <v>26</v>
      </c>
      <c r="EX107" s="6"/>
      <c r="EZ107" s="14">
        <v>26</v>
      </c>
      <c r="FA107" s="262" t="s">
        <v>81</v>
      </c>
      <c r="FB107" s="263"/>
      <c r="FC107" s="264">
        <v>61547</v>
      </c>
      <c r="FD107" s="265"/>
      <c r="FE107" s="266">
        <f>FC107/FC103</f>
        <v>0.79687965300705643</v>
      </c>
      <c r="FF107" s="61"/>
      <c r="FG107" s="273">
        <v>298</v>
      </c>
      <c r="FH107" s="273">
        <v>293</v>
      </c>
      <c r="FI107" s="149">
        <f t="shared" ref="FI107:FI112" si="978">SUM(FH107,-FG107)</f>
        <v>-5</v>
      </c>
      <c r="FJ107" s="266">
        <f>FH107/FH103</f>
        <v>0.83238636363636365</v>
      </c>
      <c r="FK107" s="62"/>
      <c r="FL107" s="129"/>
      <c r="FM107" s="83"/>
      <c r="FN107" s="233"/>
      <c r="FO107" s="268"/>
      <c r="FP107" s="14">
        <v>26</v>
      </c>
      <c r="FQ107" s="6"/>
      <c r="FS107" s="506">
        <v>26</v>
      </c>
      <c r="FT107" s="262" t="s">
        <v>81</v>
      </c>
      <c r="FU107" s="263"/>
      <c r="FV107" s="264">
        <v>61547</v>
      </c>
      <c r="FW107" s="265"/>
      <c r="FX107" s="266">
        <f>FV107/FV103</f>
        <v>0.79687965300705643</v>
      </c>
      <c r="FY107" s="61"/>
      <c r="FZ107" s="273">
        <v>645</v>
      </c>
      <c r="GA107" s="273">
        <v>585</v>
      </c>
      <c r="GB107" s="149">
        <f t="shared" ref="GB107:GB112" si="979">SUM(GA107,-FZ107)</f>
        <v>-60</v>
      </c>
      <c r="GC107" s="266">
        <f>GA107/GA103</f>
        <v>0.823943661971831</v>
      </c>
      <c r="GD107" s="62"/>
      <c r="GE107" s="129"/>
      <c r="GF107" s="83"/>
      <c r="GG107" s="233"/>
      <c r="GH107" s="268"/>
      <c r="GI107" s="506">
        <v>26</v>
      </c>
      <c r="GJ107" s="6"/>
      <c r="GL107" s="14">
        <v>26</v>
      </c>
      <c r="GM107" s="262" t="s">
        <v>81</v>
      </c>
      <c r="GN107" s="263"/>
      <c r="GO107" s="264">
        <v>61547</v>
      </c>
      <c r="GP107" s="265"/>
      <c r="GQ107" s="266">
        <f>GO107/GO103</f>
        <v>0.79687965300705643</v>
      </c>
      <c r="GR107" s="61"/>
      <c r="GS107" s="273">
        <v>131</v>
      </c>
      <c r="GT107" s="273">
        <v>137</v>
      </c>
      <c r="GU107" s="149">
        <f t="shared" ref="GU107:GU112" si="980">SUM(GT107,-GS107)</f>
        <v>6</v>
      </c>
      <c r="GV107" s="266">
        <f>GT107/GT103</f>
        <v>0.83536585365853655</v>
      </c>
      <c r="GW107" s="62"/>
      <c r="GX107" s="129"/>
      <c r="GY107" s="83"/>
      <c r="GZ107" s="233"/>
      <c r="HA107" s="268"/>
      <c r="HB107" s="14">
        <v>26</v>
      </c>
      <c r="HC107" s="6"/>
      <c r="HE107" s="506">
        <v>26</v>
      </c>
      <c r="HF107" s="262" t="s">
        <v>81</v>
      </c>
      <c r="HG107" s="263"/>
      <c r="HH107" s="264">
        <v>61547</v>
      </c>
      <c r="HI107" s="265"/>
      <c r="HJ107" s="266">
        <f>HH107/HH103</f>
        <v>0.79687965300705643</v>
      </c>
      <c r="HK107" s="61"/>
      <c r="HL107" s="273">
        <v>459</v>
      </c>
      <c r="HM107" s="273">
        <v>502</v>
      </c>
      <c r="HN107" s="149">
        <f t="shared" ref="HN107:HN112" si="981">SUM(HM107,-HL107)</f>
        <v>43</v>
      </c>
      <c r="HO107" s="266">
        <f>HM107/HM103</f>
        <v>0.85084745762711866</v>
      </c>
      <c r="HP107" s="62"/>
      <c r="HQ107" s="129"/>
      <c r="HR107" s="83"/>
      <c r="HS107" s="233"/>
      <c r="HT107" s="268"/>
      <c r="HU107" s="506">
        <v>26</v>
      </c>
      <c r="HV107" s="6"/>
      <c r="HX107" s="14">
        <v>26</v>
      </c>
      <c r="HY107" s="262" t="s">
        <v>81</v>
      </c>
      <c r="HZ107" s="263"/>
      <c r="IA107" s="264">
        <v>61547</v>
      </c>
      <c r="IB107" s="265"/>
      <c r="IC107" s="266">
        <f>IA107/IA103</f>
        <v>0.79687965300705643</v>
      </c>
      <c r="ID107" s="61"/>
      <c r="IE107" s="273">
        <v>753</v>
      </c>
      <c r="IF107" s="273">
        <v>704</v>
      </c>
      <c r="IG107" s="149">
        <f t="shared" ref="IG107:IG112" si="982">SUM(IF107,-IE107)</f>
        <v>-49</v>
      </c>
      <c r="IH107" s="266">
        <f>IF107/IF103</f>
        <v>0.74105263157894741</v>
      </c>
      <c r="II107" s="62"/>
      <c r="IJ107" s="129"/>
      <c r="IK107" s="83"/>
      <c r="IL107" s="233"/>
      <c r="IM107" s="268"/>
      <c r="IN107" s="14">
        <v>26</v>
      </c>
      <c r="IO107" s="6"/>
      <c r="IQ107" s="511">
        <v>26</v>
      </c>
      <c r="IR107" s="262" t="s">
        <v>81</v>
      </c>
      <c r="IS107" s="263"/>
      <c r="IT107" s="264">
        <v>61547</v>
      </c>
      <c r="IU107" s="265"/>
      <c r="IV107" s="266">
        <f>IT107/IT103</f>
        <v>0.79687965300705643</v>
      </c>
      <c r="IW107" s="61"/>
      <c r="IX107" s="273">
        <v>11835</v>
      </c>
      <c r="IY107" s="273">
        <v>11721</v>
      </c>
      <c r="IZ107" s="149">
        <f t="shared" ref="IZ107:IZ111" si="983">SUM(IY107,-IX107)</f>
        <v>-114</v>
      </c>
      <c r="JA107" s="266">
        <f>IY107/IY103</f>
        <v>0.75250385208012327</v>
      </c>
      <c r="JB107" s="62"/>
      <c r="JC107" s="129"/>
      <c r="JD107" s="83"/>
      <c r="JE107" s="233"/>
      <c r="JF107" s="268"/>
      <c r="JG107" s="511">
        <v>26</v>
      </c>
      <c r="JH107" s="6"/>
    </row>
    <row r="108" spans="1:268" x14ac:dyDescent="0.25">
      <c r="A108" s="501">
        <v>27</v>
      </c>
      <c r="B108" s="262" t="s">
        <v>82</v>
      </c>
      <c r="C108" s="263"/>
      <c r="D108" s="264">
        <v>21178</v>
      </c>
      <c r="E108" s="265"/>
      <c r="F108" s="266">
        <f>D108/D103</f>
        <v>0.27420211044215703</v>
      </c>
      <c r="G108" s="61"/>
      <c r="H108" s="263">
        <v>20874</v>
      </c>
      <c r="I108" s="263">
        <v>20342</v>
      </c>
      <c r="J108" s="149">
        <f t="shared" si="943"/>
        <v>-532</v>
      </c>
      <c r="K108" s="267">
        <f t="shared" si="944"/>
        <v>-2.5486250838363516E-2</v>
      </c>
      <c r="L108" s="62"/>
      <c r="M108" s="176"/>
      <c r="N108" s="176"/>
      <c r="O108" s="70"/>
      <c r="P108" s="71"/>
      <c r="Q108" s="501">
        <v>27</v>
      </c>
      <c r="R108" s="261"/>
      <c r="U108" s="506">
        <v>27</v>
      </c>
      <c r="V108" s="262" t="s">
        <v>82</v>
      </c>
      <c r="W108" s="263"/>
      <c r="X108" s="264">
        <v>21178</v>
      </c>
      <c r="Y108" s="265"/>
      <c r="Z108" s="266">
        <f>X108/X103</f>
        <v>0.27420211044215703</v>
      </c>
      <c r="AA108" s="61"/>
      <c r="AB108" s="273">
        <v>1017</v>
      </c>
      <c r="AC108" s="273">
        <v>1016</v>
      </c>
      <c r="AD108" s="149">
        <f t="shared" si="971"/>
        <v>-1</v>
      </c>
      <c r="AE108" s="266">
        <f>AC108/AC103</f>
        <v>0.29586488060570765</v>
      </c>
      <c r="AF108" s="62"/>
      <c r="AG108" s="129"/>
      <c r="AH108" s="83"/>
      <c r="AI108" s="233"/>
      <c r="AJ108" s="268"/>
      <c r="AK108" s="506">
        <v>27</v>
      </c>
      <c r="AL108" s="6"/>
      <c r="AN108" s="14">
        <v>27</v>
      </c>
      <c r="AO108" s="262" t="s">
        <v>82</v>
      </c>
      <c r="AP108" s="263"/>
      <c r="AQ108" s="264">
        <v>21178</v>
      </c>
      <c r="AR108" s="265"/>
      <c r="AS108" s="266">
        <f>AQ108/AQ103</f>
        <v>0.27420211044215703</v>
      </c>
      <c r="AT108" s="61"/>
      <c r="AU108" s="273">
        <v>224</v>
      </c>
      <c r="AV108" s="273">
        <v>197</v>
      </c>
      <c r="AW108" s="149">
        <f t="shared" si="972"/>
        <v>-27</v>
      </c>
      <c r="AX108" s="266">
        <f>AV108/AV103</f>
        <v>0.25386597938144329</v>
      </c>
      <c r="AY108" s="62"/>
      <c r="AZ108" s="129"/>
      <c r="BA108" s="83"/>
      <c r="BB108" s="233"/>
      <c r="BC108" s="268"/>
      <c r="BD108" s="14">
        <v>27</v>
      </c>
      <c r="BE108" s="6"/>
      <c r="BH108" s="506">
        <v>27</v>
      </c>
      <c r="BI108" s="262" t="s">
        <v>82</v>
      </c>
      <c r="BJ108" s="263"/>
      <c r="BK108" s="264">
        <v>21178</v>
      </c>
      <c r="BL108" s="265"/>
      <c r="BM108" s="266">
        <f>BK108/BK103</f>
        <v>0.27420211044215703</v>
      </c>
      <c r="BN108" s="61"/>
      <c r="BO108" s="273">
        <v>922</v>
      </c>
      <c r="BP108" s="273">
        <v>882</v>
      </c>
      <c r="BQ108" s="149">
        <f t="shared" si="973"/>
        <v>-40</v>
      </c>
      <c r="BR108" s="266">
        <f>BP108/BP103</f>
        <v>0.28242074927953892</v>
      </c>
      <c r="BS108" s="62"/>
      <c r="BT108" s="129"/>
      <c r="BU108" s="83"/>
      <c r="BV108" s="233"/>
      <c r="BW108" s="268"/>
      <c r="BX108" s="506">
        <v>27</v>
      </c>
      <c r="BY108" s="6"/>
      <c r="CB108" s="14">
        <v>27</v>
      </c>
      <c r="CC108" s="262" t="s">
        <v>82</v>
      </c>
      <c r="CD108" s="263"/>
      <c r="CE108" s="264">
        <v>21178</v>
      </c>
      <c r="CF108" s="265"/>
      <c r="CG108" s="266">
        <f>CE108/CE103</f>
        <v>0.27420211044215703</v>
      </c>
      <c r="CH108" s="61"/>
      <c r="CI108" s="273">
        <v>414</v>
      </c>
      <c r="CJ108" s="273">
        <v>445</v>
      </c>
      <c r="CK108" s="149">
        <f t="shared" si="974"/>
        <v>31</v>
      </c>
      <c r="CL108" s="266">
        <f>CJ108/CJ103</f>
        <v>0.24888143176733782</v>
      </c>
      <c r="CM108" s="62"/>
      <c r="CN108" s="129"/>
      <c r="CO108" s="83"/>
      <c r="CP108" s="233"/>
      <c r="CQ108" s="268"/>
      <c r="CR108" s="14">
        <v>27</v>
      </c>
      <c r="CS108" s="6"/>
      <c r="CU108" s="506">
        <v>27</v>
      </c>
      <c r="CV108" s="262" t="s">
        <v>82</v>
      </c>
      <c r="CW108" s="263"/>
      <c r="CX108" s="264">
        <v>21178</v>
      </c>
      <c r="CY108" s="265"/>
      <c r="CZ108" s="266">
        <f>CX108/CX103</f>
        <v>0.27420211044215703</v>
      </c>
      <c r="DA108" s="61"/>
      <c r="DB108" s="273">
        <v>542</v>
      </c>
      <c r="DC108" s="273">
        <v>541</v>
      </c>
      <c r="DD108" s="149">
        <f t="shared" si="975"/>
        <v>-1</v>
      </c>
      <c r="DE108" s="266">
        <f>DC108/DC103</f>
        <v>0.23521739130434782</v>
      </c>
      <c r="DF108" s="62"/>
      <c r="DG108" s="129"/>
      <c r="DH108" s="83"/>
      <c r="DI108" s="233"/>
      <c r="DJ108" s="268"/>
      <c r="DK108" s="506">
        <v>27</v>
      </c>
      <c r="DL108" s="6"/>
      <c r="DN108" s="14">
        <v>27</v>
      </c>
      <c r="DO108" s="262" t="s">
        <v>82</v>
      </c>
      <c r="DP108" s="263"/>
      <c r="DQ108" s="264">
        <v>21178</v>
      </c>
      <c r="DR108" s="265"/>
      <c r="DS108" s="266">
        <f>DQ108/DQ103</f>
        <v>0.27420211044215703</v>
      </c>
      <c r="DT108" s="61"/>
      <c r="DU108" s="273">
        <v>99</v>
      </c>
      <c r="DV108" s="273">
        <v>91</v>
      </c>
      <c r="DW108" s="149">
        <f t="shared" si="976"/>
        <v>-8</v>
      </c>
      <c r="DX108" s="266">
        <f>DV108/DV103</f>
        <v>0.13055954088952654</v>
      </c>
      <c r="DY108" s="62"/>
      <c r="DZ108" s="129"/>
      <c r="EA108" s="83"/>
      <c r="EB108" s="233"/>
      <c r="EC108" s="268"/>
      <c r="ED108" s="14">
        <v>27</v>
      </c>
      <c r="EE108" s="6"/>
      <c r="EG108" s="506">
        <v>27</v>
      </c>
      <c r="EH108" s="262" t="s">
        <v>82</v>
      </c>
      <c r="EI108" s="263"/>
      <c r="EJ108" s="264">
        <v>21178</v>
      </c>
      <c r="EK108" s="265"/>
      <c r="EL108" s="266">
        <f>EJ108/EJ103</f>
        <v>0.27420211044215703</v>
      </c>
      <c r="EM108" s="61"/>
      <c r="EN108" s="273">
        <v>99</v>
      </c>
      <c r="EO108" s="273">
        <v>139</v>
      </c>
      <c r="EP108" s="149">
        <f t="shared" si="977"/>
        <v>40</v>
      </c>
      <c r="EQ108" s="266">
        <f>EO108/EO103</f>
        <v>0.20086705202312138</v>
      </c>
      <c r="ER108" s="62"/>
      <c r="ES108" s="129"/>
      <c r="ET108" s="83"/>
      <c r="EU108" s="233"/>
      <c r="EV108" s="268"/>
      <c r="EW108" s="506">
        <v>27</v>
      </c>
      <c r="EX108" s="6"/>
      <c r="EZ108" s="14">
        <v>27</v>
      </c>
      <c r="FA108" s="262" t="s">
        <v>82</v>
      </c>
      <c r="FB108" s="263"/>
      <c r="FC108" s="264">
        <v>21178</v>
      </c>
      <c r="FD108" s="265"/>
      <c r="FE108" s="266">
        <f>FC108/FC103</f>
        <v>0.27420211044215703</v>
      </c>
      <c r="FF108" s="61"/>
      <c r="FG108" s="273">
        <v>64</v>
      </c>
      <c r="FH108" s="273">
        <v>59</v>
      </c>
      <c r="FI108" s="149">
        <f t="shared" si="978"/>
        <v>-5</v>
      </c>
      <c r="FJ108" s="266">
        <f>FH108/FH103</f>
        <v>0.16761363636363635</v>
      </c>
      <c r="FK108" s="62"/>
      <c r="FL108" s="129"/>
      <c r="FM108" s="83"/>
      <c r="FN108" s="233"/>
      <c r="FO108" s="268"/>
      <c r="FP108" s="14">
        <v>27</v>
      </c>
      <c r="FQ108" s="6"/>
      <c r="FS108" s="506">
        <v>27</v>
      </c>
      <c r="FT108" s="262" t="s">
        <v>82</v>
      </c>
      <c r="FU108" s="263"/>
      <c r="FV108" s="264">
        <v>21178</v>
      </c>
      <c r="FW108" s="265"/>
      <c r="FX108" s="266">
        <f>FV108/FV103</f>
        <v>0.27420211044215703</v>
      </c>
      <c r="FY108" s="61"/>
      <c r="FZ108" s="273">
        <v>151</v>
      </c>
      <c r="GA108" s="273">
        <v>125</v>
      </c>
      <c r="GB108" s="149">
        <f t="shared" si="979"/>
        <v>-26</v>
      </c>
      <c r="GC108" s="266">
        <f>GA108/GA103</f>
        <v>0.176056338028169</v>
      </c>
      <c r="GD108" s="62"/>
      <c r="GE108" s="129"/>
      <c r="GF108" s="83"/>
      <c r="GG108" s="233"/>
      <c r="GH108" s="268"/>
      <c r="GI108" s="506">
        <v>27</v>
      </c>
      <c r="GJ108" s="6"/>
      <c r="GL108" s="14">
        <v>27</v>
      </c>
      <c r="GM108" s="262" t="s">
        <v>82</v>
      </c>
      <c r="GN108" s="263"/>
      <c r="GO108" s="264">
        <v>21178</v>
      </c>
      <c r="GP108" s="265"/>
      <c r="GQ108" s="266">
        <f>GO108/GO103</f>
        <v>0.27420211044215703</v>
      </c>
      <c r="GR108" s="61"/>
      <c r="GS108" s="273">
        <v>29</v>
      </c>
      <c r="GT108" s="273">
        <v>26</v>
      </c>
      <c r="GU108" s="149">
        <f t="shared" si="980"/>
        <v>-3</v>
      </c>
      <c r="GV108" s="266">
        <f>GT108/GT103</f>
        <v>0.15853658536585366</v>
      </c>
      <c r="GW108" s="62"/>
      <c r="GX108" s="129"/>
      <c r="GY108" s="83"/>
      <c r="GZ108" s="233"/>
      <c r="HA108" s="268"/>
      <c r="HB108" s="14">
        <v>27</v>
      </c>
      <c r="HC108" s="6"/>
      <c r="HE108" s="506">
        <v>27</v>
      </c>
      <c r="HF108" s="262" t="s">
        <v>82</v>
      </c>
      <c r="HG108" s="263"/>
      <c r="HH108" s="264">
        <v>21178</v>
      </c>
      <c r="HI108" s="265"/>
      <c r="HJ108" s="266">
        <f>HH108/HH103</f>
        <v>0.27420211044215703</v>
      </c>
      <c r="HK108" s="61"/>
      <c r="HL108" s="273">
        <v>71</v>
      </c>
      <c r="HM108" s="273">
        <v>88</v>
      </c>
      <c r="HN108" s="149">
        <f t="shared" si="981"/>
        <v>17</v>
      </c>
      <c r="HO108" s="266">
        <f>HM108/HM103</f>
        <v>0.14915254237288136</v>
      </c>
      <c r="HP108" s="62"/>
      <c r="HQ108" s="129"/>
      <c r="HR108" s="83"/>
      <c r="HS108" s="233"/>
      <c r="HT108" s="268"/>
      <c r="HU108" s="506">
        <v>27</v>
      </c>
      <c r="HV108" s="6"/>
      <c r="HX108" s="14">
        <v>27</v>
      </c>
      <c r="HY108" s="262" t="s">
        <v>82</v>
      </c>
      <c r="HZ108" s="263"/>
      <c r="IA108" s="264">
        <v>21178</v>
      </c>
      <c r="IB108" s="265"/>
      <c r="IC108" s="266">
        <f>IA108/IA103</f>
        <v>0.27420211044215703</v>
      </c>
      <c r="ID108" s="61"/>
      <c r="IE108" s="273">
        <v>272</v>
      </c>
      <c r="IF108" s="273">
        <v>246</v>
      </c>
      <c r="IG108" s="149">
        <f t="shared" si="982"/>
        <v>-26</v>
      </c>
      <c r="IH108" s="266">
        <f>IF108/IF103</f>
        <v>0.25894736842105265</v>
      </c>
      <c r="II108" s="62"/>
      <c r="IJ108" s="129"/>
      <c r="IK108" s="83"/>
      <c r="IL108" s="233"/>
      <c r="IM108" s="268"/>
      <c r="IN108" s="14">
        <v>27</v>
      </c>
      <c r="IO108" s="6"/>
      <c r="IQ108" s="511">
        <v>27</v>
      </c>
      <c r="IR108" s="262" t="s">
        <v>82</v>
      </c>
      <c r="IS108" s="263"/>
      <c r="IT108" s="264">
        <v>21178</v>
      </c>
      <c r="IU108" s="265"/>
      <c r="IV108" s="266">
        <f>IT108/IT103</f>
        <v>0.27420211044215703</v>
      </c>
      <c r="IW108" s="61"/>
      <c r="IX108" s="273">
        <v>3953</v>
      </c>
      <c r="IY108" s="273">
        <v>3855</v>
      </c>
      <c r="IZ108" s="149">
        <f t="shared" si="983"/>
        <v>-98</v>
      </c>
      <c r="JA108" s="266">
        <f>IY108/IY103</f>
        <v>0.24749614791987673</v>
      </c>
      <c r="JB108" s="62"/>
      <c r="JC108" s="129"/>
      <c r="JD108" s="83"/>
      <c r="JE108" s="233"/>
      <c r="JF108" s="268"/>
      <c r="JG108" s="511">
        <v>27</v>
      </c>
      <c r="JH108" s="6"/>
    </row>
    <row r="109" spans="1:268" x14ac:dyDescent="0.25">
      <c r="A109" s="501">
        <v>28</v>
      </c>
      <c r="B109" s="274" t="s">
        <v>38</v>
      </c>
      <c r="C109" s="275">
        <f>C228</f>
        <v>0</v>
      </c>
      <c r="D109" s="275">
        <f>D228</f>
        <v>0</v>
      </c>
      <c r="E109" s="276">
        <f t="shared" ref="E109" si="984">SUM(D109,-C109)</f>
        <v>0</v>
      </c>
      <c r="F109" s="277" t="e">
        <f>E109/C109</f>
        <v>#DIV/0!</v>
      </c>
      <c r="G109" s="61"/>
      <c r="H109" s="278">
        <v>8859</v>
      </c>
      <c r="I109" s="278">
        <v>8622</v>
      </c>
      <c r="J109" s="276">
        <f t="shared" si="943"/>
        <v>-237</v>
      </c>
      <c r="K109" s="279">
        <f t="shared" si="944"/>
        <v>-2.6752455130375889E-2</v>
      </c>
      <c r="L109" s="62"/>
      <c r="M109" s="129"/>
      <c r="N109" s="83"/>
      <c r="O109" s="233"/>
      <c r="P109" s="268"/>
      <c r="Q109" s="501">
        <v>28</v>
      </c>
      <c r="R109" s="6"/>
      <c r="U109" s="506">
        <v>28</v>
      </c>
      <c r="V109" s="274" t="s">
        <v>38</v>
      </c>
      <c r="W109" s="275">
        <f>W229</f>
        <v>0</v>
      </c>
      <c r="X109" s="275">
        <f>X229</f>
        <v>9204</v>
      </c>
      <c r="Y109" s="276">
        <f t="shared" ref="Y109" si="985">SUM(X109,-W109)</f>
        <v>9204</v>
      </c>
      <c r="Z109" s="277" t="e">
        <f>Y109/W109</f>
        <v>#DIV/0!</v>
      </c>
      <c r="AA109" s="61"/>
      <c r="AB109" s="278">
        <f t="shared" ref="AB109:AC112" si="986">AB229</f>
        <v>408</v>
      </c>
      <c r="AC109" s="278">
        <f t="shared" si="986"/>
        <v>393</v>
      </c>
      <c r="AD109" s="276">
        <f t="shared" si="971"/>
        <v>-15</v>
      </c>
      <c r="AE109" s="279">
        <f>AD109/AB109</f>
        <v>-3.6764705882352942E-2</v>
      </c>
      <c r="AF109" s="62"/>
      <c r="AG109" s="69">
        <v>9285</v>
      </c>
      <c r="AH109" s="69">
        <f>AH229</f>
        <v>393</v>
      </c>
      <c r="AI109" s="70">
        <f t="shared" ref="AI109:AI110" si="987">SUM(AH109,-AG109)</f>
        <v>-8892</v>
      </c>
      <c r="AJ109" s="71">
        <f>AI109/AG109</f>
        <v>-0.95767366720516967</v>
      </c>
      <c r="AK109" s="506">
        <v>28</v>
      </c>
      <c r="AL109" s="6"/>
      <c r="AN109" s="14">
        <v>28</v>
      </c>
      <c r="AO109" s="274" t="s">
        <v>38</v>
      </c>
      <c r="AP109" s="275">
        <f>AP229</f>
        <v>0</v>
      </c>
      <c r="AQ109" s="275">
        <f>AQ229</f>
        <v>9204</v>
      </c>
      <c r="AR109" s="276">
        <f t="shared" ref="AR109" si="988">SUM(AQ109,-AP109)</f>
        <v>9204</v>
      </c>
      <c r="AS109" s="277" t="e">
        <f>AR109/AP109</f>
        <v>#DIV/0!</v>
      </c>
      <c r="AT109" s="61"/>
      <c r="AU109" s="278">
        <f t="shared" ref="AU109:AV112" si="989">AU229</f>
        <v>131</v>
      </c>
      <c r="AV109" s="278">
        <f t="shared" si="989"/>
        <v>127</v>
      </c>
      <c r="AW109" s="276">
        <f t="shared" si="972"/>
        <v>-4</v>
      </c>
      <c r="AX109" s="279">
        <f>AW109/AU109</f>
        <v>-3.0534351145038167E-2</v>
      </c>
      <c r="AY109" s="62"/>
      <c r="AZ109" s="69">
        <v>9285</v>
      </c>
      <c r="BA109" s="69">
        <f>BA229</f>
        <v>127</v>
      </c>
      <c r="BB109" s="70">
        <f t="shared" ref="BB109:BB110" si="990">SUM(BA109,-AZ109)</f>
        <v>-9158</v>
      </c>
      <c r="BC109" s="71">
        <f>BB109/AZ109</f>
        <v>-0.98632202477113629</v>
      </c>
      <c r="BD109" s="14">
        <v>28</v>
      </c>
      <c r="BE109" s="6"/>
      <c r="BH109" s="506">
        <v>28</v>
      </c>
      <c r="BI109" s="274" t="s">
        <v>38</v>
      </c>
      <c r="BJ109" s="275">
        <f>BJ229</f>
        <v>0</v>
      </c>
      <c r="BK109" s="275">
        <f>BK229</f>
        <v>9204</v>
      </c>
      <c r="BL109" s="276">
        <f t="shared" ref="BL109" si="991">SUM(BK109,-BJ109)</f>
        <v>9204</v>
      </c>
      <c r="BM109" s="277" t="e">
        <f>BL109/BJ109</f>
        <v>#DIV/0!</v>
      </c>
      <c r="BN109" s="61"/>
      <c r="BO109" s="278">
        <f t="shared" ref="BO109:BP112" si="992">BO229</f>
        <v>349</v>
      </c>
      <c r="BP109" s="278">
        <f t="shared" si="992"/>
        <v>374</v>
      </c>
      <c r="BQ109" s="276">
        <f t="shared" si="973"/>
        <v>25</v>
      </c>
      <c r="BR109" s="279">
        <f>BQ109/BO109</f>
        <v>7.1633237822349566E-2</v>
      </c>
      <c r="BS109" s="62"/>
      <c r="BT109" s="69">
        <v>9285</v>
      </c>
      <c r="BU109" s="69">
        <f>BU229</f>
        <v>374</v>
      </c>
      <c r="BV109" s="70">
        <f t="shared" ref="BV109:BV110" si="993">SUM(BU109,-BT109)</f>
        <v>-8911</v>
      </c>
      <c r="BW109" s="71">
        <f>BV109/BT109</f>
        <v>-0.95971997845988155</v>
      </c>
      <c r="BX109" s="506">
        <v>28</v>
      </c>
      <c r="BY109" s="6"/>
      <c r="CB109" s="14">
        <v>28</v>
      </c>
      <c r="CC109" s="274" t="s">
        <v>38</v>
      </c>
      <c r="CD109" s="275">
        <f>CD229</f>
        <v>0</v>
      </c>
      <c r="CE109" s="275">
        <f>CE229</f>
        <v>9204</v>
      </c>
      <c r="CF109" s="276">
        <f t="shared" ref="CF109" si="994">SUM(CE109,-CD109)</f>
        <v>9204</v>
      </c>
      <c r="CG109" s="277" t="e">
        <f>CF109/CD109</f>
        <v>#DIV/0!</v>
      </c>
      <c r="CH109" s="61"/>
      <c r="CI109" s="278">
        <f t="shared" ref="CI109:CJ112" si="995">CI229</f>
        <v>236</v>
      </c>
      <c r="CJ109" s="278">
        <f t="shared" si="995"/>
        <v>189</v>
      </c>
      <c r="CK109" s="276">
        <f t="shared" si="974"/>
        <v>-47</v>
      </c>
      <c r="CL109" s="279">
        <f>CK109/CI109</f>
        <v>-0.19915254237288135</v>
      </c>
      <c r="CM109" s="62"/>
      <c r="CN109" s="69">
        <v>9285</v>
      </c>
      <c r="CO109" s="69">
        <f>CO229</f>
        <v>189</v>
      </c>
      <c r="CP109" s="70">
        <f t="shared" ref="CP109:CP110" si="996">SUM(CO109,-CN109)</f>
        <v>-9096</v>
      </c>
      <c r="CQ109" s="71">
        <f>CP109/CN109</f>
        <v>-0.97964458804523424</v>
      </c>
      <c r="CR109" s="14">
        <v>28</v>
      </c>
      <c r="CS109" s="6"/>
      <c r="CU109" s="506">
        <v>28</v>
      </c>
      <c r="CV109" s="274" t="s">
        <v>38</v>
      </c>
      <c r="CW109" s="275">
        <f>CW229</f>
        <v>0</v>
      </c>
      <c r="CX109" s="275">
        <f>CX229</f>
        <v>9204</v>
      </c>
      <c r="CY109" s="276">
        <f t="shared" ref="CY109" si="997">SUM(CX109,-CW109)</f>
        <v>9204</v>
      </c>
      <c r="CZ109" s="277" t="e">
        <f>CY109/CW109</f>
        <v>#DIV/0!</v>
      </c>
      <c r="DA109" s="61"/>
      <c r="DB109" s="278">
        <f t="shared" ref="DB109:DC112" si="998">DB229</f>
        <v>129</v>
      </c>
      <c r="DC109" s="278">
        <f t="shared" si="998"/>
        <v>136</v>
      </c>
      <c r="DD109" s="276">
        <f t="shared" si="975"/>
        <v>7</v>
      </c>
      <c r="DE109" s="279">
        <f>DD109/DB109</f>
        <v>5.4263565891472867E-2</v>
      </c>
      <c r="DF109" s="62"/>
      <c r="DG109" s="69">
        <v>9285</v>
      </c>
      <c r="DH109" s="69">
        <f>DH229</f>
        <v>136</v>
      </c>
      <c r="DI109" s="70">
        <f t="shared" ref="DI109:DI110" si="999">SUM(DH109,-DG109)</f>
        <v>-9149</v>
      </c>
      <c r="DJ109" s="71">
        <f>DI109/DG109</f>
        <v>-0.98535271943995695</v>
      </c>
      <c r="DK109" s="506">
        <v>28</v>
      </c>
      <c r="DL109" s="6"/>
      <c r="DN109" s="14">
        <v>28</v>
      </c>
      <c r="DO109" s="274" t="s">
        <v>38</v>
      </c>
      <c r="DP109" s="275">
        <f>DP229</f>
        <v>0</v>
      </c>
      <c r="DQ109" s="275">
        <f>DQ229</f>
        <v>9204</v>
      </c>
      <c r="DR109" s="276">
        <f t="shared" ref="DR109" si="1000">SUM(DQ109,-DP109)</f>
        <v>9204</v>
      </c>
      <c r="DS109" s="277" t="e">
        <f>DR109/DP109</f>
        <v>#DIV/0!</v>
      </c>
      <c r="DT109" s="61"/>
      <c r="DU109" s="278">
        <f t="shared" ref="DU109:DV112" si="1001">DU229</f>
        <v>45</v>
      </c>
      <c r="DV109" s="278">
        <f t="shared" si="1001"/>
        <v>51</v>
      </c>
      <c r="DW109" s="276">
        <f t="shared" si="976"/>
        <v>6</v>
      </c>
      <c r="DX109" s="279">
        <f>DW109/DU109</f>
        <v>0.13333333333333333</v>
      </c>
      <c r="DY109" s="62"/>
      <c r="DZ109" s="69">
        <v>9285</v>
      </c>
      <c r="EA109" s="69">
        <f>EA229</f>
        <v>51</v>
      </c>
      <c r="EB109" s="70">
        <f t="shared" ref="EB109:EB110" si="1002">SUM(EA109,-DZ109)</f>
        <v>-9234</v>
      </c>
      <c r="EC109" s="71">
        <f>EB109/DZ109</f>
        <v>-0.99450726978998383</v>
      </c>
      <c r="ED109" s="14">
        <v>28</v>
      </c>
      <c r="EE109" s="6"/>
      <c r="EG109" s="506">
        <v>28</v>
      </c>
      <c r="EH109" s="274" t="s">
        <v>38</v>
      </c>
      <c r="EI109" s="275">
        <f>EI229</f>
        <v>0</v>
      </c>
      <c r="EJ109" s="275">
        <f>EJ229</f>
        <v>9204</v>
      </c>
      <c r="EK109" s="276">
        <f t="shared" ref="EK109" si="1003">SUM(EJ109,-EI109)</f>
        <v>9204</v>
      </c>
      <c r="EL109" s="277" t="e">
        <f>EK109/EI109</f>
        <v>#DIV/0!</v>
      </c>
      <c r="EM109" s="61"/>
      <c r="EN109" s="278">
        <f t="shared" ref="EN109:EO112" si="1004">EN229</f>
        <v>72</v>
      </c>
      <c r="EO109" s="278">
        <f t="shared" si="1004"/>
        <v>74</v>
      </c>
      <c r="EP109" s="276">
        <f t="shared" si="977"/>
        <v>2</v>
      </c>
      <c r="EQ109" s="279">
        <f>EP109/EN109</f>
        <v>2.7777777777777776E-2</v>
      </c>
      <c r="ER109" s="62"/>
      <c r="ES109" s="69">
        <v>9285</v>
      </c>
      <c r="ET109" s="69">
        <f>ET229</f>
        <v>74</v>
      </c>
      <c r="EU109" s="70">
        <f t="shared" ref="EU109:EU110" si="1005">SUM(ET109,-ES109)</f>
        <v>-9211</v>
      </c>
      <c r="EV109" s="71">
        <f>EU109/ES109</f>
        <v>-0.99203015616585888</v>
      </c>
      <c r="EW109" s="506">
        <v>28</v>
      </c>
      <c r="EX109" s="6"/>
      <c r="EZ109" s="14">
        <v>28</v>
      </c>
      <c r="FA109" s="274" t="s">
        <v>38</v>
      </c>
      <c r="FB109" s="275">
        <f>FB229</f>
        <v>0</v>
      </c>
      <c r="FC109" s="275">
        <f>FC229</f>
        <v>9204</v>
      </c>
      <c r="FD109" s="276">
        <f t="shared" ref="FD109" si="1006">SUM(FC109,-FB109)</f>
        <v>9204</v>
      </c>
      <c r="FE109" s="277" t="e">
        <f>FD109/FB109</f>
        <v>#DIV/0!</v>
      </c>
      <c r="FF109" s="61"/>
      <c r="FG109" s="278">
        <f t="shared" ref="FG109:FH112" si="1007">FG229</f>
        <v>23</v>
      </c>
      <c r="FH109" s="278">
        <f t="shared" si="1007"/>
        <v>20</v>
      </c>
      <c r="FI109" s="276">
        <f t="shared" si="978"/>
        <v>-3</v>
      </c>
      <c r="FJ109" s="279">
        <f>FI109/FG109</f>
        <v>-0.13043478260869565</v>
      </c>
      <c r="FK109" s="62"/>
      <c r="FL109" s="69">
        <v>9285</v>
      </c>
      <c r="FM109" s="69">
        <f>FM229</f>
        <v>20</v>
      </c>
      <c r="FN109" s="70">
        <f t="shared" ref="FN109:FN110" si="1008">SUM(FM109,-FL109)</f>
        <v>-9265</v>
      </c>
      <c r="FO109" s="71">
        <f>FN109/FL109</f>
        <v>-0.99784598815293479</v>
      </c>
      <c r="FP109" s="14">
        <v>28</v>
      </c>
      <c r="FQ109" s="6"/>
      <c r="FS109" s="506">
        <v>28</v>
      </c>
      <c r="FT109" s="274" t="s">
        <v>38</v>
      </c>
      <c r="FU109" s="275">
        <f>FU229</f>
        <v>0</v>
      </c>
      <c r="FV109" s="275">
        <f>FV229</f>
        <v>9204</v>
      </c>
      <c r="FW109" s="276">
        <f t="shared" ref="FW109" si="1009">SUM(FV109,-FU109)</f>
        <v>9204</v>
      </c>
      <c r="FX109" s="277" t="e">
        <f>FW109/FU109</f>
        <v>#DIV/0!</v>
      </c>
      <c r="FY109" s="61"/>
      <c r="FZ109" s="278">
        <f t="shared" ref="FZ109:GA112" si="1010">FZ229</f>
        <v>132</v>
      </c>
      <c r="GA109" s="278">
        <f t="shared" si="1010"/>
        <v>137</v>
      </c>
      <c r="GB109" s="276">
        <f t="shared" si="979"/>
        <v>5</v>
      </c>
      <c r="GC109" s="279">
        <f>GB109/FZ109</f>
        <v>3.787878787878788E-2</v>
      </c>
      <c r="GD109" s="62"/>
      <c r="GE109" s="69">
        <v>9285</v>
      </c>
      <c r="GF109" s="69">
        <f>GF229</f>
        <v>137</v>
      </c>
      <c r="GG109" s="70">
        <f t="shared" ref="GG109:GG110" si="1011">SUM(GF109,-GE109)</f>
        <v>-9148</v>
      </c>
      <c r="GH109" s="71">
        <f>GG109/GE109</f>
        <v>-0.98524501884760363</v>
      </c>
      <c r="GI109" s="506">
        <v>28</v>
      </c>
      <c r="GJ109" s="6"/>
      <c r="GL109" s="14">
        <v>28</v>
      </c>
      <c r="GM109" s="274" t="s">
        <v>38</v>
      </c>
      <c r="GN109" s="275">
        <f>GN229</f>
        <v>0</v>
      </c>
      <c r="GO109" s="275">
        <f>GO229</f>
        <v>9204</v>
      </c>
      <c r="GP109" s="276">
        <f t="shared" ref="GP109" si="1012">SUM(GO109,-GN109)</f>
        <v>9204</v>
      </c>
      <c r="GQ109" s="277" t="e">
        <f>GP109/GN109</f>
        <v>#DIV/0!</v>
      </c>
      <c r="GR109" s="61"/>
      <c r="GS109" s="278">
        <f>GS229</f>
        <v>34</v>
      </c>
      <c r="GT109" s="278">
        <f>GT229</f>
        <v>19</v>
      </c>
      <c r="GU109" s="276">
        <f t="shared" si="980"/>
        <v>-15</v>
      </c>
      <c r="GV109" s="279">
        <f>GU109/GS109</f>
        <v>-0.44117647058823528</v>
      </c>
      <c r="GW109" s="62"/>
      <c r="GX109" s="69">
        <v>9285</v>
      </c>
      <c r="GY109" s="69">
        <f>GY229</f>
        <v>19</v>
      </c>
      <c r="GZ109" s="70">
        <f t="shared" ref="GZ109:GZ110" si="1013">SUM(GY109,-GX109)</f>
        <v>-9266</v>
      </c>
      <c r="HA109" s="71">
        <f>GZ109/GX109</f>
        <v>-0.99795368874528811</v>
      </c>
      <c r="HB109" s="14">
        <v>28</v>
      </c>
      <c r="HC109" s="6"/>
      <c r="HE109" s="506">
        <v>28</v>
      </c>
      <c r="HF109" s="274" t="s">
        <v>38</v>
      </c>
      <c r="HG109" s="275">
        <f>HG229</f>
        <v>0</v>
      </c>
      <c r="HH109" s="275">
        <f>HH229</f>
        <v>9204</v>
      </c>
      <c r="HI109" s="276">
        <f t="shared" ref="HI109" si="1014">SUM(HH109,-HG109)</f>
        <v>9204</v>
      </c>
      <c r="HJ109" s="277" t="e">
        <f>HI109/HG109</f>
        <v>#DIV/0!</v>
      </c>
      <c r="HK109" s="61"/>
      <c r="HL109" s="278">
        <f t="shared" ref="HL109:HM112" si="1015">HL229</f>
        <v>60</v>
      </c>
      <c r="HM109" s="278">
        <f t="shared" si="1015"/>
        <v>71</v>
      </c>
      <c r="HN109" s="276">
        <f t="shared" si="981"/>
        <v>11</v>
      </c>
      <c r="HO109" s="279">
        <f>HN109/HL109</f>
        <v>0.18333333333333332</v>
      </c>
      <c r="HP109" s="62"/>
      <c r="HQ109" s="69">
        <v>9285</v>
      </c>
      <c r="HR109" s="69">
        <f>HR229</f>
        <v>71</v>
      </c>
      <c r="HS109" s="70">
        <f t="shared" ref="HS109:HS110" si="1016">SUM(HR109,-HQ109)</f>
        <v>-9214</v>
      </c>
      <c r="HT109" s="71">
        <f>HS109/HQ109</f>
        <v>-0.99235325794291873</v>
      </c>
      <c r="HU109" s="506">
        <v>28</v>
      </c>
      <c r="HV109" s="6"/>
      <c r="HX109" s="14">
        <v>28</v>
      </c>
      <c r="HY109" s="274" t="s">
        <v>38</v>
      </c>
      <c r="HZ109" s="275">
        <f>HZ229</f>
        <v>0</v>
      </c>
      <c r="IA109" s="275">
        <f>IA229</f>
        <v>9204</v>
      </c>
      <c r="IB109" s="276">
        <f t="shared" ref="IB109" si="1017">SUM(IA109,-HZ109)</f>
        <v>9204</v>
      </c>
      <c r="IC109" s="277" t="e">
        <f>IB109/HZ109</f>
        <v>#DIV/0!</v>
      </c>
      <c r="ID109" s="61"/>
      <c r="IE109" s="278">
        <f>IE229</f>
        <v>82</v>
      </c>
      <c r="IF109" s="278">
        <f>IF229</f>
        <v>62</v>
      </c>
      <c r="IG109" s="276">
        <f t="shared" si="982"/>
        <v>-20</v>
      </c>
      <c r="IH109" s="279">
        <f>IG109/IE109</f>
        <v>-0.24390243902439024</v>
      </c>
      <c r="II109" s="62"/>
      <c r="IJ109" s="69">
        <v>9285</v>
      </c>
      <c r="IK109" s="69">
        <f>IK229</f>
        <v>62</v>
      </c>
      <c r="IL109" s="70">
        <f t="shared" ref="IL109:IL110" si="1018">SUM(IK109,-IJ109)</f>
        <v>-9223</v>
      </c>
      <c r="IM109" s="71">
        <f>IL109/IJ109</f>
        <v>-0.99332256327409796</v>
      </c>
      <c r="IN109" s="14">
        <v>28</v>
      </c>
      <c r="IO109" s="6"/>
      <c r="IQ109" s="511">
        <v>28</v>
      </c>
      <c r="IR109" s="274" t="s">
        <v>38</v>
      </c>
      <c r="IS109" s="275">
        <f>IS229</f>
        <v>0</v>
      </c>
      <c r="IT109" s="275">
        <f>IT229</f>
        <v>9204</v>
      </c>
      <c r="IU109" s="276">
        <f t="shared" ref="IU109" si="1019">SUM(IT109,-IS109)</f>
        <v>9204</v>
      </c>
      <c r="IV109" s="277" t="e">
        <f>IU109/IS109</f>
        <v>#DIV/0!</v>
      </c>
      <c r="IW109" s="61"/>
      <c r="IX109" s="278">
        <f>IX229</f>
        <v>1701</v>
      </c>
      <c r="IY109" s="278">
        <f>IY229</f>
        <v>1653</v>
      </c>
      <c r="IZ109" s="276">
        <f t="shared" si="983"/>
        <v>-48</v>
      </c>
      <c r="JA109" s="279">
        <f>IZ109/IX109</f>
        <v>-2.821869488536155E-2</v>
      </c>
      <c r="JB109" s="62"/>
      <c r="JC109" s="69">
        <v>9285</v>
      </c>
      <c r="JD109" s="69">
        <f>JD229</f>
        <v>1653</v>
      </c>
      <c r="JE109" s="70">
        <f t="shared" ref="JE109:JE110" si="1020">SUM(JD109,-JC109)</f>
        <v>-7632</v>
      </c>
      <c r="JF109" s="71">
        <f>JE109/JC109</f>
        <v>-0.82197092084006462</v>
      </c>
      <c r="JG109" s="511">
        <v>28</v>
      </c>
      <c r="JH109" s="6"/>
    </row>
    <row r="110" spans="1:268" x14ac:dyDescent="0.25">
      <c r="A110" s="501">
        <v>29</v>
      </c>
      <c r="B110" s="256" t="s">
        <v>83</v>
      </c>
      <c r="C110" s="8">
        <f>C229</f>
        <v>0</v>
      </c>
      <c r="D110" s="8">
        <f>D229</f>
        <v>9204</v>
      </c>
      <c r="E110" s="257">
        <f>SUM(D110,-C110)</f>
        <v>9204</v>
      </c>
      <c r="F110" s="258" t="e">
        <f>E110/C110</f>
        <v>#DIV/0!</v>
      </c>
      <c r="G110" s="61"/>
      <c r="H110" s="126">
        <v>2297</v>
      </c>
      <c r="I110" s="126">
        <v>2423</v>
      </c>
      <c r="J110" s="109">
        <f t="shared" si="943"/>
        <v>126</v>
      </c>
      <c r="K110" s="80">
        <f t="shared" si="944"/>
        <v>5.4854157596865474E-2</v>
      </c>
      <c r="L110" s="62"/>
      <c r="M110" s="129"/>
      <c r="N110" s="83"/>
      <c r="O110" s="233"/>
      <c r="P110" s="268"/>
      <c r="Q110" s="501">
        <v>29</v>
      </c>
      <c r="R110" s="6"/>
      <c r="U110" s="506">
        <v>29</v>
      </c>
      <c r="V110" s="256" t="s">
        <v>83</v>
      </c>
      <c r="W110" s="8">
        <f>W230</f>
        <v>0</v>
      </c>
      <c r="X110" s="8">
        <f>X230</f>
        <v>2229</v>
      </c>
      <c r="Y110" s="257">
        <f>SUM(X110,-W110)</f>
        <v>2229</v>
      </c>
      <c r="Z110" s="258" t="e">
        <f>Y110/W110</f>
        <v>#DIV/0!</v>
      </c>
      <c r="AA110" s="61"/>
      <c r="AB110" s="126">
        <f t="shared" si="986"/>
        <v>98</v>
      </c>
      <c r="AC110" s="126">
        <f t="shared" si="986"/>
        <v>102</v>
      </c>
      <c r="AD110" s="109">
        <f>SUM(AC110,-AB110)</f>
        <v>4</v>
      </c>
      <c r="AE110" s="80">
        <f>AD110/AB110</f>
        <v>4.0816326530612242E-2</v>
      </c>
      <c r="AF110" s="62"/>
      <c r="AG110" s="8">
        <v>2305</v>
      </c>
      <c r="AH110" s="176">
        <f>AH230</f>
        <v>102</v>
      </c>
      <c r="AI110" s="70">
        <f t="shared" si="987"/>
        <v>-2203</v>
      </c>
      <c r="AJ110" s="71">
        <f t="shared" ref="AJ110" si="1021">AI110/AG110</f>
        <v>-0.95574837310195226</v>
      </c>
      <c r="AK110" s="506">
        <v>29</v>
      </c>
      <c r="AL110" s="6"/>
      <c r="AN110" s="14">
        <v>29</v>
      </c>
      <c r="AO110" s="256" t="s">
        <v>83</v>
      </c>
      <c r="AP110" s="8">
        <f>AP230</f>
        <v>0</v>
      </c>
      <c r="AQ110" s="8">
        <f>AQ230</f>
        <v>2229</v>
      </c>
      <c r="AR110" s="257">
        <f>SUM(AQ110,-AP110)</f>
        <v>2229</v>
      </c>
      <c r="AS110" s="258" t="e">
        <f>AR110/AP110</f>
        <v>#DIV/0!</v>
      </c>
      <c r="AT110" s="61"/>
      <c r="AU110" s="126">
        <f t="shared" si="989"/>
        <v>41</v>
      </c>
      <c r="AV110" s="126">
        <f t="shared" si="989"/>
        <v>39</v>
      </c>
      <c r="AW110" s="109">
        <f>SUM(AV110,-AU110)</f>
        <v>-2</v>
      </c>
      <c r="AX110" s="80">
        <f>AW110/AU110</f>
        <v>-4.878048780487805E-2</v>
      </c>
      <c r="AY110" s="62"/>
      <c r="AZ110" s="8">
        <v>2305</v>
      </c>
      <c r="BA110" s="176">
        <f>BA230</f>
        <v>39</v>
      </c>
      <c r="BB110" s="70">
        <f t="shared" si="990"/>
        <v>-2266</v>
      </c>
      <c r="BC110" s="71">
        <f t="shared" ref="BC110" si="1022">BB110/AZ110</f>
        <v>-0.98308026030368767</v>
      </c>
      <c r="BD110" s="14">
        <v>29</v>
      </c>
      <c r="BE110" s="6"/>
      <c r="BH110" s="506">
        <v>29</v>
      </c>
      <c r="BI110" s="256" t="s">
        <v>83</v>
      </c>
      <c r="BJ110" s="8">
        <f>BJ230</f>
        <v>0</v>
      </c>
      <c r="BK110" s="8">
        <f>BK230</f>
        <v>2229</v>
      </c>
      <c r="BL110" s="257">
        <f>SUM(BK110,-BJ110)</f>
        <v>2229</v>
      </c>
      <c r="BM110" s="258" t="e">
        <f>BL110/BJ110</f>
        <v>#DIV/0!</v>
      </c>
      <c r="BN110" s="61"/>
      <c r="BO110" s="126">
        <f t="shared" si="992"/>
        <v>94</v>
      </c>
      <c r="BP110" s="126">
        <f t="shared" si="992"/>
        <v>103</v>
      </c>
      <c r="BQ110" s="109">
        <f>SUM(BP110,-BO110)</f>
        <v>9</v>
      </c>
      <c r="BR110" s="80">
        <f>BQ110/BO110</f>
        <v>9.5744680851063829E-2</v>
      </c>
      <c r="BS110" s="62"/>
      <c r="BT110" s="8">
        <v>2305</v>
      </c>
      <c r="BU110" s="176">
        <f>BU230</f>
        <v>103</v>
      </c>
      <c r="BV110" s="70">
        <f t="shared" si="993"/>
        <v>-2202</v>
      </c>
      <c r="BW110" s="71">
        <f t="shared" ref="BW110" si="1023">BV110/BT110</f>
        <v>-0.95531453362255969</v>
      </c>
      <c r="BX110" s="506">
        <v>29</v>
      </c>
      <c r="BY110" s="6"/>
      <c r="CB110" s="14">
        <v>29</v>
      </c>
      <c r="CC110" s="256" t="s">
        <v>83</v>
      </c>
      <c r="CD110" s="8">
        <f>CD230</f>
        <v>0</v>
      </c>
      <c r="CE110" s="8">
        <f>CE230</f>
        <v>2229</v>
      </c>
      <c r="CF110" s="257">
        <f>SUM(CE110,-CD110)</f>
        <v>2229</v>
      </c>
      <c r="CG110" s="258" t="e">
        <f>CF110/CD110</f>
        <v>#DIV/0!</v>
      </c>
      <c r="CH110" s="61"/>
      <c r="CI110" s="126">
        <f t="shared" si="995"/>
        <v>55</v>
      </c>
      <c r="CJ110" s="126">
        <f t="shared" si="995"/>
        <v>41</v>
      </c>
      <c r="CK110" s="109">
        <f>SUM(CJ110,-CI110)</f>
        <v>-14</v>
      </c>
      <c r="CL110" s="80">
        <f>CK110/CI110</f>
        <v>-0.25454545454545452</v>
      </c>
      <c r="CM110" s="62"/>
      <c r="CN110" s="8">
        <v>2305</v>
      </c>
      <c r="CO110" s="176">
        <f>CO230</f>
        <v>41</v>
      </c>
      <c r="CP110" s="70">
        <f t="shared" si="996"/>
        <v>-2264</v>
      </c>
      <c r="CQ110" s="71">
        <f t="shared" ref="CQ110" si="1024">CP110/CN110</f>
        <v>-0.98221258134490241</v>
      </c>
      <c r="CR110" s="14">
        <v>29</v>
      </c>
      <c r="CS110" s="6"/>
      <c r="CU110" s="506">
        <v>29</v>
      </c>
      <c r="CV110" s="256" t="s">
        <v>83</v>
      </c>
      <c r="CW110" s="8">
        <f>CW230</f>
        <v>0</v>
      </c>
      <c r="CX110" s="8">
        <f>CX230</f>
        <v>2229</v>
      </c>
      <c r="CY110" s="257">
        <f>SUM(CX110,-CW110)</f>
        <v>2229</v>
      </c>
      <c r="CZ110" s="258" t="e">
        <f>CY110/CW110</f>
        <v>#DIV/0!</v>
      </c>
      <c r="DA110" s="61"/>
      <c r="DB110" s="126">
        <f t="shared" si="998"/>
        <v>40</v>
      </c>
      <c r="DC110" s="126">
        <f t="shared" si="998"/>
        <v>37</v>
      </c>
      <c r="DD110" s="109">
        <f>SUM(DC110,-DB110)</f>
        <v>-3</v>
      </c>
      <c r="DE110" s="80">
        <f>DD110/DB110</f>
        <v>-7.4999999999999997E-2</v>
      </c>
      <c r="DF110" s="62"/>
      <c r="DG110" s="8">
        <v>2305</v>
      </c>
      <c r="DH110" s="176">
        <f>DH230</f>
        <v>37</v>
      </c>
      <c r="DI110" s="70">
        <f t="shared" si="999"/>
        <v>-2268</v>
      </c>
      <c r="DJ110" s="71">
        <f t="shared" ref="DJ110" si="1025">DI110/DG110</f>
        <v>-0.98394793926247293</v>
      </c>
      <c r="DK110" s="506">
        <v>29</v>
      </c>
      <c r="DL110" s="6"/>
      <c r="DN110" s="14">
        <v>29</v>
      </c>
      <c r="DO110" s="256" t="s">
        <v>83</v>
      </c>
      <c r="DP110" s="8">
        <f>DP230</f>
        <v>0</v>
      </c>
      <c r="DQ110" s="8">
        <f>DQ230</f>
        <v>2229</v>
      </c>
      <c r="DR110" s="257">
        <f>SUM(DQ110,-DP110)</f>
        <v>2229</v>
      </c>
      <c r="DS110" s="258" t="e">
        <f>DR110/DP110</f>
        <v>#DIV/0!</v>
      </c>
      <c r="DT110" s="61"/>
      <c r="DU110" s="126">
        <f t="shared" si="1001"/>
        <v>14</v>
      </c>
      <c r="DV110" s="126">
        <f t="shared" si="1001"/>
        <v>19</v>
      </c>
      <c r="DW110" s="109">
        <f>SUM(DV110,-DU110)</f>
        <v>5</v>
      </c>
      <c r="DX110" s="80">
        <f>DW110/DU110</f>
        <v>0.35714285714285715</v>
      </c>
      <c r="DY110" s="62"/>
      <c r="DZ110" s="8">
        <v>2305</v>
      </c>
      <c r="EA110" s="176">
        <f>EA230</f>
        <v>19</v>
      </c>
      <c r="EB110" s="70">
        <f t="shared" si="1002"/>
        <v>-2286</v>
      </c>
      <c r="EC110" s="71">
        <f t="shared" ref="EC110" si="1026">EB110/DZ110</f>
        <v>-0.99175704989154012</v>
      </c>
      <c r="ED110" s="14">
        <v>29</v>
      </c>
      <c r="EE110" s="6"/>
      <c r="EG110" s="506">
        <v>29</v>
      </c>
      <c r="EH110" s="256" t="s">
        <v>83</v>
      </c>
      <c r="EI110" s="8">
        <f>EI230</f>
        <v>0</v>
      </c>
      <c r="EJ110" s="8">
        <f>EJ230</f>
        <v>2229</v>
      </c>
      <c r="EK110" s="257">
        <f>SUM(EJ110,-EI110)</f>
        <v>2229</v>
      </c>
      <c r="EL110" s="258" t="e">
        <f>EK110/EI110</f>
        <v>#DIV/0!</v>
      </c>
      <c r="EM110" s="61"/>
      <c r="EN110" s="126">
        <f t="shared" si="1004"/>
        <v>38</v>
      </c>
      <c r="EO110" s="126">
        <f t="shared" si="1004"/>
        <v>17</v>
      </c>
      <c r="EP110" s="109">
        <f>SUM(EO110,-EN110)</f>
        <v>-21</v>
      </c>
      <c r="EQ110" s="80">
        <f>EP110/EN110</f>
        <v>-0.55263157894736847</v>
      </c>
      <c r="ER110" s="62"/>
      <c r="ES110" s="8">
        <v>2305</v>
      </c>
      <c r="ET110" s="176">
        <f>ET230</f>
        <v>17</v>
      </c>
      <c r="EU110" s="70">
        <f t="shared" si="1005"/>
        <v>-2288</v>
      </c>
      <c r="EV110" s="71">
        <f t="shared" ref="EV110" si="1027">EU110/ES110</f>
        <v>-0.99262472885032538</v>
      </c>
      <c r="EW110" s="506">
        <v>29</v>
      </c>
      <c r="EX110" s="6"/>
      <c r="EZ110" s="14">
        <v>29</v>
      </c>
      <c r="FA110" s="256" t="s">
        <v>83</v>
      </c>
      <c r="FB110" s="8">
        <f>FB230</f>
        <v>0</v>
      </c>
      <c r="FC110" s="8">
        <f>FC230</f>
        <v>2229</v>
      </c>
      <c r="FD110" s="257">
        <f>SUM(FC110,-FB110)</f>
        <v>2229</v>
      </c>
      <c r="FE110" s="258" t="e">
        <f>FD110/FB110</f>
        <v>#DIV/0!</v>
      </c>
      <c r="FF110" s="61"/>
      <c r="FG110" s="126">
        <f t="shared" si="1007"/>
        <v>4</v>
      </c>
      <c r="FH110" s="126">
        <f t="shared" si="1007"/>
        <v>6</v>
      </c>
      <c r="FI110" s="109">
        <f>SUM(FH110,-FG110)</f>
        <v>2</v>
      </c>
      <c r="FJ110" s="80">
        <f>FI110/FG110</f>
        <v>0.5</v>
      </c>
      <c r="FK110" s="62"/>
      <c r="FL110" s="8">
        <v>2305</v>
      </c>
      <c r="FM110" s="176">
        <f>FM230</f>
        <v>6</v>
      </c>
      <c r="FN110" s="70">
        <f t="shared" si="1008"/>
        <v>-2299</v>
      </c>
      <c r="FO110" s="71">
        <f t="shared" ref="FO110" si="1028">FN110/FL110</f>
        <v>-0.99739696312364423</v>
      </c>
      <c r="FP110" s="14">
        <v>29</v>
      </c>
      <c r="FQ110" s="6"/>
      <c r="FS110" s="506">
        <v>29</v>
      </c>
      <c r="FT110" s="256" t="s">
        <v>83</v>
      </c>
      <c r="FU110" s="8">
        <f>FU230</f>
        <v>0</v>
      </c>
      <c r="FV110" s="8">
        <f>FV230</f>
        <v>2229</v>
      </c>
      <c r="FW110" s="257">
        <f>SUM(FV110,-FU110)</f>
        <v>2229</v>
      </c>
      <c r="FX110" s="258" t="e">
        <f>FW110/FU110</f>
        <v>#DIV/0!</v>
      </c>
      <c r="FY110" s="61"/>
      <c r="FZ110" s="126">
        <f t="shared" si="1010"/>
        <v>46</v>
      </c>
      <c r="GA110" s="126">
        <f t="shared" si="1010"/>
        <v>45</v>
      </c>
      <c r="GB110" s="109">
        <f>SUM(GA110,-FZ110)</f>
        <v>-1</v>
      </c>
      <c r="GC110" s="80">
        <f>GB110/FZ110</f>
        <v>-2.1739130434782608E-2</v>
      </c>
      <c r="GD110" s="62"/>
      <c r="GE110" s="8">
        <v>2305</v>
      </c>
      <c r="GF110" s="176">
        <f>GF230</f>
        <v>45</v>
      </c>
      <c r="GG110" s="70">
        <f t="shared" si="1011"/>
        <v>-2260</v>
      </c>
      <c r="GH110" s="71">
        <f t="shared" ref="GH110" si="1029">GG110/GE110</f>
        <v>-0.9804772234273319</v>
      </c>
      <c r="GI110" s="506">
        <v>29</v>
      </c>
      <c r="GJ110" s="6"/>
      <c r="GL110" s="14">
        <v>29</v>
      </c>
      <c r="GM110" s="256" t="s">
        <v>83</v>
      </c>
      <c r="GN110" s="8">
        <f>GN230</f>
        <v>0</v>
      </c>
      <c r="GO110" s="8">
        <f>GO230</f>
        <v>2229</v>
      </c>
      <c r="GP110" s="257">
        <f>SUM(GO110,-GN110)</f>
        <v>2229</v>
      </c>
      <c r="GQ110" s="258" t="e">
        <f>GP110/GN110</f>
        <v>#DIV/0!</v>
      </c>
      <c r="GR110" s="61"/>
      <c r="GS110" s="126">
        <f>GS230</f>
        <v>10</v>
      </c>
      <c r="GT110" s="126">
        <f>GT230</f>
        <v>4</v>
      </c>
      <c r="GU110" s="109">
        <f>SUM(GT110,-GS110)</f>
        <v>-6</v>
      </c>
      <c r="GV110" s="80">
        <f>GU110/GS110</f>
        <v>-0.6</v>
      </c>
      <c r="GW110" s="62"/>
      <c r="GX110" s="8">
        <v>2305</v>
      </c>
      <c r="GY110" s="176">
        <f>GY230</f>
        <v>4</v>
      </c>
      <c r="GZ110" s="70">
        <f t="shared" si="1013"/>
        <v>-2301</v>
      </c>
      <c r="HA110" s="71">
        <f t="shared" ref="HA110" si="1030">GZ110/GX110</f>
        <v>-0.99826464208242949</v>
      </c>
      <c r="HB110" s="14">
        <v>29</v>
      </c>
      <c r="HC110" s="6"/>
      <c r="HE110" s="506">
        <v>29</v>
      </c>
      <c r="HF110" s="256" t="s">
        <v>83</v>
      </c>
      <c r="HG110" s="8">
        <f>HG230</f>
        <v>0</v>
      </c>
      <c r="HH110" s="8">
        <f>HH230</f>
        <v>2229</v>
      </c>
      <c r="HI110" s="257">
        <f>SUM(HH110,-HG110)</f>
        <v>2229</v>
      </c>
      <c r="HJ110" s="258" t="e">
        <f>HI110/HG110</f>
        <v>#DIV/0!</v>
      </c>
      <c r="HK110" s="61"/>
      <c r="HL110" s="126">
        <f t="shared" si="1015"/>
        <v>35</v>
      </c>
      <c r="HM110" s="126">
        <f t="shared" si="1015"/>
        <v>27</v>
      </c>
      <c r="HN110" s="109">
        <f>SUM(HM110,-HL110)</f>
        <v>-8</v>
      </c>
      <c r="HO110" s="80">
        <f>HN110/HL110</f>
        <v>-0.22857142857142856</v>
      </c>
      <c r="HP110" s="62"/>
      <c r="HQ110" s="8">
        <v>2305</v>
      </c>
      <c r="HR110" s="176">
        <f>HR230</f>
        <v>27</v>
      </c>
      <c r="HS110" s="70">
        <f t="shared" si="1016"/>
        <v>-2278</v>
      </c>
      <c r="HT110" s="71">
        <f t="shared" ref="HT110" si="1031">HS110/HQ110</f>
        <v>-0.9882863340563991</v>
      </c>
      <c r="HU110" s="506">
        <v>29</v>
      </c>
      <c r="HV110" s="6"/>
      <c r="HX110" s="14">
        <v>29</v>
      </c>
      <c r="HY110" s="256" t="s">
        <v>83</v>
      </c>
      <c r="HZ110" s="8">
        <f>HZ230</f>
        <v>0</v>
      </c>
      <c r="IA110" s="8">
        <f>IA230</f>
        <v>2229</v>
      </c>
      <c r="IB110" s="257">
        <f>SUM(IA110,-HZ110)</f>
        <v>2229</v>
      </c>
      <c r="IC110" s="258" t="e">
        <f>IB110/HZ110</f>
        <v>#DIV/0!</v>
      </c>
      <c r="ID110" s="61"/>
      <c r="IE110" s="126">
        <f>IE230</f>
        <v>36</v>
      </c>
      <c r="IF110" s="126">
        <f>IF230</f>
        <v>16</v>
      </c>
      <c r="IG110" s="109">
        <f>SUM(IF110,-IE110)</f>
        <v>-20</v>
      </c>
      <c r="IH110" s="80">
        <f>IG110/IE110</f>
        <v>-0.55555555555555558</v>
      </c>
      <c r="II110" s="62"/>
      <c r="IJ110" s="8">
        <v>2305</v>
      </c>
      <c r="IK110" s="176">
        <f>IK230</f>
        <v>16</v>
      </c>
      <c r="IL110" s="70">
        <f t="shared" si="1018"/>
        <v>-2289</v>
      </c>
      <c r="IM110" s="71">
        <f t="shared" ref="IM110" si="1032">IL110/IJ110</f>
        <v>-0.99305856832971795</v>
      </c>
      <c r="IN110" s="14">
        <v>29</v>
      </c>
      <c r="IO110" s="6"/>
      <c r="IQ110" s="511">
        <v>29</v>
      </c>
      <c r="IR110" s="256" t="s">
        <v>83</v>
      </c>
      <c r="IS110" s="8">
        <f>IS230</f>
        <v>0</v>
      </c>
      <c r="IT110" s="8">
        <f>IT230</f>
        <v>2229</v>
      </c>
      <c r="IU110" s="257">
        <f>SUM(IT110,-IS110)</f>
        <v>2229</v>
      </c>
      <c r="IV110" s="258" t="e">
        <f>IU110/IS110</f>
        <v>#DIV/0!</v>
      </c>
      <c r="IW110" s="61"/>
      <c r="IX110" s="126">
        <f>IX230</f>
        <v>511</v>
      </c>
      <c r="IY110" s="126">
        <f>IY230</f>
        <v>456</v>
      </c>
      <c r="IZ110" s="109">
        <f>SUM(IY110,-IX110)</f>
        <v>-55</v>
      </c>
      <c r="JA110" s="80">
        <f>IZ110/IX110</f>
        <v>-0.10763209393346379</v>
      </c>
      <c r="JB110" s="62"/>
      <c r="JC110" s="8">
        <v>2305</v>
      </c>
      <c r="JD110" s="176">
        <f>JD230</f>
        <v>456</v>
      </c>
      <c r="JE110" s="70">
        <f t="shared" si="1020"/>
        <v>-1849</v>
      </c>
      <c r="JF110" s="71">
        <f t="shared" ref="JF110" si="1033">JE110/JC110</f>
        <v>-0.80216919739696313</v>
      </c>
      <c r="JG110" s="511">
        <v>29</v>
      </c>
      <c r="JH110" s="6"/>
    </row>
    <row r="111" spans="1:268" x14ac:dyDescent="0.25">
      <c r="A111" s="501">
        <v>30</v>
      </c>
      <c r="B111" s="280" t="s">
        <v>84</v>
      </c>
      <c r="C111" s="281"/>
      <c r="D111" s="281">
        <f>D230</f>
        <v>2229</v>
      </c>
      <c r="E111" s="282"/>
      <c r="F111" s="283" t="e">
        <f>D111/D109</f>
        <v>#DIV/0!</v>
      </c>
      <c r="G111" s="61"/>
      <c r="H111" s="442">
        <v>6084</v>
      </c>
      <c r="I111" s="284">
        <v>5986</v>
      </c>
      <c r="J111" s="276">
        <f t="shared" si="943"/>
        <v>-98</v>
      </c>
      <c r="K111" s="277">
        <f>J111/H111</f>
        <v>-1.6107823800131493E-2</v>
      </c>
      <c r="L111" s="62"/>
      <c r="M111" s="69">
        <v>9285</v>
      </c>
      <c r="N111" s="69">
        <f>N226</f>
        <v>0</v>
      </c>
      <c r="O111" s="70">
        <f>SUM(N111,-M111)</f>
        <v>-9285</v>
      </c>
      <c r="P111" s="71">
        <f>O111/M111</f>
        <v>-1</v>
      </c>
      <c r="Q111" s="501">
        <v>30</v>
      </c>
      <c r="R111" s="6"/>
      <c r="U111" s="506">
        <v>30</v>
      </c>
      <c r="V111" s="280" t="s">
        <v>84</v>
      </c>
      <c r="W111" s="281"/>
      <c r="X111" s="281">
        <f>X231</f>
        <v>6303</v>
      </c>
      <c r="Y111" s="282"/>
      <c r="Z111" s="283">
        <f>X111/X109</f>
        <v>0.68481095176010431</v>
      </c>
      <c r="AA111" s="61"/>
      <c r="AB111" s="284">
        <f t="shared" si="986"/>
        <v>261</v>
      </c>
      <c r="AC111" s="284">
        <f t="shared" si="986"/>
        <v>247</v>
      </c>
      <c r="AD111" s="276">
        <f t="shared" si="971"/>
        <v>-14</v>
      </c>
      <c r="AE111" s="283">
        <f>AC111/AC109</f>
        <v>0.62849872773536897</v>
      </c>
      <c r="AF111" s="62"/>
      <c r="AG111" s="88"/>
      <c r="AH111" s="83"/>
      <c r="AI111" s="88"/>
      <c r="AJ111" s="268"/>
      <c r="AK111" s="506">
        <v>30</v>
      </c>
      <c r="AL111" s="6"/>
      <c r="AN111" s="14">
        <v>30</v>
      </c>
      <c r="AO111" s="280" t="s">
        <v>84</v>
      </c>
      <c r="AP111" s="281"/>
      <c r="AQ111" s="281">
        <f>AQ231</f>
        <v>6303</v>
      </c>
      <c r="AR111" s="282"/>
      <c r="AS111" s="283">
        <f>AQ111/AQ109</f>
        <v>0.68481095176010431</v>
      </c>
      <c r="AT111" s="61"/>
      <c r="AU111" s="284">
        <f t="shared" si="989"/>
        <v>89</v>
      </c>
      <c r="AV111" s="284">
        <f t="shared" si="989"/>
        <v>84</v>
      </c>
      <c r="AW111" s="276">
        <f t="shared" si="972"/>
        <v>-5</v>
      </c>
      <c r="AX111" s="283">
        <f>AV111/AV109</f>
        <v>0.66141732283464572</v>
      </c>
      <c r="AY111" s="62"/>
      <c r="AZ111" s="88"/>
      <c r="BA111" s="83"/>
      <c r="BB111" s="88"/>
      <c r="BC111" s="268"/>
      <c r="BD111" s="14">
        <v>30</v>
      </c>
      <c r="BE111" s="6"/>
      <c r="BH111" s="506">
        <v>30</v>
      </c>
      <c r="BI111" s="280" t="s">
        <v>84</v>
      </c>
      <c r="BJ111" s="281"/>
      <c r="BK111" s="281">
        <f>BK231</f>
        <v>6303</v>
      </c>
      <c r="BL111" s="282"/>
      <c r="BM111" s="283">
        <f>BK111/BK109</f>
        <v>0.68481095176010431</v>
      </c>
      <c r="BN111" s="61"/>
      <c r="BO111" s="284">
        <f t="shared" si="992"/>
        <v>266</v>
      </c>
      <c r="BP111" s="284">
        <f t="shared" si="992"/>
        <v>272</v>
      </c>
      <c r="BQ111" s="276">
        <f t="shared" si="973"/>
        <v>6</v>
      </c>
      <c r="BR111" s="283">
        <f>BP111/BP109</f>
        <v>0.72727272727272729</v>
      </c>
      <c r="BS111" s="62"/>
      <c r="BT111" s="88"/>
      <c r="BU111" s="83"/>
      <c r="BV111" s="88"/>
      <c r="BW111" s="268"/>
      <c r="BX111" s="506">
        <v>30</v>
      </c>
      <c r="BY111" s="6"/>
      <c r="CB111" s="14">
        <v>30</v>
      </c>
      <c r="CC111" s="280" t="s">
        <v>84</v>
      </c>
      <c r="CD111" s="281"/>
      <c r="CE111" s="281">
        <f>CE231</f>
        <v>6303</v>
      </c>
      <c r="CF111" s="282"/>
      <c r="CG111" s="283">
        <f>CE111/CE109</f>
        <v>0.68481095176010431</v>
      </c>
      <c r="CH111" s="61"/>
      <c r="CI111" s="284">
        <f t="shared" si="995"/>
        <v>169</v>
      </c>
      <c r="CJ111" s="284">
        <f t="shared" si="995"/>
        <v>139</v>
      </c>
      <c r="CK111" s="276">
        <f t="shared" si="974"/>
        <v>-30</v>
      </c>
      <c r="CL111" s="283">
        <f>CJ111/CJ109</f>
        <v>0.73544973544973546</v>
      </c>
      <c r="CM111" s="62"/>
      <c r="CN111" s="88"/>
      <c r="CO111" s="83"/>
      <c r="CP111" s="88"/>
      <c r="CQ111" s="268"/>
      <c r="CR111" s="14">
        <v>30</v>
      </c>
      <c r="CS111" s="6"/>
      <c r="CU111" s="506">
        <v>30</v>
      </c>
      <c r="CV111" s="280" t="s">
        <v>84</v>
      </c>
      <c r="CW111" s="281"/>
      <c r="CX111" s="281">
        <f>CX231</f>
        <v>6303</v>
      </c>
      <c r="CY111" s="282"/>
      <c r="CZ111" s="283">
        <f>CX111/CX109</f>
        <v>0.68481095176010431</v>
      </c>
      <c r="DA111" s="61"/>
      <c r="DB111" s="284">
        <f t="shared" si="998"/>
        <v>93</v>
      </c>
      <c r="DC111" s="284">
        <f t="shared" si="998"/>
        <v>95</v>
      </c>
      <c r="DD111" s="276">
        <f t="shared" si="975"/>
        <v>2</v>
      </c>
      <c r="DE111" s="283">
        <f>DC111/DC109</f>
        <v>0.69852941176470584</v>
      </c>
      <c r="DF111" s="62"/>
      <c r="DG111" s="88"/>
      <c r="DH111" s="83"/>
      <c r="DI111" s="88"/>
      <c r="DJ111" s="268"/>
      <c r="DK111" s="506">
        <v>30</v>
      </c>
      <c r="DL111" s="6"/>
      <c r="DN111" s="14">
        <v>30</v>
      </c>
      <c r="DO111" s="280" t="s">
        <v>84</v>
      </c>
      <c r="DP111" s="281"/>
      <c r="DQ111" s="281">
        <f>DQ231</f>
        <v>6303</v>
      </c>
      <c r="DR111" s="282"/>
      <c r="DS111" s="283">
        <f>DQ111/DQ109</f>
        <v>0.68481095176010431</v>
      </c>
      <c r="DT111" s="61"/>
      <c r="DU111" s="284">
        <f t="shared" si="1001"/>
        <v>34</v>
      </c>
      <c r="DV111" s="284">
        <f t="shared" si="1001"/>
        <v>38</v>
      </c>
      <c r="DW111" s="276">
        <f t="shared" si="976"/>
        <v>4</v>
      </c>
      <c r="DX111" s="283">
        <f>DV111/DV109</f>
        <v>0.74509803921568629</v>
      </c>
      <c r="DY111" s="62"/>
      <c r="DZ111" s="88"/>
      <c r="EA111" s="83"/>
      <c r="EB111" s="88"/>
      <c r="EC111" s="268"/>
      <c r="ED111" s="14">
        <v>30</v>
      </c>
      <c r="EE111" s="6"/>
      <c r="EG111" s="506">
        <v>30</v>
      </c>
      <c r="EH111" s="280" t="s">
        <v>84</v>
      </c>
      <c r="EI111" s="281"/>
      <c r="EJ111" s="281">
        <f>EJ231</f>
        <v>6303</v>
      </c>
      <c r="EK111" s="282"/>
      <c r="EL111" s="283">
        <f>EJ111/EJ109</f>
        <v>0.68481095176010431</v>
      </c>
      <c r="EM111" s="61"/>
      <c r="EN111" s="284">
        <f t="shared" si="1004"/>
        <v>49</v>
      </c>
      <c r="EO111" s="284">
        <f t="shared" si="1004"/>
        <v>54</v>
      </c>
      <c r="EP111" s="276">
        <f t="shared" si="977"/>
        <v>5</v>
      </c>
      <c r="EQ111" s="283">
        <f>EO111/EO109</f>
        <v>0.72972972972972971</v>
      </c>
      <c r="ER111" s="62"/>
      <c r="ES111" s="88"/>
      <c r="ET111" s="83"/>
      <c r="EU111" s="88"/>
      <c r="EV111" s="268"/>
      <c r="EW111" s="506">
        <v>30</v>
      </c>
      <c r="EX111" s="6"/>
      <c r="EZ111" s="14">
        <v>30</v>
      </c>
      <c r="FA111" s="280" t="s">
        <v>84</v>
      </c>
      <c r="FB111" s="281"/>
      <c r="FC111" s="281">
        <f>FC231</f>
        <v>6303</v>
      </c>
      <c r="FD111" s="282"/>
      <c r="FE111" s="283">
        <f>FC111/FC109</f>
        <v>0.68481095176010431</v>
      </c>
      <c r="FF111" s="61"/>
      <c r="FG111" s="284">
        <f t="shared" si="1007"/>
        <v>17</v>
      </c>
      <c r="FH111" s="284">
        <f t="shared" si="1007"/>
        <v>19</v>
      </c>
      <c r="FI111" s="276">
        <f t="shared" si="978"/>
        <v>2</v>
      </c>
      <c r="FJ111" s="283">
        <f>FH111/FH109</f>
        <v>0.95</v>
      </c>
      <c r="FK111" s="62"/>
      <c r="FL111" s="88"/>
      <c r="FM111" s="83"/>
      <c r="FN111" s="88"/>
      <c r="FO111" s="268"/>
      <c r="FP111" s="14">
        <v>30</v>
      </c>
      <c r="FQ111" s="6"/>
      <c r="FS111" s="506">
        <v>30</v>
      </c>
      <c r="FT111" s="280" t="s">
        <v>84</v>
      </c>
      <c r="FU111" s="281"/>
      <c r="FV111" s="281">
        <f>FV231</f>
        <v>6303</v>
      </c>
      <c r="FW111" s="282"/>
      <c r="FX111" s="283">
        <f>FV111/FV109</f>
        <v>0.68481095176010431</v>
      </c>
      <c r="FY111" s="61"/>
      <c r="FZ111" s="284">
        <f t="shared" si="1010"/>
        <v>78</v>
      </c>
      <c r="GA111" s="284">
        <f t="shared" si="1010"/>
        <v>89</v>
      </c>
      <c r="GB111" s="276">
        <f t="shared" si="979"/>
        <v>11</v>
      </c>
      <c r="GC111" s="283">
        <f>GA111/GA109</f>
        <v>0.64963503649635035</v>
      </c>
      <c r="GD111" s="62"/>
      <c r="GE111" s="88"/>
      <c r="GF111" s="83"/>
      <c r="GG111" s="88"/>
      <c r="GH111" s="268"/>
      <c r="GI111" s="506">
        <v>30</v>
      </c>
      <c r="GJ111" s="6"/>
      <c r="GL111" s="14">
        <v>30</v>
      </c>
      <c r="GM111" s="280" t="s">
        <v>84</v>
      </c>
      <c r="GN111" s="281"/>
      <c r="GO111" s="281">
        <f>GO231</f>
        <v>6303</v>
      </c>
      <c r="GP111" s="282"/>
      <c r="GQ111" s="283">
        <f>GO111/GO109</f>
        <v>0.68481095176010431</v>
      </c>
      <c r="GR111" s="61"/>
      <c r="GS111" s="284">
        <v>21</v>
      </c>
      <c r="GT111" s="284">
        <v>21</v>
      </c>
      <c r="GU111" s="276">
        <f t="shared" si="980"/>
        <v>0</v>
      </c>
      <c r="GV111" s="283">
        <f>GT111/GT109</f>
        <v>1.1052631578947369</v>
      </c>
      <c r="GW111" s="62"/>
      <c r="GX111" s="88"/>
      <c r="GY111" s="83"/>
      <c r="GZ111" s="88"/>
      <c r="HA111" s="268"/>
      <c r="HB111" s="14">
        <v>30</v>
      </c>
      <c r="HC111" s="6"/>
      <c r="HE111" s="506">
        <v>30</v>
      </c>
      <c r="HF111" s="280" t="s">
        <v>84</v>
      </c>
      <c r="HG111" s="281"/>
      <c r="HH111" s="281">
        <f>HH231</f>
        <v>6303</v>
      </c>
      <c r="HI111" s="282"/>
      <c r="HJ111" s="283">
        <f>HH111/HH109</f>
        <v>0.68481095176010431</v>
      </c>
      <c r="HK111" s="61"/>
      <c r="HL111" s="284">
        <f t="shared" si="1015"/>
        <v>51</v>
      </c>
      <c r="HM111" s="284">
        <f t="shared" si="1015"/>
        <v>59</v>
      </c>
      <c r="HN111" s="276">
        <f t="shared" si="981"/>
        <v>8</v>
      </c>
      <c r="HO111" s="283">
        <f>HM111/HM109</f>
        <v>0.83098591549295775</v>
      </c>
      <c r="HP111" s="62"/>
      <c r="HQ111" s="88"/>
      <c r="HR111" s="83"/>
      <c r="HS111" s="88"/>
      <c r="HT111" s="268"/>
      <c r="HU111" s="506">
        <v>30</v>
      </c>
      <c r="HV111" s="6"/>
      <c r="HX111" s="14">
        <v>30</v>
      </c>
      <c r="HY111" s="280" t="s">
        <v>84</v>
      </c>
      <c r="HZ111" s="281"/>
      <c r="IA111" s="281">
        <f>IA231</f>
        <v>6303</v>
      </c>
      <c r="IB111" s="282"/>
      <c r="IC111" s="283">
        <f>IA111/IA109</f>
        <v>0.68481095176010431</v>
      </c>
      <c r="ID111" s="61"/>
      <c r="IE111" s="284">
        <v>51</v>
      </c>
      <c r="IF111" s="284">
        <v>51</v>
      </c>
      <c r="IG111" s="276">
        <f t="shared" si="982"/>
        <v>0</v>
      </c>
      <c r="IH111" s="283">
        <f>IF111/IF109</f>
        <v>0.82258064516129037</v>
      </c>
      <c r="II111" s="62"/>
      <c r="IJ111" s="88"/>
      <c r="IK111" s="83"/>
      <c r="IL111" s="88"/>
      <c r="IM111" s="268"/>
      <c r="IN111" s="14">
        <v>30</v>
      </c>
      <c r="IO111" s="6"/>
      <c r="IQ111" s="511">
        <v>30</v>
      </c>
      <c r="IR111" s="280" t="s">
        <v>84</v>
      </c>
      <c r="IS111" s="281"/>
      <c r="IT111" s="281">
        <f>IT231</f>
        <v>6303</v>
      </c>
      <c r="IU111" s="282"/>
      <c r="IV111" s="283">
        <f>IT111/IT109</f>
        <v>0.68481095176010431</v>
      </c>
      <c r="IW111" s="61"/>
      <c r="IX111" s="284">
        <v>1186</v>
      </c>
      <c r="IY111" s="284">
        <v>1186</v>
      </c>
      <c r="IZ111" s="276">
        <f t="shared" si="983"/>
        <v>0</v>
      </c>
      <c r="JA111" s="283">
        <f>IY111/IY109</f>
        <v>0.71748336358136722</v>
      </c>
      <c r="JB111" s="62"/>
      <c r="JC111" s="88"/>
      <c r="JD111" s="83"/>
      <c r="JE111" s="88"/>
      <c r="JF111" s="268"/>
      <c r="JG111" s="511">
        <v>30</v>
      </c>
      <c r="JH111" s="6"/>
    </row>
    <row r="112" spans="1:268" x14ac:dyDescent="0.25">
      <c r="A112" s="501">
        <v>31</v>
      </c>
      <c r="B112" s="280" t="s">
        <v>85</v>
      </c>
      <c r="C112" s="281"/>
      <c r="D112" s="281">
        <f>D231</f>
        <v>6303</v>
      </c>
      <c r="E112" s="282"/>
      <c r="F112" s="283" t="e">
        <f>D112/D109</f>
        <v>#DIV/0!</v>
      </c>
      <c r="G112" s="61"/>
      <c r="H112" s="442">
        <v>2775</v>
      </c>
      <c r="I112" s="284">
        <v>2701</v>
      </c>
      <c r="J112" s="276">
        <f t="shared" si="943"/>
        <v>-74</v>
      </c>
      <c r="K112" s="277">
        <f>J112/H112</f>
        <v>-2.6666666666666668E-2</v>
      </c>
      <c r="L112" s="62"/>
      <c r="M112" s="8">
        <v>2305</v>
      </c>
      <c r="N112" s="176">
        <f>N227</f>
        <v>415</v>
      </c>
      <c r="O112" s="70">
        <f>SUM(N112,-M112)</f>
        <v>-1890</v>
      </c>
      <c r="P112" s="71">
        <f>O112/M112</f>
        <v>-0.81995661605206072</v>
      </c>
      <c r="Q112" s="501">
        <v>31</v>
      </c>
      <c r="R112" s="6"/>
      <c r="U112" s="506">
        <v>31</v>
      </c>
      <c r="V112" s="280" t="s">
        <v>85</v>
      </c>
      <c r="W112" s="281"/>
      <c r="X112" s="281">
        <f>X232</f>
        <v>2901</v>
      </c>
      <c r="Y112" s="282"/>
      <c r="Z112" s="283">
        <f>X112/X109</f>
        <v>0.31518904823989569</v>
      </c>
      <c r="AA112" s="61"/>
      <c r="AB112" s="284">
        <f t="shared" si="986"/>
        <v>147</v>
      </c>
      <c r="AC112" s="284">
        <f t="shared" si="986"/>
        <v>146</v>
      </c>
      <c r="AD112" s="276">
        <f t="shared" si="971"/>
        <v>-1</v>
      </c>
      <c r="AE112" s="283">
        <f>AC112/AC109</f>
        <v>0.37150127226463103</v>
      </c>
      <c r="AF112" s="62"/>
      <c r="AG112" s="88"/>
      <c r="AH112" s="83"/>
      <c r="AI112" s="88"/>
      <c r="AJ112" s="268"/>
      <c r="AK112" s="506">
        <v>31</v>
      </c>
      <c r="AL112" s="6"/>
      <c r="AN112" s="14">
        <v>31</v>
      </c>
      <c r="AO112" s="280" t="s">
        <v>85</v>
      </c>
      <c r="AP112" s="281"/>
      <c r="AQ112" s="281">
        <f>AQ232</f>
        <v>2901</v>
      </c>
      <c r="AR112" s="282"/>
      <c r="AS112" s="283">
        <f>AQ112/AQ109</f>
        <v>0.31518904823989569</v>
      </c>
      <c r="AT112" s="61"/>
      <c r="AU112" s="284">
        <f t="shared" si="989"/>
        <v>42</v>
      </c>
      <c r="AV112" s="284">
        <f t="shared" si="989"/>
        <v>43</v>
      </c>
      <c r="AW112" s="276">
        <f t="shared" si="972"/>
        <v>1</v>
      </c>
      <c r="AX112" s="283">
        <f>AV112/AV109</f>
        <v>0.33858267716535434</v>
      </c>
      <c r="AY112" s="62"/>
      <c r="AZ112" s="88"/>
      <c r="BA112" s="83"/>
      <c r="BB112" s="88"/>
      <c r="BC112" s="268"/>
      <c r="BD112" s="14">
        <v>31</v>
      </c>
      <c r="BE112" s="6"/>
      <c r="BH112" s="506">
        <v>31</v>
      </c>
      <c r="BI112" s="280" t="s">
        <v>85</v>
      </c>
      <c r="BJ112" s="281"/>
      <c r="BK112" s="281">
        <f>BK232</f>
        <v>2901</v>
      </c>
      <c r="BL112" s="282"/>
      <c r="BM112" s="283">
        <f>BK112/BK109</f>
        <v>0.31518904823989569</v>
      </c>
      <c r="BN112" s="61"/>
      <c r="BO112" s="284">
        <f t="shared" si="992"/>
        <v>83</v>
      </c>
      <c r="BP112" s="284">
        <f t="shared" si="992"/>
        <v>102</v>
      </c>
      <c r="BQ112" s="276">
        <f t="shared" si="973"/>
        <v>19</v>
      </c>
      <c r="BR112" s="283">
        <f>BP112/BP109</f>
        <v>0.27272727272727271</v>
      </c>
      <c r="BS112" s="62"/>
      <c r="BT112" s="88"/>
      <c r="BU112" s="83"/>
      <c r="BV112" s="88"/>
      <c r="BW112" s="268"/>
      <c r="BX112" s="506">
        <v>31</v>
      </c>
      <c r="BY112" s="6"/>
      <c r="CB112" s="14">
        <v>31</v>
      </c>
      <c r="CC112" s="280" t="s">
        <v>85</v>
      </c>
      <c r="CD112" s="281"/>
      <c r="CE112" s="281">
        <f>CE232</f>
        <v>2901</v>
      </c>
      <c r="CF112" s="282"/>
      <c r="CG112" s="283">
        <f>CE112/CE109</f>
        <v>0.31518904823989569</v>
      </c>
      <c r="CH112" s="61"/>
      <c r="CI112" s="284">
        <f t="shared" si="995"/>
        <v>67</v>
      </c>
      <c r="CJ112" s="284">
        <f t="shared" si="995"/>
        <v>50</v>
      </c>
      <c r="CK112" s="276">
        <f t="shared" si="974"/>
        <v>-17</v>
      </c>
      <c r="CL112" s="283">
        <f>CJ112/CJ109</f>
        <v>0.26455026455026454</v>
      </c>
      <c r="CM112" s="62"/>
      <c r="CN112" s="88"/>
      <c r="CO112" s="83"/>
      <c r="CP112" s="88"/>
      <c r="CQ112" s="268"/>
      <c r="CR112" s="14">
        <v>31</v>
      </c>
      <c r="CS112" s="6"/>
      <c r="CU112" s="506">
        <v>31</v>
      </c>
      <c r="CV112" s="280" t="s">
        <v>85</v>
      </c>
      <c r="CW112" s="281"/>
      <c r="CX112" s="281">
        <f>CX232</f>
        <v>2901</v>
      </c>
      <c r="CY112" s="282"/>
      <c r="CZ112" s="283">
        <f>CX112/CX109</f>
        <v>0.31518904823989569</v>
      </c>
      <c r="DA112" s="61"/>
      <c r="DB112" s="284">
        <f t="shared" si="998"/>
        <v>36</v>
      </c>
      <c r="DC112" s="284">
        <f t="shared" si="998"/>
        <v>41</v>
      </c>
      <c r="DD112" s="276">
        <f t="shared" si="975"/>
        <v>5</v>
      </c>
      <c r="DE112" s="283">
        <f>DC112/DC109</f>
        <v>0.3014705882352941</v>
      </c>
      <c r="DF112" s="62"/>
      <c r="DG112" s="88"/>
      <c r="DH112" s="83"/>
      <c r="DI112" s="88"/>
      <c r="DJ112" s="268"/>
      <c r="DK112" s="506">
        <v>31</v>
      </c>
      <c r="DL112" s="6"/>
      <c r="DN112" s="14">
        <v>31</v>
      </c>
      <c r="DO112" s="280" t="s">
        <v>85</v>
      </c>
      <c r="DP112" s="281"/>
      <c r="DQ112" s="281">
        <f>DQ232</f>
        <v>2901</v>
      </c>
      <c r="DR112" s="282"/>
      <c r="DS112" s="283">
        <f>DQ112/DQ109</f>
        <v>0.31518904823989569</v>
      </c>
      <c r="DT112" s="61"/>
      <c r="DU112" s="284">
        <f t="shared" si="1001"/>
        <v>11</v>
      </c>
      <c r="DV112" s="284">
        <f t="shared" si="1001"/>
        <v>13</v>
      </c>
      <c r="DW112" s="276">
        <f t="shared" si="976"/>
        <v>2</v>
      </c>
      <c r="DX112" s="283">
        <f>DV112/DV109</f>
        <v>0.25490196078431371</v>
      </c>
      <c r="DY112" s="62"/>
      <c r="DZ112" s="88"/>
      <c r="EA112" s="83"/>
      <c r="EB112" s="88"/>
      <c r="EC112" s="268"/>
      <c r="ED112" s="14">
        <v>31</v>
      </c>
      <c r="EE112" s="6"/>
      <c r="EG112" s="506">
        <v>31</v>
      </c>
      <c r="EH112" s="280" t="s">
        <v>85</v>
      </c>
      <c r="EI112" s="281"/>
      <c r="EJ112" s="281">
        <f>EJ232</f>
        <v>2901</v>
      </c>
      <c r="EK112" s="282"/>
      <c r="EL112" s="283">
        <f>EJ112/EJ109</f>
        <v>0.31518904823989569</v>
      </c>
      <c r="EM112" s="61"/>
      <c r="EN112" s="284">
        <f t="shared" si="1004"/>
        <v>23</v>
      </c>
      <c r="EO112" s="284">
        <f t="shared" si="1004"/>
        <v>20</v>
      </c>
      <c r="EP112" s="276">
        <f t="shared" si="977"/>
        <v>-3</v>
      </c>
      <c r="EQ112" s="283">
        <f>EO112/EO109</f>
        <v>0.27027027027027029</v>
      </c>
      <c r="ER112" s="62"/>
      <c r="ES112" s="88"/>
      <c r="ET112" s="83"/>
      <c r="EU112" s="88"/>
      <c r="EV112" s="268"/>
      <c r="EW112" s="506">
        <v>31</v>
      </c>
      <c r="EX112" s="6"/>
      <c r="EZ112" s="14">
        <v>31</v>
      </c>
      <c r="FA112" s="280" t="s">
        <v>85</v>
      </c>
      <c r="FB112" s="281"/>
      <c r="FC112" s="281">
        <f>FC232</f>
        <v>2901</v>
      </c>
      <c r="FD112" s="282"/>
      <c r="FE112" s="283">
        <f>FC112/FC109</f>
        <v>0.31518904823989569</v>
      </c>
      <c r="FF112" s="61"/>
      <c r="FG112" s="284">
        <f t="shared" si="1007"/>
        <v>6</v>
      </c>
      <c r="FH112" s="284">
        <f t="shared" si="1007"/>
        <v>8</v>
      </c>
      <c r="FI112" s="276">
        <f t="shared" si="978"/>
        <v>2</v>
      </c>
      <c r="FJ112" s="283">
        <f>FH112/FH109</f>
        <v>0.4</v>
      </c>
      <c r="FK112" s="62"/>
      <c r="FL112" s="88"/>
      <c r="FM112" s="83"/>
      <c r="FN112" s="88"/>
      <c r="FO112" s="268"/>
      <c r="FP112" s="14">
        <v>31</v>
      </c>
      <c r="FQ112" s="6"/>
      <c r="FS112" s="506">
        <v>31</v>
      </c>
      <c r="FT112" s="280" t="s">
        <v>85</v>
      </c>
      <c r="FU112" s="281"/>
      <c r="FV112" s="281">
        <f>FV232</f>
        <v>2901</v>
      </c>
      <c r="FW112" s="282"/>
      <c r="FX112" s="283">
        <f>FV112/FV109</f>
        <v>0.31518904823989569</v>
      </c>
      <c r="FY112" s="61"/>
      <c r="FZ112" s="284">
        <f t="shared" si="1010"/>
        <v>54</v>
      </c>
      <c r="GA112" s="284">
        <f t="shared" si="1010"/>
        <v>48</v>
      </c>
      <c r="GB112" s="276">
        <f t="shared" si="979"/>
        <v>-6</v>
      </c>
      <c r="GC112" s="283">
        <f>GA112/GA109</f>
        <v>0.35036496350364965</v>
      </c>
      <c r="GD112" s="62"/>
      <c r="GE112" s="88"/>
      <c r="GF112" s="83"/>
      <c r="GG112" s="88"/>
      <c r="GH112" s="268"/>
      <c r="GI112" s="506">
        <v>31</v>
      </c>
      <c r="GJ112" s="6"/>
      <c r="GL112" s="14">
        <v>31</v>
      </c>
      <c r="GM112" s="280" t="s">
        <v>85</v>
      </c>
      <c r="GN112" s="281"/>
      <c r="GO112" s="281">
        <f>GO232</f>
        <v>2901</v>
      </c>
      <c r="GP112" s="282"/>
      <c r="GQ112" s="283">
        <f>GO112/GO109</f>
        <v>0.31518904823989569</v>
      </c>
      <c r="GR112" s="61"/>
      <c r="GS112" s="284">
        <v>13</v>
      </c>
      <c r="GT112" s="284">
        <v>13</v>
      </c>
      <c r="GU112" s="276">
        <f t="shared" si="980"/>
        <v>0</v>
      </c>
      <c r="GV112" s="283">
        <f>GT112/GT109</f>
        <v>0.68421052631578949</v>
      </c>
      <c r="GW112" s="62"/>
      <c r="GX112" s="88"/>
      <c r="GY112" s="83"/>
      <c r="GZ112" s="88"/>
      <c r="HA112" s="268"/>
      <c r="HB112" s="14">
        <v>31</v>
      </c>
      <c r="HC112" s="6"/>
      <c r="HE112" s="506">
        <v>31</v>
      </c>
      <c r="HF112" s="280" t="s">
        <v>85</v>
      </c>
      <c r="HG112" s="281"/>
      <c r="HH112" s="281">
        <f>HH232</f>
        <v>2901</v>
      </c>
      <c r="HI112" s="282"/>
      <c r="HJ112" s="283">
        <f>HH112/HH109</f>
        <v>0.31518904823989569</v>
      </c>
      <c r="HK112" s="61"/>
      <c r="HL112" s="284">
        <f t="shared" si="1015"/>
        <v>9</v>
      </c>
      <c r="HM112" s="284">
        <f t="shared" si="1015"/>
        <v>12</v>
      </c>
      <c r="HN112" s="276">
        <f t="shared" si="981"/>
        <v>3</v>
      </c>
      <c r="HO112" s="283">
        <f>HM112/HM109</f>
        <v>0.16901408450704225</v>
      </c>
      <c r="HP112" s="62"/>
      <c r="HQ112" s="88"/>
      <c r="HR112" s="83"/>
      <c r="HS112" s="88"/>
      <c r="HT112" s="268"/>
      <c r="HU112" s="506">
        <v>31</v>
      </c>
      <c r="HV112" s="6"/>
      <c r="HX112" s="14">
        <v>31</v>
      </c>
      <c r="HY112" s="280" t="s">
        <v>85</v>
      </c>
      <c r="HZ112" s="281"/>
      <c r="IA112" s="281">
        <f>IA232</f>
        <v>2901</v>
      </c>
      <c r="IB112" s="282"/>
      <c r="IC112" s="283">
        <f>IA112/IA109</f>
        <v>0.31518904823989569</v>
      </c>
      <c r="ID112" s="61"/>
      <c r="IE112" s="284">
        <v>9</v>
      </c>
      <c r="IF112" s="284">
        <v>9</v>
      </c>
      <c r="IG112" s="276">
        <f t="shared" si="982"/>
        <v>0</v>
      </c>
      <c r="IH112" s="283">
        <f>IF112/IF109</f>
        <v>0.14516129032258066</v>
      </c>
      <c r="II112" s="62"/>
      <c r="IJ112" s="88"/>
      <c r="IK112" s="83"/>
      <c r="IL112" s="88"/>
      <c r="IM112" s="268"/>
      <c r="IN112" s="14">
        <v>31</v>
      </c>
      <c r="IO112" s="6"/>
      <c r="IQ112" s="511">
        <v>31</v>
      </c>
      <c r="IR112" s="280" t="s">
        <v>85</v>
      </c>
      <c r="IS112" s="281"/>
      <c r="IT112" s="281">
        <f>IT232</f>
        <v>2901</v>
      </c>
      <c r="IU112" s="282"/>
      <c r="IV112" s="283">
        <f>IT112/IT109</f>
        <v>0.31518904823989569</v>
      </c>
      <c r="IW112" s="61"/>
      <c r="IX112" s="284">
        <v>515</v>
      </c>
      <c r="IY112" s="284">
        <v>515</v>
      </c>
      <c r="IZ112" s="547"/>
      <c r="JA112" s="283">
        <f>IY112/IY109</f>
        <v>0.31155474894131879</v>
      </c>
      <c r="JB112" s="62"/>
      <c r="JC112" s="88"/>
      <c r="JD112" s="83"/>
      <c r="JE112" s="88"/>
      <c r="JF112" s="268"/>
      <c r="JG112" s="511">
        <v>31</v>
      </c>
      <c r="JH112" s="6"/>
    </row>
    <row r="113" spans="1:268" ht="5.0999999999999996" customHeight="1" x14ac:dyDescent="0.25">
      <c r="A113" s="501"/>
      <c r="B113" s="42"/>
      <c r="C113" s="43"/>
      <c r="D113" s="44"/>
      <c r="E113" s="44"/>
      <c r="F113" s="45"/>
      <c r="G113" s="49"/>
      <c r="H113" s="548"/>
      <c r="I113" s="549"/>
      <c r="J113" s="550"/>
      <c r="K113" s="551"/>
      <c r="L113" s="62"/>
      <c r="M113" s="88"/>
      <c r="N113" s="83"/>
      <c r="O113" s="88"/>
      <c r="P113" s="268"/>
      <c r="Q113" s="501"/>
      <c r="R113" s="6"/>
      <c r="U113" s="506"/>
      <c r="V113" s="519"/>
      <c r="W113" s="43"/>
      <c r="X113" s="44"/>
      <c r="Y113" s="44"/>
      <c r="Z113" s="45"/>
      <c r="AA113" s="49"/>
      <c r="AB113" s="519"/>
      <c r="AC113" s="519"/>
      <c r="AD113" s="519"/>
      <c r="AE113" s="521"/>
      <c r="AF113" s="62"/>
      <c r="AG113" s="44"/>
      <c r="AH113" s="44"/>
      <c r="AI113" s="44"/>
      <c r="AJ113" s="45"/>
      <c r="AK113" s="506"/>
      <c r="AL113" s="6"/>
      <c r="AN113" s="14"/>
      <c r="AO113" s="44"/>
      <c r="AP113" s="43"/>
      <c r="AQ113" s="44"/>
      <c r="AR113" s="44"/>
      <c r="AS113" s="45"/>
      <c r="AT113" s="49"/>
      <c r="AU113" s="44"/>
      <c r="AV113" s="44"/>
      <c r="AW113" s="44"/>
      <c r="AX113" s="45"/>
      <c r="AY113" s="62"/>
      <c r="AZ113" s="44"/>
      <c r="BA113" s="44"/>
      <c r="BB113" s="44"/>
      <c r="BC113" s="45"/>
      <c r="BD113" s="14"/>
      <c r="BE113" s="6"/>
      <c r="BH113" s="506"/>
      <c r="BI113" s="519"/>
      <c r="BJ113" s="43"/>
      <c r="BK113" s="44"/>
      <c r="BL113" s="44"/>
      <c r="BM113" s="45"/>
      <c r="BN113" s="49"/>
      <c r="BO113" s="519"/>
      <c r="BP113" s="519"/>
      <c r="BQ113" s="519"/>
      <c r="BR113" s="521"/>
      <c r="BS113" s="62"/>
      <c r="BT113" s="44"/>
      <c r="BU113" s="44"/>
      <c r="BV113" s="44"/>
      <c r="BW113" s="45"/>
      <c r="BX113" s="506"/>
      <c r="BY113" s="6"/>
      <c r="CB113" s="14"/>
      <c r="CC113" s="44"/>
      <c r="CD113" s="43"/>
      <c r="CE113" s="44"/>
      <c r="CF113" s="44"/>
      <c r="CG113" s="45"/>
      <c r="CH113" s="49"/>
      <c r="CI113" s="44"/>
      <c r="CJ113" s="44"/>
      <c r="CK113" s="44"/>
      <c r="CL113" s="45"/>
      <c r="CM113" s="62"/>
      <c r="CN113" s="44"/>
      <c r="CO113" s="44"/>
      <c r="CP113" s="44"/>
      <c r="CQ113" s="45"/>
      <c r="CR113" s="14"/>
      <c r="CS113" s="6"/>
      <c r="CU113" s="506"/>
      <c r="CV113" s="519"/>
      <c r="CW113" s="43"/>
      <c r="CX113" s="44"/>
      <c r="CY113" s="44"/>
      <c r="CZ113" s="45"/>
      <c r="DA113" s="49"/>
      <c r="DB113" s="519"/>
      <c r="DC113" s="519"/>
      <c r="DD113" s="519"/>
      <c r="DE113" s="521"/>
      <c r="DF113" s="62"/>
      <c r="DG113" s="44"/>
      <c r="DH113" s="44"/>
      <c r="DI113" s="44"/>
      <c r="DJ113" s="45"/>
      <c r="DK113" s="506"/>
      <c r="DL113" s="6"/>
      <c r="DN113" s="14"/>
      <c r="DO113" s="44"/>
      <c r="DP113" s="43"/>
      <c r="DQ113" s="44"/>
      <c r="DR113" s="44"/>
      <c r="DS113" s="45"/>
      <c r="DT113" s="49"/>
      <c r="DU113" s="44"/>
      <c r="DV113" s="44"/>
      <c r="DW113" s="44"/>
      <c r="DX113" s="45"/>
      <c r="DY113" s="62"/>
      <c r="DZ113" s="44"/>
      <c r="EA113" s="44"/>
      <c r="EB113" s="44"/>
      <c r="EC113" s="45"/>
      <c r="ED113" s="14"/>
      <c r="EE113" s="6"/>
      <c r="EG113" s="506"/>
      <c r="EH113" s="519"/>
      <c r="EI113" s="43"/>
      <c r="EJ113" s="44"/>
      <c r="EK113" s="44"/>
      <c r="EL113" s="45"/>
      <c r="EM113" s="49"/>
      <c r="EN113" s="519"/>
      <c r="EO113" s="519"/>
      <c r="EP113" s="519"/>
      <c r="EQ113" s="521"/>
      <c r="ER113" s="62"/>
      <c r="ES113" s="44"/>
      <c r="ET113" s="44"/>
      <c r="EU113" s="44"/>
      <c r="EV113" s="45"/>
      <c r="EW113" s="506"/>
      <c r="EX113" s="6"/>
      <c r="EZ113" s="14"/>
      <c r="FA113" s="44"/>
      <c r="FB113" s="43"/>
      <c r="FC113" s="44"/>
      <c r="FD113" s="44"/>
      <c r="FE113" s="45"/>
      <c r="FF113" s="49"/>
      <c r="FG113" s="44"/>
      <c r="FH113" s="44"/>
      <c r="FI113" s="44"/>
      <c r="FJ113" s="45"/>
      <c r="FK113" s="62"/>
      <c r="FL113" s="44"/>
      <c r="FM113" s="44"/>
      <c r="FN113" s="44"/>
      <c r="FO113" s="45"/>
      <c r="FP113" s="14"/>
      <c r="FQ113" s="6"/>
      <c r="FS113" s="506"/>
      <c r="FT113" s="519"/>
      <c r="FU113" s="43"/>
      <c r="FV113" s="44"/>
      <c r="FW113" s="44"/>
      <c r="FX113" s="45"/>
      <c r="FY113" s="49"/>
      <c r="FZ113" s="519"/>
      <c r="GA113" s="519"/>
      <c r="GB113" s="519"/>
      <c r="GC113" s="521"/>
      <c r="GD113" s="62"/>
      <c r="GE113" s="44"/>
      <c r="GF113" s="44"/>
      <c r="GG113" s="44"/>
      <c r="GH113" s="45"/>
      <c r="GI113" s="506"/>
      <c r="GJ113" s="6"/>
      <c r="GL113" s="14"/>
      <c r="GM113" s="44"/>
      <c r="GN113" s="43"/>
      <c r="GO113" s="44"/>
      <c r="GP113" s="44"/>
      <c r="GQ113" s="45"/>
      <c r="GR113" s="49"/>
      <c r="GS113" s="44"/>
      <c r="GT113" s="44"/>
      <c r="GU113" s="44"/>
      <c r="GV113" s="45"/>
      <c r="GW113" s="62"/>
      <c r="GX113" s="44"/>
      <c r="GY113" s="44"/>
      <c r="GZ113" s="44"/>
      <c r="HA113" s="45"/>
      <c r="HB113" s="14"/>
      <c r="HC113" s="6"/>
      <c r="HE113" s="506"/>
      <c r="HF113" s="519"/>
      <c r="HG113" s="43"/>
      <c r="HH113" s="44"/>
      <c r="HI113" s="44"/>
      <c r="HJ113" s="45"/>
      <c r="HK113" s="49"/>
      <c r="HL113" s="519"/>
      <c r="HM113" s="519"/>
      <c r="HN113" s="519"/>
      <c r="HO113" s="521"/>
      <c r="HP113" s="62"/>
      <c r="HQ113" s="44"/>
      <c r="HR113" s="44"/>
      <c r="HS113" s="44"/>
      <c r="HT113" s="45"/>
      <c r="HU113" s="506"/>
      <c r="HV113" s="6"/>
      <c r="HX113" s="14"/>
      <c r="HY113" s="44"/>
      <c r="HZ113" s="43"/>
      <c r="IA113" s="44"/>
      <c r="IB113" s="44"/>
      <c r="IC113" s="45"/>
      <c r="ID113" s="49"/>
      <c r="IE113" s="44"/>
      <c r="IF113" s="44"/>
      <c r="IG113" s="44"/>
      <c r="IH113" s="45"/>
      <c r="II113" s="62"/>
      <c r="IJ113" s="44"/>
      <c r="IK113" s="44"/>
      <c r="IL113" s="44"/>
      <c r="IM113" s="45"/>
      <c r="IN113" s="14"/>
      <c r="IO113" s="6"/>
      <c r="IQ113" s="511"/>
      <c r="IR113" s="522"/>
      <c r="IS113" s="43"/>
      <c r="IT113" s="44"/>
      <c r="IU113" s="44"/>
      <c r="IV113" s="45"/>
      <c r="IW113" s="49"/>
      <c r="IX113" s="522"/>
      <c r="IY113" s="522"/>
      <c r="IZ113" s="522"/>
      <c r="JA113" s="524"/>
      <c r="JB113" s="62"/>
      <c r="JC113" s="44"/>
      <c r="JD113" s="44"/>
      <c r="JE113" s="44"/>
      <c r="JF113" s="45"/>
      <c r="JG113" s="511"/>
      <c r="JH113" s="6"/>
    </row>
    <row r="114" spans="1:268" s="306" customFormat="1" x14ac:dyDescent="0.25">
      <c r="A114" s="552">
        <v>32</v>
      </c>
      <c r="B114" s="155" t="s">
        <v>39</v>
      </c>
      <c r="C114" s="155">
        <f>SUM(C103,C109)</f>
        <v>0</v>
      </c>
      <c r="D114" s="155">
        <f>SUM(D103,D109)</f>
        <v>77235</v>
      </c>
      <c r="E114" s="155">
        <f t="shared" ref="E114" si="1034">SUM(D114,-C114)</f>
        <v>77235</v>
      </c>
      <c r="F114" s="290" t="e">
        <f>E114/C114</f>
        <v>#DIV/0!</v>
      </c>
      <c r="G114" s="553"/>
      <c r="H114" s="155">
        <f>SUM(H103,H109)</f>
        <v>90991</v>
      </c>
      <c r="I114" s="155">
        <f>SUM(I103,I109)</f>
        <v>89208</v>
      </c>
      <c r="J114" s="155">
        <f t="shared" ref="J114" si="1035">SUM(I114,-H114)</f>
        <v>-1783</v>
      </c>
      <c r="K114" s="290">
        <f>J114/H114</f>
        <v>-1.9595344594520336E-2</v>
      </c>
      <c r="L114" s="62"/>
      <c r="M114" s="88"/>
      <c r="N114" s="83"/>
      <c r="O114" s="88"/>
      <c r="P114" s="268"/>
      <c r="Q114" s="501"/>
      <c r="R114" s="6"/>
      <c r="U114" s="554">
        <v>32</v>
      </c>
      <c r="V114" s="155" t="s">
        <v>39</v>
      </c>
      <c r="W114" s="155">
        <f>SUM(W103,W109)</f>
        <v>0</v>
      </c>
      <c r="X114" s="155">
        <f>SUM(X103,X109)</f>
        <v>86439</v>
      </c>
      <c r="Y114" s="155">
        <f t="shared" ref="Y114" si="1036">SUM(X114,-W114)</f>
        <v>86439</v>
      </c>
      <c r="Z114" s="290" t="e">
        <f>Y114/W114</f>
        <v>#DIV/0!</v>
      </c>
      <c r="AA114" s="553"/>
      <c r="AB114" s="155">
        <f>SUM(AB103,AB109)</f>
        <v>3884</v>
      </c>
      <c r="AC114" s="155">
        <f>SUM(AC103,AC109)</f>
        <v>3827</v>
      </c>
      <c r="AD114" s="155">
        <f t="shared" ref="AD114" si="1037">SUM(AC114,-AB114)</f>
        <v>-57</v>
      </c>
      <c r="AE114" s="290">
        <f>AD114/AB114</f>
        <v>-1.4675592173017508E-2</v>
      </c>
      <c r="AF114" s="555"/>
      <c r="AG114" s="556">
        <f>SUM(AG103,AG109)</f>
        <v>92213</v>
      </c>
      <c r="AH114" s="556">
        <f>SUM(AH103,AH109)</f>
        <v>3827</v>
      </c>
      <c r="AI114" s="556">
        <f t="shared" ref="AI114" si="1038">SUM(AH114,-AG114)</f>
        <v>-88386</v>
      </c>
      <c r="AJ114" s="557">
        <f>AI114/AG114</f>
        <v>-0.95849825946450062</v>
      </c>
      <c r="AK114" s="554">
        <v>32</v>
      </c>
      <c r="AL114" s="558"/>
      <c r="AN114" s="559">
        <v>32</v>
      </c>
      <c r="AO114" s="155" t="s">
        <v>39</v>
      </c>
      <c r="AP114" s="155">
        <f>SUM(AP103,AP109)</f>
        <v>0</v>
      </c>
      <c r="AQ114" s="155">
        <f>SUM(AQ103,AQ109)</f>
        <v>86439</v>
      </c>
      <c r="AR114" s="155">
        <f t="shared" ref="AR114" si="1039">SUM(AQ114,-AP114)</f>
        <v>86439</v>
      </c>
      <c r="AS114" s="290" t="e">
        <f>AR114/AP114</f>
        <v>#DIV/0!</v>
      </c>
      <c r="AT114" s="553"/>
      <c r="AU114" s="155">
        <f>SUM(AU103,AU109)</f>
        <v>981</v>
      </c>
      <c r="AV114" s="155">
        <f>SUM(AV103,AV109)</f>
        <v>903</v>
      </c>
      <c r="AW114" s="155">
        <f t="shared" ref="AW114" si="1040">SUM(AV114,-AU114)</f>
        <v>-78</v>
      </c>
      <c r="AX114" s="290">
        <f>AW114/AU114</f>
        <v>-7.9510703363914373E-2</v>
      </c>
      <c r="AY114" s="555"/>
      <c r="AZ114" s="556">
        <f>SUM(AZ103,AZ109)</f>
        <v>92213</v>
      </c>
      <c r="BA114" s="556">
        <f>SUM(BA103,BA109)</f>
        <v>903</v>
      </c>
      <c r="BB114" s="556">
        <f t="shared" ref="BB114" si="1041">SUM(BA114,-AZ114)</f>
        <v>-91310</v>
      </c>
      <c r="BC114" s="557">
        <f>BB114/AZ114</f>
        <v>-0.99020745448038783</v>
      </c>
      <c r="BD114" s="559">
        <v>32</v>
      </c>
      <c r="BE114" s="558"/>
      <c r="BH114" s="554">
        <v>32</v>
      </c>
      <c r="BI114" s="155" t="s">
        <v>39</v>
      </c>
      <c r="BJ114" s="155">
        <f>SUM(BJ103,BJ109)</f>
        <v>0</v>
      </c>
      <c r="BK114" s="155">
        <f>SUM(BK103,BK109)</f>
        <v>86439</v>
      </c>
      <c r="BL114" s="155">
        <f t="shared" ref="BL114" si="1042">SUM(BK114,-BJ114)</f>
        <v>86439</v>
      </c>
      <c r="BM114" s="290" t="e">
        <f>BL114/BJ114</f>
        <v>#DIV/0!</v>
      </c>
      <c r="BN114" s="553"/>
      <c r="BO114" s="155">
        <f>SUM(BO103,BO109)</f>
        <v>3553</v>
      </c>
      <c r="BP114" s="155">
        <f>SUM(BP103,BP109)</f>
        <v>3497</v>
      </c>
      <c r="BQ114" s="155">
        <f t="shared" ref="BQ114" si="1043">SUM(BP114,-BO114)</f>
        <v>-56</v>
      </c>
      <c r="BR114" s="290">
        <f>BQ114/BO114</f>
        <v>-1.5761328454826907E-2</v>
      </c>
      <c r="BS114" s="555"/>
      <c r="BT114" s="556">
        <f>SUM(BT103,BT109)</f>
        <v>92213</v>
      </c>
      <c r="BU114" s="556">
        <f>SUM(BU103,BU109)</f>
        <v>3497</v>
      </c>
      <c r="BV114" s="556">
        <f t="shared" ref="BV114" si="1044">SUM(BU114,-BT114)</f>
        <v>-88716</v>
      </c>
      <c r="BW114" s="557">
        <f>BV114/BT114</f>
        <v>-0.96207693058462473</v>
      </c>
      <c r="BX114" s="554">
        <v>32</v>
      </c>
      <c r="BY114" s="558"/>
      <c r="CB114" s="559">
        <v>32</v>
      </c>
      <c r="CC114" s="155" t="s">
        <v>39</v>
      </c>
      <c r="CD114" s="155">
        <f>SUM(CD103,CD109)</f>
        <v>0</v>
      </c>
      <c r="CE114" s="155">
        <f>SUM(CE103,CE109)</f>
        <v>86439</v>
      </c>
      <c r="CF114" s="155">
        <f t="shared" ref="CF114" si="1045">SUM(CE114,-CD114)</f>
        <v>86439</v>
      </c>
      <c r="CG114" s="290" t="e">
        <f>CF114/CD114</f>
        <v>#DIV/0!</v>
      </c>
      <c r="CH114" s="553"/>
      <c r="CI114" s="155">
        <f>SUM(CI103,CI109)</f>
        <v>1790</v>
      </c>
      <c r="CJ114" s="155">
        <f>SUM(CJ103,CJ109)</f>
        <v>1977</v>
      </c>
      <c r="CK114" s="155">
        <f t="shared" ref="CK114" si="1046">SUM(CJ114,-CI114)</f>
        <v>187</v>
      </c>
      <c r="CL114" s="290">
        <f>CK114/CI114</f>
        <v>0.10446927374301676</v>
      </c>
      <c r="CM114" s="555"/>
      <c r="CN114" s="556">
        <f>SUM(CN103,CN109)</f>
        <v>92213</v>
      </c>
      <c r="CO114" s="556">
        <f>SUM(CO103,CO109)</f>
        <v>1977</v>
      </c>
      <c r="CP114" s="556">
        <f t="shared" ref="CP114" si="1047">SUM(CO114,-CN114)</f>
        <v>-90236</v>
      </c>
      <c r="CQ114" s="557">
        <f>CP114/CN114</f>
        <v>-0.97856050665307492</v>
      </c>
      <c r="CR114" s="559">
        <v>32</v>
      </c>
      <c r="CS114" s="558"/>
      <c r="CU114" s="554">
        <v>32</v>
      </c>
      <c r="CV114" s="155" t="s">
        <v>39</v>
      </c>
      <c r="CW114" s="155">
        <f>SUM(CW103,CW109)</f>
        <v>0</v>
      </c>
      <c r="CX114" s="155">
        <f>SUM(CX103,CX109)</f>
        <v>86439</v>
      </c>
      <c r="CY114" s="155">
        <f t="shared" ref="CY114" si="1048">SUM(CX114,-CW114)</f>
        <v>86439</v>
      </c>
      <c r="CZ114" s="290" t="e">
        <f>CY114/CW114</f>
        <v>#DIV/0!</v>
      </c>
      <c r="DA114" s="553"/>
      <c r="DB114" s="155">
        <f>SUM(DB103,DB109)</f>
        <v>2541</v>
      </c>
      <c r="DC114" s="155">
        <f>SUM(DC103,DC109)</f>
        <v>2436</v>
      </c>
      <c r="DD114" s="155">
        <f t="shared" ref="DD114" si="1049">SUM(DC114,-DB114)</f>
        <v>-105</v>
      </c>
      <c r="DE114" s="290">
        <f>DD114/DB114</f>
        <v>-4.1322314049586778E-2</v>
      </c>
      <c r="DF114" s="555"/>
      <c r="DG114" s="556">
        <f>SUM(DG103,DG109)</f>
        <v>92213</v>
      </c>
      <c r="DH114" s="556">
        <f>SUM(DH103,DH109)</f>
        <v>2436</v>
      </c>
      <c r="DI114" s="556">
        <f t="shared" ref="DI114" si="1050">SUM(DH114,-DG114)</f>
        <v>-89777</v>
      </c>
      <c r="DJ114" s="557">
        <f>DI114/DG114</f>
        <v>-0.97358290045872053</v>
      </c>
      <c r="DK114" s="554">
        <v>32</v>
      </c>
      <c r="DL114" s="558"/>
      <c r="DN114" s="559">
        <v>32</v>
      </c>
      <c r="DO114" s="155" t="s">
        <v>39</v>
      </c>
      <c r="DP114" s="155">
        <f>SUM(DP103,DP109)</f>
        <v>0</v>
      </c>
      <c r="DQ114" s="155">
        <f>SUM(DQ103,DQ109)</f>
        <v>86439</v>
      </c>
      <c r="DR114" s="155">
        <f t="shared" ref="DR114" si="1051">SUM(DQ114,-DP114)</f>
        <v>86439</v>
      </c>
      <c r="DS114" s="290" t="e">
        <f>DR114/DP114</f>
        <v>#DIV/0!</v>
      </c>
      <c r="DT114" s="553"/>
      <c r="DU114" s="155">
        <f>SUM(DU103,DU109)</f>
        <v>762</v>
      </c>
      <c r="DV114" s="155">
        <f>SUM(DV103,DV109)</f>
        <v>748</v>
      </c>
      <c r="DW114" s="155">
        <f t="shared" ref="DW114" si="1052">SUM(DV114,-DU114)</f>
        <v>-14</v>
      </c>
      <c r="DX114" s="290">
        <f>DW114/DU114</f>
        <v>-1.8372703412073491E-2</v>
      </c>
      <c r="DY114" s="555"/>
      <c r="DZ114" s="556">
        <f>SUM(DZ103,DZ109)</f>
        <v>92213</v>
      </c>
      <c r="EA114" s="556">
        <f>SUM(EA103,EA109)</f>
        <v>748</v>
      </c>
      <c r="EB114" s="556">
        <f t="shared" ref="EB114" si="1053">SUM(EA114,-DZ114)</f>
        <v>-91465</v>
      </c>
      <c r="EC114" s="557">
        <f>EB114/DZ114</f>
        <v>-0.99188834546105209</v>
      </c>
      <c r="ED114" s="559">
        <v>32</v>
      </c>
      <c r="EE114" s="558"/>
      <c r="EG114" s="554">
        <v>32</v>
      </c>
      <c r="EH114" s="155" t="s">
        <v>39</v>
      </c>
      <c r="EI114" s="155">
        <f>SUM(EI103,EI109)</f>
        <v>0</v>
      </c>
      <c r="EJ114" s="155">
        <f>SUM(EJ103,EJ109)</f>
        <v>86439</v>
      </c>
      <c r="EK114" s="155">
        <f t="shared" ref="EK114" si="1054">SUM(EJ114,-EI114)</f>
        <v>86439</v>
      </c>
      <c r="EL114" s="290" t="e">
        <f>EK114/EI114</f>
        <v>#DIV/0!</v>
      </c>
      <c r="EM114" s="553"/>
      <c r="EN114" s="155">
        <f>SUM(EN103,EN109)</f>
        <v>774</v>
      </c>
      <c r="EO114" s="155">
        <f>SUM(EO103,EO109)</f>
        <v>766</v>
      </c>
      <c r="EP114" s="155">
        <f t="shared" ref="EP114" si="1055">SUM(EO114,-EN114)</f>
        <v>-8</v>
      </c>
      <c r="EQ114" s="290">
        <f>EP114/EN114</f>
        <v>-1.0335917312661499E-2</v>
      </c>
      <c r="ER114" s="555"/>
      <c r="ES114" s="556">
        <f>SUM(ES103,ES109)</f>
        <v>92213</v>
      </c>
      <c r="ET114" s="556">
        <f>SUM(ET103,ET109)</f>
        <v>766</v>
      </c>
      <c r="EU114" s="556">
        <f t="shared" ref="EU114" si="1056">SUM(ET114,-ES114)</f>
        <v>-91447</v>
      </c>
      <c r="EV114" s="557">
        <f>EU114/ES114</f>
        <v>-0.99169314521813623</v>
      </c>
      <c r="EW114" s="554">
        <v>32</v>
      </c>
      <c r="EX114" s="558"/>
      <c r="EZ114" s="559">
        <v>32</v>
      </c>
      <c r="FA114" s="155" t="s">
        <v>39</v>
      </c>
      <c r="FB114" s="155">
        <f>SUM(FB103,FB109)</f>
        <v>0</v>
      </c>
      <c r="FC114" s="155">
        <f>SUM(FC103,FC109)</f>
        <v>86439</v>
      </c>
      <c r="FD114" s="155">
        <f t="shared" ref="FD114" si="1057">SUM(FC114,-FB114)</f>
        <v>86439</v>
      </c>
      <c r="FE114" s="290" t="e">
        <f>FD114/FB114</f>
        <v>#DIV/0!</v>
      </c>
      <c r="FF114" s="553"/>
      <c r="FG114" s="155">
        <f>SUM(FG103,FG109)</f>
        <v>385</v>
      </c>
      <c r="FH114" s="155">
        <f>SUM(FH103,FH109)</f>
        <v>372</v>
      </c>
      <c r="FI114" s="155">
        <f t="shared" ref="FI114" si="1058">SUM(FH114,-FG114)</f>
        <v>-13</v>
      </c>
      <c r="FJ114" s="290">
        <f>FI114/FG114</f>
        <v>-3.3766233766233764E-2</v>
      </c>
      <c r="FK114" s="555"/>
      <c r="FL114" s="556">
        <f>SUM(FL103,FL109)</f>
        <v>92213</v>
      </c>
      <c r="FM114" s="556">
        <f>SUM(FM103,FM109)</f>
        <v>372</v>
      </c>
      <c r="FN114" s="556">
        <f t="shared" ref="FN114" si="1059">SUM(FM114,-FL114)</f>
        <v>-91841</v>
      </c>
      <c r="FO114" s="557">
        <f>FN114/FL114</f>
        <v>-0.99596586164640566</v>
      </c>
      <c r="FP114" s="559">
        <v>32</v>
      </c>
      <c r="FQ114" s="558"/>
      <c r="FS114" s="554">
        <v>32</v>
      </c>
      <c r="FT114" s="155" t="s">
        <v>39</v>
      </c>
      <c r="FU114" s="155">
        <f>SUM(FU103,FU109)</f>
        <v>0</v>
      </c>
      <c r="FV114" s="155">
        <f>SUM(FV103,FV109)</f>
        <v>86439</v>
      </c>
      <c r="FW114" s="155">
        <f t="shared" ref="FW114" si="1060">SUM(FV114,-FU114)</f>
        <v>86439</v>
      </c>
      <c r="FX114" s="290" t="e">
        <f>FW114/FU114</f>
        <v>#DIV/0!</v>
      </c>
      <c r="FY114" s="553"/>
      <c r="FZ114" s="155">
        <f>SUM(FZ103,FZ109)</f>
        <v>928</v>
      </c>
      <c r="GA114" s="155">
        <f>SUM(GA103,GA109)</f>
        <v>847</v>
      </c>
      <c r="GB114" s="155">
        <f t="shared" ref="GB114" si="1061">SUM(GA114,-FZ114)</f>
        <v>-81</v>
      </c>
      <c r="GC114" s="290">
        <f>GB114/FZ114</f>
        <v>-8.7284482758620691E-2</v>
      </c>
      <c r="GD114" s="555"/>
      <c r="GE114" s="556">
        <f>SUM(GE103,GE109)</f>
        <v>92213</v>
      </c>
      <c r="GF114" s="556">
        <f>SUM(GF103,GF109)</f>
        <v>847</v>
      </c>
      <c r="GG114" s="556">
        <f t="shared" ref="GG114" si="1062">SUM(GF114,-GE114)</f>
        <v>-91366</v>
      </c>
      <c r="GH114" s="557">
        <f>GG114/GE114</f>
        <v>-0.99081474412501491</v>
      </c>
      <c r="GI114" s="554">
        <v>32</v>
      </c>
      <c r="GJ114" s="558"/>
      <c r="GL114" s="559">
        <v>32</v>
      </c>
      <c r="GM114" s="155" t="s">
        <v>39</v>
      </c>
      <c r="GN114" s="155">
        <f>SUM(GN103,GN109)</f>
        <v>0</v>
      </c>
      <c r="GO114" s="155">
        <f>SUM(GO103,GO109)</f>
        <v>86439</v>
      </c>
      <c r="GP114" s="155">
        <f t="shared" ref="GP114" si="1063">SUM(GO114,-GN114)</f>
        <v>86439</v>
      </c>
      <c r="GQ114" s="290" t="e">
        <f>GP114/GN114</f>
        <v>#DIV/0!</v>
      </c>
      <c r="GR114" s="553"/>
      <c r="GS114" s="155">
        <f>SUM(GS103,GS109)</f>
        <v>194</v>
      </c>
      <c r="GT114" s="155">
        <f>SUM(GT103,GT109)</f>
        <v>183</v>
      </c>
      <c r="GU114" s="155">
        <f t="shared" ref="GU114" si="1064">SUM(GT114,-GS114)</f>
        <v>-11</v>
      </c>
      <c r="GV114" s="290">
        <f>GU114/GS114</f>
        <v>-5.6701030927835051E-2</v>
      </c>
      <c r="GW114" s="555"/>
      <c r="GX114" s="556">
        <f>SUM(GX103,GX109)</f>
        <v>92213</v>
      </c>
      <c r="GY114" s="556">
        <f>SUM(GY103,GY109)</f>
        <v>183</v>
      </c>
      <c r="GZ114" s="556">
        <f t="shared" ref="GZ114" si="1065">SUM(GY114,-GX114)</f>
        <v>-92030</v>
      </c>
      <c r="HA114" s="557">
        <f>GZ114/GX114</f>
        <v>-0.99801546419702214</v>
      </c>
      <c r="HB114" s="559">
        <v>32</v>
      </c>
      <c r="HC114" s="558"/>
      <c r="HE114" s="554">
        <v>32</v>
      </c>
      <c r="HF114" s="155" t="s">
        <v>39</v>
      </c>
      <c r="HG114" s="155">
        <f>SUM(HG103,HG109)</f>
        <v>0</v>
      </c>
      <c r="HH114" s="155">
        <f>SUM(HH103,HH109)</f>
        <v>86439</v>
      </c>
      <c r="HI114" s="155">
        <f t="shared" ref="HI114" si="1066">SUM(HH114,-HG114)</f>
        <v>86439</v>
      </c>
      <c r="HJ114" s="290" t="e">
        <f>HI114/HG114</f>
        <v>#DIV/0!</v>
      </c>
      <c r="HK114" s="553"/>
      <c r="HL114" s="155">
        <f>SUM(HL103,HL109)</f>
        <v>590</v>
      </c>
      <c r="HM114" s="155">
        <f>SUM(HM103,HM109)</f>
        <v>661</v>
      </c>
      <c r="HN114" s="155">
        <f t="shared" ref="HN114" si="1067">SUM(HM114,-HL114)</f>
        <v>71</v>
      </c>
      <c r="HO114" s="290">
        <f>HN114/HL114</f>
        <v>0.12033898305084746</v>
      </c>
      <c r="HP114" s="555"/>
      <c r="HQ114" s="556">
        <f>SUM(HQ103,HQ109)</f>
        <v>92213</v>
      </c>
      <c r="HR114" s="556">
        <f>SUM(HR103,HR109)</f>
        <v>661</v>
      </c>
      <c r="HS114" s="556">
        <f t="shared" ref="HS114" si="1068">SUM(HR114,-HQ114)</f>
        <v>-91552</v>
      </c>
      <c r="HT114" s="557">
        <f>HS114/HQ114</f>
        <v>-0.99283181330181214</v>
      </c>
      <c r="HU114" s="554">
        <v>32</v>
      </c>
      <c r="HV114" s="558"/>
      <c r="HX114" s="559">
        <v>32</v>
      </c>
      <c r="HY114" s="155" t="s">
        <v>39</v>
      </c>
      <c r="HZ114" s="155">
        <f>SUM(HZ103,HZ109)</f>
        <v>0</v>
      </c>
      <c r="IA114" s="155">
        <f>SUM(IA103,IA109)</f>
        <v>86439</v>
      </c>
      <c r="IB114" s="155">
        <f t="shared" ref="IB114" si="1069">SUM(IA114,-HZ114)</f>
        <v>86439</v>
      </c>
      <c r="IC114" s="290" t="e">
        <f>IB114/HZ114</f>
        <v>#DIV/0!</v>
      </c>
      <c r="ID114" s="553"/>
      <c r="IE114" s="155">
        <f>SUM(IE103,IE109)</f>
        <v>1107</v>
      </c>
      <c r="IF114" s="155">
        <f>SUM(IF103,IF109)</f>
        <v>1012</v>
      </c>
      <c r="IG114" s="155">
        <f t="shared" ref="IG114" si="1070">SUM(IF114,-IE114)</f>
        <v>-95</v>
      </c>
      <c r="IH114" s="290">
        <f>IG114/IE114</f>
        <v>-8.5817524841915085E-2</v>
      </c>
      <c r="II114" s="555"/>
      <c r="IJ114" s="556">
        <f>SUM(IJ103,IJ109)</f>
        <v>92213</v>
      </c>
      <c r="IK114" s="556">
        <f>SUM(IK103,IK109)</f>
        <v>1012</v>
      </c>
      <c r="IL114" s="556">
        <f t="shared" ref="IL114" si="1071">SUM(IK114,-IJ114)</f>
        <v>-91201</v>
      </c>
      <c r="IM114" s="557">
        <f>IL114/IJ114</f>
        <v>-0.98902540856495291</v>
      </c>
      <c r="IN114" s="559">
        <v>32</v>
      </c>
      <c r="IO114" s="558"/>
      <c r="IQ114" s="560">
        <v>32</v>
      </c>
      <c r="IR114" s="155" t="s">
        <v>39</v>
      </c>
      <c r="IS114" s="155">
        <f>SUM(IS103,IS109)</f>
        <v>0</v>
      </c>
      <c r="IT114" s="155">
        <f>SUM(IT103,IT109)</f>
        <v>86439</v>
      </c>
      <c r="IU114" s="155">
        <f t="shared" ref="IU114" si="1072">SUM(IT114,-IS114)</f>
        <v>86439</v>
      </c>
      <c r="IV114" s="290" t="e">
        <f>IU114/IS114</f>
        <v>#DIV/0!</v>
      </c>
      <c r="IW114" s="553"/>
      <c r="IX114" s="155">
        <f>SUM(IX103,IX109)</f>
        <v>17489</v>
      </c>
      <c r="IY114" s="155">
        <f>SUM(IY103,IY109)</f>
        <v>17229</v>
      </c>
      <c r="IZ114" s="155">
        <f t="shared" ref="IZ114" si="1073">SUM(IY114,-IX114)</f>
        <v>-260</v>
      </c>
      <c r="JA114" s="290">
        <f>IZ114/IX114</f>
        <v>-1.4866487506432614E-2</v>
      </c>
      <c r="JB114" s="555"/>
      <c r="JC114" s="556">
        <f>SUM(JC103,JC109)</f>
        <v>92213</v>
      </c>
      <c r="JD114" s="556">
        <f>SUM(JD103,JD109)</f>
        <v>17229</v>
      </c>
      <c r="JE114" s="556">
        <f t="shared" ref="JE114" si="1074">SUM(JD114,-JC114)</f>
        <v>-74984</v>
      </c>
      <c r="JF114" s="557">
        <f>JE114/JC114</f>
        <v>-0.81316083415570473</v>
      </c>
      <c r="JG114" s="560">
        <v>32</v>
      </c>
      <c r="JH114" s="558"/>
    </row>
    <row r="115" spans="1:268" x14ac:dyDescent="0.25">
      <c r="A115" s="525"/>
      <c r="B115" s="502" t="s">
        <v>2</v>
      </c>
      <c r="C115" s="502">
        <v>2012</v>
      </c>
      <c r="D115" s="502">
        <v>2013</v>
      </c>
      <c r="E115" s="502" t="s">
        <v>3</v>
      </c>
      <c r="F115" s="503" t="s">
        <v>4</v>
      </c>
      <c r="G115" s="504" t="s">
        <v>1</v>
      </c>
      <c r="H115" s="502">
        <v>2014</v>
      </c>
      <c r="I115" s="502">
        <v>2015</v>
      </c>
      <c r="J115" s="502" t="s">
        <v>3</v>
      </c>
      <c r="K115" s="561" t="s">
        <v>4</v>
      </c>
      <c r="L115" s="62"/>
      <c r="M115" s="44"/>
      <c r="N115" s="44"/>
      <c r="O115" s="44"/>
      <c r="P115" s="45"/>
      <c r="Q115" s="501"/>
      <c r="R115" s="6"/>
      <c r="U115" s="526"/>
      <c r="V115" s="507" t="s">
        <v>133</v>
      </c>
      <c r="W115" s="502">
        <v>2012</v>
      </c>
      <c r="X115" s="502">
        <v>2013</v>
      </c>
      <c r="Y115" s="502" t="s">
        <v>3</v>
      </c>
      <c r="Z115" s="503" t="s">
        <v>4</v>
      </c>
      <c r="AA115" s="504" t="s">
        <v>1</v>
      </c>
      <c r="AB115" s="507">
        <v>2014</v>
      </c>
      <c r="AC115" s="507">
        <v>2015</v>
      </c>
      <c r="AD115" s="507" t="s">
        <v>3</v>
      </c>
      <c r="AE115" s="508" t="s">
        <v>4</v>
      </c>
      <c r="AF115" s="295"/>
      <c r="AG115" s="240"/>
      <c r="AH115" s="240"/>
      <c r="AI115" s="240"/>
      <c r="AJ115" s="240"/>
      <c r="AK115" s="510"/>
      <c r="AL115" s="6"/>
      <c r="AN115" s="170"/>
      <c r="AO115" s="15" t="s">
        <v>134</v>
      </c>
      <c r="AP115" s="410">
        <v>2012</v>
      </c>
      <c r="AQ115" s="410">
        <v>2013</v>
      </c>
      <c r="AR115" s="410" t="s">
        <v>3</v>
      </c>
      <c r="AS115" s="414" t="s">
        <v>4</v>
      </c>
      <c r="AT115" s="415" t="s">
        <v>1</v>
      </c>
      <c r="AU115" s="15">
        <v>2014</v>
      </c>
      <c r="AV115" s="15">
        <v>2015</v>
      </c>
      <c r="AW115" s="15" t="s">
        <v>3</v>
      </c>
      <c r="AX115" s="16" t="s">
        <v>4</v>
      </c>
      <c r="AY115" s="295"/>
      <c r="AZ115" s="240"/>
      <c r="BA115" s="240"/>
      <c r="BB115" s="240"/>
      <c r="BC115" s="240"/>
      <c r="BD115" s="339"/>
      <c r="BE115" s="6"/>
      <c r="BH115" s="526"/>
      <c r="BI115" s="507" t="s">
        <v>135</v>
      </c>
      <c r="BJ115" s="502">
        <v>2012</v>
      </c>
      <c r="BK115" s="502">
        <v>2013</v>
      </c>
      <c r="BL115" s="502" t="s">
        <v>3</v>
      </c>
      <c r="BM115" s="503" t="s">
        <v>4</v>
      </c>
      <c r="BN115" s="504" t="s">
        <v>1</v>
      </c>
      <c r="BO115" s="507">
        <v>2014</v>
      </c>
      <c r="BP115" s="507">
        <v>2015</v>
      </c>
      <c r="BQ115" s="507" t="s">
        <v>3</v>
      </c>
      <c r="BR115" s="508" t="s">
        <v>4</v>
      </c>
      <c r="BS115" s="295"/>
      <c r="BT115" s="240"/>
      <c r="BU115" s="240"/>
      <c r="BV115" s="240"/>
      <c r="BW115" s="240"/>
      <c r="BX115" s="510"/>
      <c r="BY115" s="6"/>
      <c r="CB115" s="170"/>
      <c r="CC115" s="15" t="s">
        <v>136</v>
      </c>
      <c r="CD115" s="502">
        <v>2012</v>
      </c>
      <c r="CE115" s="502">
        <v>2013</v>
      </c>
      <c r="CF115" s="502" t="s">
        <v>3</v>
      </c>
      <c r="CG115" s="503" t="s">
        <v>4</v>
      </c>
      <c r="CH115" s="504" t="s">
        <v>1</v>
      </c>
      <c r="CI115" s="15">
        <v>2014</v>
      </c>
      <c r="CJ115" s="15">
        <v>2015</v>
      </c>
      <c r="CK115" s="15" t="s">
        <v>3</v>
      </c>
      <c r="CL115" s="16" t="s">
        <v>4</v>
      </c>
      <c r="CM115" s="295"/>
      <c r="CN115" s="240"/>
      <c r="CO115" s="240"/>
      <c r="CP115" s="240"/>
      <c r="CQ115" s="240"/>
      <c r="CR115" s="339"/>
      <c r="CS115" s="6"/>
      <c r="CU115" s="526"/>
      <c r="CV115" s="507" t="s">
        <v>137</v>
      </c>
      <c r="CW115" s="502">
        <v>2012</v>
      </c>
      <c r="CX115" s="502">
        <v>2013</v>
      </c>
      <c r="CY115" s="502" t="s">
        <v>3</v>
      </c>
      <c r="CZ115" s="503" t="s">
        <v>4</v>
      </c>
      <c r="DA115" s="504" t="s">
        <v>1</v>
      </c>
      <c r="DB115" s="507">
        <v>2014</v>
      </c>
      <c r="DC115" s="507">
        <v>2015</v>
      </c>
      <c r="DD115" s="507" t="s">
        <v>3</v>
      </c>
      <c r="DE115" s="508" t="s">
        <v>4</v>
      </c>
      <c r="DF115" s="295"/>
      <c r="DG115" s="240"/>
      <c r="DH115" s="240"/>
      <c r="DI115" s="240"/>
      <c r="DJ115" s="240"/>
      <c r="DK115" s="510"/>
      <c r="DL115" s="6"/>
      <c r="DN115" s="170"/>
      <c r="DO115" s="15" t="s">
        <v>138</v>
      </c>
      <c r="DP115" s="502">
        <v>2012</v>
      </c>
      <c r="DQ115" s="502">
        <v>2013</v>
      </c>
      <c r="DR115" s="502" t="s">
        <v>3</v>
      </c>
      <c r="DS115" s="503" t="s">
        <v>4</v>
      </c>
      <c r="DT115" s="504" t="s">
        <v>1</v>
      </c>
      <c r="DU115" s="15">
        <v>2014</v>
      </c>
      <c r="DV115" s="15">
        <v>2015</v>
      </c>
      <c r="DW115" s="15" t="s">
        <v>3</v>
      </c>
      <c r="DX115" s="16" t="s">
        <v>4</v>
      </c>
      <c r="DY115" s="295"/>
      <c r="DZ115" s="240"/>
      <c r="EA115" s="240"/>
      <c r="EB115" s="240"/>
      <c r="EC115" s="240"/>
      <c r="ED115" s="339"/>
      <c r="EE115" s="6"/>
      <c r="EG115" s="526"/>
      <c r="EH115" s="507" t="s">
        <v>139</v>
      </c>
      <c r="EI115" s="502">
        <v>2012</v>
      </c>
      <c r="EJ115" s="502">
        <v>2013</v>
      </c>
      <c r="EK115" s="502" t="s">
        <v>3</v>
      </c>
      <c r="EL115" s="503" t="s">
        <v>4</v>
      </c>
      <c r="EM115" s="504" t="s">
        <v>1</v>
      </c>
      <c r="EN115" s="507">
        <v>2014</v>
      </c>
      <c r="EO115" s="507">
        <v>2015</v>
      </c>
      <c r="EP115" s="507" t="s">
        <v>3</v>
      </c>
      <c r="EQ115" s="508" t="s">
        <v>4</v>
      </c>
      <c r="ER115" s="295"/>
      <c r="ES115" s="240"/>
      <c r="ET115" s="240"/>
      <c r="EU115" s="240"/>
      <c r="EV115" s="240"/>
      <c r="EW115" s="510"/>
      <c r="EX115" s="6"/>
      <c r="EZ115" s="170"/>
      <c r="FA115" s="15" t="s">
        <v>140</v>
      </c>
      <c r="FB115" s="502">
        <v>2012</v>
      </c>
      <c r="FC115" s="502">
        <v>2013</v>
      </c>
      <c r="FD115" s="502" t="s">
        <v>3</v>
      </c>
      <c r="FE115" s="503" t="s">
        <v>4</v>
      </c>
      <c r="FF115" s="504" t="s">
        <v>1</v>
      </c>
      <c r="FG115" s="15">
        <v>2014</v>
      </c>
      <c r="FH115" s="15">
        <v>2015</v>
      </c>
      <c r="FI115" s="15" t="s">
        <v>3</v>
      </c>
      <c r="FJ115" s="16" t="s">
        <v>4</v>
      </c>
      <c r="FK115" s="295"/>
      <c r="FL115" s="240"/>
      <c r="FM115" s="240"/>
      <c r="FN115" s="240"/>
      <c r="FO115" s="240"/>
      <c r="FP115" s="339"/>
      <c r="FQ115" s="6"/>
      <c r="FS115" s="526"/>
      <c r="FT115" s="507" t="s">
        <v>141</v>
      </c>
      <c r="FU115" s="502">
        <v>2012</v>
      </c>
      <c r="FV115" s="502">
        <v>2013</v>
      </c>
      <c r="FW115" s="502" t="s">
        <v>3</v>
      </c>
      <c r="FX115" s="503" t="s">
        <v>4</v>
      </c>
      <c r="FY115" s="504" t="s">
        <v>1</v>
      </c>
      <c r="FZ115" s="507">
        <v>2014</v>
      </c>
      <c r="GA115" s="507">
        <v>2015</v>
      </c>
      <c r="GB115" s="507" t="s">
        <v>3</v>
      </c>
      <c r="GC115" s="508" t="s">
        <v>4</v>
      </c>
      <c r="GD115" s="295"/>
      <c r="GE115" s="240"/>
      <c r="GF115" s="240"/>
      <c r="GG115" s="240"/>
      <c r="GH115" s="240"/>
      <c r="GI115" s="510"/>
      <c r="GJ115" s="6"/>
      <c r="GL115" s="170"/>
      <c r="GM115" s="15" t="s">
        <v>142</v>
      </c>
      <c r="GN115" s="502">
        <v>2012</v>
      </c>
      <c r="GO115" s="502">
        <v>2013</v>
      </c>
      <c r="GP115" s="502" t="s">
        <v>3</v>
      </c>
      <c r="GQ115" s="503" t="s">
        <v>4</v>
      </c>
      <c r="GR115" s="504" t="s">
        <v>1</v>
      </c>
      <c r="GS115" s="15">
        <v>2014</v>
      </c>
      <c r="GT115" s="15">
        <v>2015</v>
      </c>
      <c r="GU115" s="15" t="s">
        <v>3</v>
      </c>
      <c r="GV115" s="16" t="s">
        <v>4</v>
      </c>
      <c r="GW115" s="295"/>
      <c r="GX115" s="240"/>
      <c r="GY115" s="240"/>
      <c r="GZ115" s="240"/>
      <c r="HA115" s="240"/>
      <c r="HB115" s="339"/>
      <c r="HC115" s="6"/>
      <c r="HE115" s="526"/>
      <c r="HF115" s="507" t="s">
        <v>143</v>
      </c>
      <c r="HG115" s="502">
        <v>2012</v>
      </c>
      <c r="HH115" s="502">
        <v>2013</v>
      </c>
      <c r="HI115" s="502" t="s">
        <v>3</v>
      </c>
      <c r="HJ115" s="503" t="s">
        <v>4</v>
      </c>
      <c r="HK115" s="504" t="s">
        <v>1</v>
      </c>
      <c r="HL115" s="507">
        <v>2014</v>
      </c>
      <c r="HM115" s="507">
        <v>2015</v>
      </c>
      <c r="HN115" s="507" t="s">
        <v>3</v>
      </c>
      <c r="HO115" s="508" t="s">
        <v>4</v>
      </c>
      <c r="HP115" s="295"/>
      <c r="HQ115" s="240"/>
      <c r="HR115" s="240"/>
      <c r="HS115" s="240"/>
      <c r="HT115" s="240"/>
      <c r="HU115" s="510"/>
      <c r="HV115" s="6"/>
      <c r="HX115" s="170"/>
      <c r="HY115" s="15" t="s">
        <v>144</v>
      </c>
      <c r="HZ115" s="502">
        <v>2012</v>
      </c>
      <c r="IA115" s="502">
        <v>2013</v>
      </c>
      <c r="IB115" s="502" t="s">
        <v>3</v>
      </c>
      <c r="IC115" s="503" t="s">
        <v>4</v>
      </c>
      <c r="ID115" s="504" t="s">
        <v>1</v>
      </c>
      <c r="IE115" s="15">
        <v>2015</v>
      </c>
      <c r="IF115" s="15">
        <v>2015</v>
      </c>
      <c r="IG115" s="15" t="s">
        <v>3</v>
      </c>
      <c r="IH115" s="16" t="s">
        <v>4</v>
      </c>
      <c r="II115" s="295"/>
      <c r="IJ115" s="240"/>
      <c r="IK115" s="240"/>
      <c r="IL115" s="240"/>
      <c r="IM115" s="240"/>
      <c r="IN115" s="339"/>
      <c r="IO115" s="6"/>
      <c r="IQ115" s="529"/>
      <c r="IR115" s="512" t="s">
        <v>145</v>
      </c>
      <c r="IS115" s="512">
        <v>2012</v>
      </c>
      <c r="IT115" s="512">
        <v>2013</v>
      </c>
      <c r="IU115" s="512" t="s">
        <v>3</v>
      </c>
      <c r="IV115" s="513" t="s">
        <v>4</v>
      </c>
      <c r="IW115" s="514" t="s">
        <v>1</v>
      </c>
      <c r="IX115" s="512">
        <v>2014</v>
      </c>
      <c r="IY115" s="512">
        <v>2015</v>
      </c>
      <c r="IZ115" s="512" t="s">
        <v>3</v>
      </c>
      <c r="JA115" s="513" t="s">
        <v>4</v>
      </c>
      <c r="JB115" s="295"/>
      <c r="JC115" s="240"/>
      <c r="JD115" s="240"/>
      <c r="JE115" s="240"/>
      <c r="JF115" s="240"/>
      <c r="JG115" s="515"/>
      <c r="JH115" s="6"/>
    </row>
    <row r="116" spans="1:268" x14ac:dyDescent="0.25">
      <c r="A116" s="105"/>
      <c r="B116" s="105"/>
      <c r="C116" s="105"/>
      <c r="D116" s="105"/>
      <c r="E116" s="105"/>
      <c r="F116" s="105"/>
      <c r="G116" s="105"/>
      <c r="H116" s="303"/>
      <c r="I116" s="303"/>
      <c r="J116" s="303"/>
      <c r="K116" s="562"/>
      <c r="L116" s="309"/>
      <c r="M116" s="563"/>
      <c r="N116" s="563"/>
      <c r="O116" s="564"/>
      <c r="P116" s="158"/>
      <c r="Q116" s="302"/>
      <c r="R116" s="6"/>
      <c r="U116" s="105"/>
      <c r="V116" s="105"/>
      <c r="W116" s="105"/>
      <c r="X116" s="105"/>
      <c r="Y116" s="105"/>
      <c r="Z116" s="105"/>
      <c r="AA116" s="105"/>
      <c r="AB116" s="105"/>
      <c r="AC116" s="105"/>
      <c r="AD116" s="105"/>
      <c r="AE116" s="105"/>
      <c r="AF116" s="105"/>
      <c r="AG116" s="105"/>
      <c r="AH116" s="105"/>
      <c r="AI116" s="105"/>
      <c r="AJ116" s="105"/>
      <c r="AK116" s="105"/>
      <c r="AL116" s="105"/>
      <c r="AN116" s="105"/>
      <c r="AO116" s="105"/>
      <c r="AP116" s="105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5"/>
      <c r="BB116" s="105"/>
      <c r="BC116" s="105"/>
      <c r="BD116" s="105"/>
      <c r="BE116" s="105"/>
      <c r="BH116" s="105"/>
      <c r="BI116" s="105"/>
      <c r="BJ116" s="105"/>
      <c r="BK116" s="105"/>
      <c r="BL116" s="105"/>
      <c r="BM116" s="105"/>
      <c r="BN116" s="105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5"/>
      <c r="CM116" s="105"/>
      <c r="CN116" s="105"/>
      <c r="CO116" s="105"/>
      <c r="CP116" s="105"/>
      <c r="CQ116" s="105"/>
      <c r="CR116" s="105"/>
      <c r="CS116" s="105"/>
      <c r="CU116" s="105"/>
      <c r="CV116" s="105"/>
      <c r="CW116" s="105"/>
      <c r="CX116" s="105"/>
      <c r="CY116" s="105"/>
      <c r="CZ116" s="105"/>
      <c r="DA116" s="105"/>
      <c r="DB116" s="105"/>
      <c r="DC116" s="105"/>
      <c r="DD116" s="105"/>
      <c r="DE116" s="105"/>
      <c r="DF116" s="105"/>
      <c r="DG116" s="105"/>
      <c r="DH116" s="105"/>
      <c r="DI116" s="105"/>
      <c r="DJ116" s="105"/>
      <c r="DK116" s="105"/>
      <c r="DL116" s="105"/>
      <c r="DN116" s="105"/>
      <c r="DO116" s="105"/>
      <c r="DP116" s="105"/>
      <c r="DQ116" s="105"/>
      <c r="DR116" s="105"/>
      <c r="DS116" s="105"/>
      <c r="DT116" s="105"/>
      <c r="DU116" s="105"/>
      <c r="DV116" s="105"/>
      <c r="DW116" s="105"/>
      <c r="DX116" s="105"/>
      <c r="DY116" s="105"/>
      <c r="DZ116" s="105"/>
      <c r="EA116" s="105"/>
      <c r="EB116" s="105"/>
      <c r="EC116" s="105"/>
      <c r="ED116" s="105"/>
      <c r="EE116" s="105"/>
    </row>
    <row r="117" spans="1:268" x14ac:dyDescent="0.25">
      <c r="H117" s="308"/>
      <c r="I117" s="308"/>
      <c r="J117" s="308"/>
      <c r="K117" s="180"/>
      <c r="L117" s="315"/>
      <c r="M117" s="105"/>
      <c r="N117" s="105"/>
      <c r="O117" s="105"/>
      <c r="P117" s="105"/>
      <c r="Q117" s="315"/>
      <c r="R117" s="6"/>
    </row>
    <row r="118" spans="1:268" x14ac:dyDescent="0.25"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</row>
    <row r="119" spans="1:268" x14ac:dyDescent="0.25">
      <c r="H119" s="308"/>
      <c r="I119" s="308"/>
      <c r="J119" s="308"/>
      <c r="K119" s="180"/>
      <c r="L119" s="105"/>
      <c r="M119" s="105"/>
      <c r="N119" s="105"/>
      <c r="O119" s="105"/>
      <c r="P119" s="105"/>
      <c r="Q119" s="105"/>
      <c r="AF119" s="309"/>
      <c r="AG119" s="8">
        <v>10</v>
      </c>
      <c r="AH119" s="8">
        <v>11</v>
      </c>
      <c r="AI119" s="8">
        <v>12</v>
      </c>
      <c r="AJ119" s="9">
        <v>13</v>
      </c>
      <c r="AY119" s="309"/>
      <c r="AZ119" s="8">
        <v>10</v>
      </c>
      <c r="BA119" s="8">
        <v>11</v>
      </c>
      <c r="BB119" s="8">
        <v>12</v>
      </c>
      <c r="BC119" s="9">
        <v>13</v>
      </c>
      <c r="BS119" s="309"/>
      <c r="BT119" s="8">
        <v>10</v>
      </c>
      <c r="BU119" s="8">
        <v>11</v>
      </c>
      <c r="BV119" s="8">
        <v>12</v>
      </c>
      <c r="BW119" s="9">
        <v>13</v>
      </c>
      <c r="CM119" s="309"/>
      <c r="CN119" s="8">
        <v>10</v>
      </c>
      <c r="CO119" s="8">
        <v>11</v>
      </c>
      <c r="CP119" s="8">
        <v>12</v>
      </c>
      <c r="CQ119" s="9">
        <v>13</v>
      </c>
      <c r="DF119" s="309"/>
      <c r="DG119" s="8">
        <v>10</v>
      </c>
      <c r="DH119" s="8">
        <v>11</v>
      </c>
      <c r="DI119" s="8">
        <v>12</v>
      </c>
      <c r="DJ119" s="9">
        <v>13</v>
      </c>
      <c r="DY119" s="309"/>
      <c r="DZ119" s="8">
        <v>10</v>
      </c>
      <c r="EA119" s="8">
        <v>11</v>
      </c>
      <c r="EB119" s="8">
        <v>12</v>
      </c>
      <c r="EC119" s="9">
        <v>13</v>
      </c>
    </row>
    <row r="120" spans="1:268" x14ac:dyDescent="0.25">
      <c r="B120" s="8"/>
      <c r="C120" s="8"/>
      <c r="D120" s="8"/>
      <c r="E120" s="8"/>
      <c r="F120" s="9"/>
      <c r="G120" s="10"/>
      <c r="H120" s="303"/>
      <c r="I120" s="303"/>
      <c r="J120" s="303"/>
      <c r="K120" s="565"/>
      <c r="L120" s="105"/>
      <c r="M120" s="105"/>
      <c r="N120" s="105"/>
      <c r="O120" s="105"/>
      <c r="P120" s="105"/>
      <c r="Q120" s="105"/>
      <c r="V120" s="8"/>
      <c r="W120" s="8"/>
      <c r="X120" s="8"/>
      <c r="Y120" s="8"/>
      <c r="Z120" s="9"/>
      <c r="AA120" s="10"/>
      <c r="AB120" s="8"/>
      <c r="AC120" s="8"/>
      <c r="AD120" s="8"/>
      <c r="AE120" s="9"/>
      <c r="AF120" s="309"/>
      <c r="AG120" s="8"/>
      <c r="AH120" s="8"/>
      <c r="AI120" s="8"/>
      <c r="AJ120" s="9"/>
      <c r="AO120" s="8"/>
      <c r="AP120" s="8"/>
      <c r="AQ120" s="8"/>
      <c r="AR120" s="8"/>
      <c r="AS120" s="9"/>
      <c r="AT120" s="10"/>
      <c r="AU120" s="8"/>
      <c r="AV120" s="8"/>
      <c r="AW120" s="8"/>
      <c r="AX120" s="9"/>
      <c r="AY120" s="309"/>
      <c r="AZ120" s="8"/>
      <c r="BA120" s="8"/>
      <c r="BB120" s="8"/>
      <c r="BC120" s="9"/>
      <c r="BI120" s="8"/>
      <c r="BJ120" s="8"/>
      <c r="BK120" s="8"/>
      <c r="BL120" s="8"/>
      <c r="BM120" s="9"/>
      <c r="BN120" s="10"/>
      <c r="BO120" s="8"/>
      <c r="BP120" s="8"/>
      <c r="BQ120" s="8"/>
      <c r="BR120" s="9"/>
      <c r="BS120" s="309"/>
      <c r="BT120" s="8"/>
      <c r="BU120" s="8"/>
      <c r="BV120" s="8"/>
      <c r="BW120" s="9"/>
      <c r="CC120" s="8"/>
      <c r="CD120" s="8"/>
      <c r="CE120" s="8"/>
      <c r="CF120" s="8"/>
      <c r="CG120" s="9"/>
      <c r="CH120" s="10"/>
      <c r="CI120" s="8"/>
      <c r="CJ120" s="8"/>
      <c r="CK120" s="8"/>
      <c r="CL120" s="9"/>
      <c r="CM120" s="309"/>
      <c r="CN120" s="8"/>
      <c r="CO120" s="8"/>
      <c r="CP120" s="8"/>
      <c r="CQ120" s="9"/>
      <c r="CV120" s="8"/>
      <c r="CW120" s="8"/>
      <c r="CX120" s="8"/>
      <c r="CY120" s="8"/>
      <c r="CZ120" s="9"/>
      <c r="DA120" s="10"/>
      <c r="DB120" s="8"/>
      <c r="DC120" s="8"/>
      <c r="DD120" s="8"/>
      <c r="DE120" s="9"/>
      <c r="DF120" s="309"/>
      <c r="DG120" s="8"/>
      <c r="DH120" s="8"/>
      <c r="DI120" s="8"/>
      <c r="DJ120" s="9"/>
      <c r="DO120" s="8"/>
      <c r="DP120" s="8"/>
      <c r="DQ120" s="8"/>
      <c r="DR120" s="8"/>
      <c r="DS120" s="9"/>
      <c r="DT120" s="10"/>
      <c r="DU120" s="8"/>
      <c r="DV120" s="8"/>
      <c r="DW120" s="8"/>
      <c r="DX120" s="9"/>
      <c r="DY120" s="309"/>
      <c r="DZ120" s="8"/>
      <c r="EA120" s="8"/>
      <c r="EB120" s="8"/>
      <c r="EC120" s="9"/>
    </row>
    <row r="121" spans="1:268" x14ac:dyDescent="0.25">
      <c r="B121" s="8"/>
      <c r="C121" s="8"/>
      <c r="D121" s="8"/>
      <c r="E121" s="8"/>
      <c r="F121" s="9"/>
      <c r="G121" s="10"/>
      <c r="H121" s="8"/>
      <c r="I121" s="8"/>
      <c r="J121" s="8"/>
      <c r="K121" s="9"/>
      <c r="L121" s="309"/>
      <c r="M121" s="8"/>
      <c r="N121" s="8"/>
      <c r="O121" s="8"/>
      <c r="P121" s="9"/>
      <c r="V121" s="8"/>
      <c r="W121" s="8"/>
      <c r="X121" s="8"/>
      <c r="Y121" s="8"/>
      <c r="Z121" s="9"/>
      <c r="AA121" s="10"/>
      <c r="AB121" s="8"/>
      <c r="AC121" s="8"/>
      <c r="AD121" s="8"/>
      <c r="AE121" s="9"/>
      <c r="AF121" s="309"/>
      <c r="AG121" s="8"/>
      <c r="AH121" s="8"/>
      <c r="AI121" s="8"/>
      <c r="AJ121" s="9"/>
      <c r="AO121" s="8"/>
      <c r="AP121" s="8"/>
      <c r="AQ121" s="8"/>
      <c r="AR121" s="8"/>
      <c r="AS121" s="9"/>
      <c r="AT121" s="10"/>
      <c r="AU121" s="8"/>
      <c r="AV121" s="8"/>
      <c r="AW121" s="8"/>
      <c r="AX121" s="9"/>
      <c r="AY121" s="309"/>
      <c r="AZ121" s="8"/>
      <c r="BA121" s="8"/>
      <c r="BB121" s="8"/>
      <c r="BC121" s="9"/>
      <c r="BI121" s="8"/>
      <c r="BJ121" s="8"/>
      <c r="BK121" s="8"/>
      <c r="BL121" s="8"/>
      <c r="BM121" s="9"/>
      <c r="BN121" s="10"/>
      <c r="BO121" s="8"/>
      <c r="BP121" s="8"/>
      <c r="BQ121" s="8"/>
      <c r="BR121" s="9"/>
      <c r="BS121" s="309"/>
      <c r="BT121" s="8"/>
      <c r="BU121" s="8"/>
      <c r="BV121" s="8"/>
      <c r="BW121" s="9"/>
      <c r="CC121" s="8"/>
      <c r="CD121" s="8"/>
      <c r="CE121" s="8"/>
      <c r="CF121" s="8"/>
      <c r="CG121" s="9"/>
      <c r="CH121" s="10"/>
      <c r="CI121" s="8"/>
      <c r="CJ121" s="8"/>
      <c r="CK121" s="8"/>
      <c r="CL121" s="9"/>
      <c r="CM121" s="309"/>
      <c r="CN121" s="8"/>
      <c r="CO121" s="8"/>
      <c r="CP121" s="8"/>
      <c r="CQ121" s="9"/>
      <c r="CV121" s="8"/>
      <c r="CW121" s="8"/>
      <c r="CX121" s="8"/>
      <c r="CY121" s="8"/>
      <c r="CZ121" s="9"/>
      <c r="DA121" s="10"/>
      <c r="DB121" s="8"/>
      <c r="DC121" s="8"/>
      <c r="DD121" s="8"/>
      <c r="DE121" s="9"/>
      <c r="DF121" s="309"/>
      <c r="DG121" s="8"/>
      <c r="DH121" s="8"/>
      <c r="DI121" s="8"/>
      <c r="DJ121" s="9"/>
      <c r="DO121" s="8"/>
      <c r="DP121" s="8"/>
      <c r="DQ121" s="8"/>
      <c r="DR121" s="8"/>
      <c r="DS121" s="9"/>
      <c r="DT121" s="10"/>
      <c r="DU121" s="8"/>
      <c r="DV121" s="8"/>
      <c r="DW121" s="8"/>
      <c r="DX121" s="9"/>
      <c r="DY121" s="309"/>
      <c r="DZ121" s="8"/>
      <c r="EA121" s="8"/>
      <c r="EB121" s="8"/>
      <c r="EC121" s="9"/>
    </row>
    <row r="122" spans="1:268" x14ac:dyDescent="0.25">
      <c r="B122" s="8"/>
      <c r="C122" s="8"/>
      <c r="D122" s="8"/>
      <c r="E122" s="8"/>
      <c r="F122" s="9"/>
      <c r="G122" s="10"/>
      <c r="H122" s="8"/>
      <c r="I122" s="8"/>
      <c r="J122" s="8"/>
      <c r="K122" s="9"/>
      <c r="L122" s="309"/>
      <c r="M122" s="8"/>
      <c r="N122" s="8"/>
      <c r="O122" s="8"/>
      <c r="P122" s="9"/>
      <c r="V122" s="8"/>
      <c r="W122" s="8"/>
      <c r="X122" s="8"/>
      <c r="Y122" s="8"/>
      <c r="Z122" s="9"/>
      <c r="AA122" s="10"/>
      <c r="AB122" s="8"/>
      <c r="AC122" s="8"/>
      <c r="AD122" s="8"/>
      <c r="AE122" s="9"/>
      <c r="AF122" s="309"/>
      <c r="AG122" s="8"/>
      <c r="AH122" s="8"/>
      <c r="AI122" s="8"/>
      <c r="AJ122" s="9"/>
      <c r="AO122" s="8"/>
      <c r="AP122" s="8"/>
      <c r="AQ122" s="8"/>
      <c r="AR122" s="8"/>
      <c r="AS122" s="9"/>
      <c r="AT122" s="10"/>
      <c r="AU122" s="8"/>
      <c r="AV122" s="8"/>
      <c r="AW122" s="8"/>
      <c r="AX122" s="9"/>
      <c r="AY122" s="309"/>
      <c r="AZ122" s="8"/>
      <c r="BA122" s="8"/>
      <c r="BB122" s="8"/>
      <c r="BC122" s="9"/>
      <c r="BI122" s="8"/>
      <c r="BJ122" s="8"/>
      <c r="BK122" s="8"/>
      <c r="BL122" s="8"/>
      <c r="BM122" s="9"/>
      <c r="BN122" s="10"/>
      <c r="BO122" s="8"/>
      <c r="BP122" s="8"/>
      <c r="BQ122" s="8"/>
      <c r="BR122" s="9"/>
      <c r="BS122" s="309"/>
      <c r="BT122" s="8"/>
      <c r="BU122" s="8"/>
      <c r="BV122" s="8"/>
      <c r="BW122" s="9"/>
      <c r="CC122" s="8"/>
      <c r="CD122" s="8"/>
      <c r="CE122" s="8"/>
      <c r="CF122" s="8"/>
      <c r="CG122" s="9"/>
      <c r="CH122" s="10"/>
      <c r="CI122" s="8"/>
      <c r="CJ122" s="8"/>
      <c r="CK122" s="8"/>
      <c r="CL122" s="9"/>
      <c r="CM122" s="309"/>
      <c r="CN122" s="8"/>
      <c r="CO122" s="8"/>
      <c r="CP122" s="8"/>
      <c r="CQ122" s="9"/>
      <c r="CV122" s="8"/>
      <c r="CW122" s="8"/>
      <c r="CX122" s="8"/>
      <c r="CY122" s="8"/>
      <c r="CZ122" s="9"/>
      <c r="DA122" s="10"/>
      <c r="DB122" s="8"/>
      <c r="DC122" s="8"/>
      <c r="DD122" s="8"/>
      <c r="DE122" s="9"/>
      <c r="DF122" s="309"/>
      <c r="DG122" s="8"/>
      <c r="DH122" s="8"/>
      <c r="DI122" s="8"/>
      <c r="DJ122" s="9"/>
      <c r="DO122" s="8"/>
      <c r="DP122" s="8"/>
      <c r="DQ122" s="8"/>
      <c r="DR122" s="8"/>
      <c r="DS122" s="9"/>
      <c r="DT122" s="10"/>
      <c r="DU122" s="8"/>
      <c r="DV122" s="8"/>
      <c r="DW122" s="8"/>
      <c r="DX122" s="9"/>
      <c r="DY122" s="309"/>
      <c r="DZ122" s="8"/>
      <c r="EA122" s="8"/>
      <c r="EB122" s="8"/>
      <c r="EC122" s="9"/>
    </row>
    <row r="123" spans="1:268" x14ac:dyDescent="0.25">
      <c r="B123" s="8"/>
      <c r="C123" s="8"/>
      <c r="D123" s="8"/>
      <c r="E123" s="8"/>
      <c r="F123" s="9"/>
      <c r="G123" s="10"/>
      <c r="H123" s="8"/>
      <c r="I123" s="8"/>
      <c r="J123" s="8"/>
      <c r="K123" s="9"/>
      <c r="L123" s="309"/>
      <c r="M123" s="8"/>
      <c r="N123" s="8"/>
      <c r="O123" s="8"/>
      <c r="P123" s="9"/>
      <c r="V123" s="8"/>
      <c r="W123" s="8"/>
      <c r="X123" s="8"/>
      <c r="Y123" s="8"/>
      <c r="Z123" s="9"/>
      <c r="AA123" s="10"/>
      <c r="AB123" s="8"/>
      <c r="AC123" s="8"/>
      <c r="AD123" s="8"/>
      <c r="AE123" s="9"/>
      <c r="AF123" s="309"/>
      <c r="AG123" s="8"/>
      <c r="AH123" s="8"/>
      <c r="AI123" s="8"/>
      <c r="AJ123" s="9"/>
      <c r="AO123" s="8"/>
      <c r="AP123" s="8"/>
      <c r="AQ123" s="8"/>
      <c r="AR123" s="8"/>
      <c r="AS123" s="9"/>
      <c r="AT123" s="10"/>
      <c r="AU123" s="8"/>
      <c r="AV123" s="8"/>
      <c r="AW123" s="8"/>
      <c r="AX123" s="9"/>
      <c r="AY123" s="309"/>
      <c r="AZ123" s="8"/>
      <c r="BA123" s="8"/>
      <c r="BB123" s="8"/>
      <c r="BC123" s="9"/>
      <c r="BI123" s="8"/>
      <c r="BJ123" s="8"/>
      <c r="BK123" s="8"/>
      <c r="BL123" s="8"/>
      <c r="BM123" s="9"/>
      <c r="BN123" s="10"/>
      <c r="BO123" s="8"/>
      <c r="BP123" s="8"/>
      <c r="BQ123" s="8"/>
      <c r="BR123" s="9"/>
      <c r="BS123" s="309"/>
      <c r="BT123" s="8"/>
      <c r="BU123" s="8"/>
      <c r="BV123" s="8"/>
      <c r="BW123" s="9"/>
      <c r="CC123" s="8"/>
      <c r="CD123" s="8"/>
      <c r="CE123" s="8"/>
      <c r="CF123" s="8"/>
      <c r="CG123" s="9"/>
      <c r="CH123" s="10"/>
      <c r="CI123" s="8"/>
      <c r="CJ123" s="8"/>
      <c r="CK123" s="8"/>
      <c r="CL123" s="9"/>
      <c r="CM123" s="309"/>
      <c r="CN123" s="8"/>
      <c r="CO123" s="8"/>
      <c r="CP123" s="8"/>
      <c r="CQ123" s="9"/>
      <c r="CV123" s="8"/>
      <c r="CW123" s="8"/>
      <c r="CX123" s="8"/>
      <c r="CY123" s="8"/>
      <c r="CZ123" s="9"/>
      <c r="DA123" s="10"/>
      <c r="DB123" s="8"/>
      <c r="DC123" s="8"/>
      <c r="DD123" s="8"/>
      <c r="DE123" s="9"/>
      <c r="DF123" s="309"/>
      <c r="DG123" s="8"/>
      <c r="DH123" s="8"/>
      <c r="DI123" s="8"/>
      <c r="DJ123" s="9"/>
      <c r="DO123" s="8"/>
      <c r="DP123" s="8"/>
      <c r="DQ123" s="8"/>
      <c r="DR123" s="8"/>
      <c r="DS123" s="9"/>
      <c r="DT123" s="10"/>
      <c r="DU123" s="8"/>
      <c r="DV123" s="8"/>
      <c r="DW123" s="8"/>
      <c r="DX123" s="9"/>
      <c r="DY123" s="309"/>
      <c r="DZ123" s="8"/>
      <c r="EA123" s="8"/>
      <c r="EB123" s="8"/>
      <c r="EC123" s="9"/>
    </row>
    <row r="124" spans="1:268" x14ac:dyDescent="0.25">
      <c r="B124" s="8"/>
      <c r="C124" s="8"/>
      <c r="D124" s="8"/>
      <c r="E124" s="8"/>
      <c r="F124" s="9"/>
      <c r="G124" s="10"/>
      <c r="H124" s="8"/>
      <c r="I124" s="8"/>
      <c r="J124" s="8"/>
      <c r="K124" s="9"/>
      <c r="L124" s="309"/>
      <c r="M124" s="8"/>
      <c r="N124" s="8"/>
      <c r="O124" s="8"/>
      <c r="P124" s="9"/>
      <c r="V124" s="8"/>
      <c r="W124" s="8"/>
      <c r="X124" s="8"/>
      <c r="Y124" s="8"/>
      <c r="Z124" s="9"/>
      <c r="AA124" s="10"/>
      <c r="AB124" s="8"/>
      <c r="AC124" s="8"/>
      <c r="AD124" s="8"/>
      <c r="AE124" s="9"/>
      <c r="AF124" s="309"/>
      <c r="AG124" s="8"/>
      <c r="AH124" s="8"/>
      <c r="AI124" s="8"/>
      <c r="AJ124" s="9"/>
      <c r="AO124" s="8"/>
      <c r="AP124" s="8"/>
      <c r="AQ124" s="8"/>
      <c r="AR124" s="8"/>
      <c r="AS124" s="9"/>
      <c r="AT124" s="10"/>
      <c r="AU124" s="8"/>
      <c r="AV124" s="8"/>
      <c r="AW124" s="8"/>
      <c r="AX124" s="9"/>
      <c r="AY124" s="309"/>
      <c r="AZ124" s="8"/>
      <c r="BA124" s="8"/>
      <c r="BB124" s="8"/>
      <c r="BC124" s="9"/>
      <c r="BI124" s="8"/>
      <c r="BJ124" s="8"/>
      <c r="BK124" s="8"/>
      <c r="BL124" s="8"/>
      <c r="BM124" s="9"/>
      <c r="BN124" s="10"/>
      <c r="BO124" s="8"/>
      <c r="BP124" s="8"/>
      <c r="BQ124" s="8"/>
      <c r="BR124" s="9"/>
      <c r="BS124" s="309"/>
      <c r="BT124" s="8"/>
      <c r="BU124" s="8"/>
      <c r="BV124" s="8"/>
      <c r="BW124" s="9"/>
      <c r="CC124" s="8"/>
      <c r="CD124" s="8"/>
      <c r="CE124" s="8"/>
      <c r="CF124" s="8"/>
      <c r="CG124" s="9"/>
      <c r="CH124" s="10"/>
      <c r="CI124" s="8"/>
      <c r="CJ124" s="8"/>
      <c r="CK124" s="8"/>
      <c r="CL124" s="9"/>
      <c r="CM124" s="309"/>
      <c r="CN124" s="8"/>
      <c r="CO124" s="8"/>
      <c r="CP124" s="8"/>
      <c r="CQ124" s="9"/>
      <c r="CV124" s="8"/>
      <c r="CW124" s="8"/>
      <c r="CX124" s="8"/>
      <c r="CY124" s="8"/>
      <c r="CZ124" s="9"/>
      <c r="DA124" s="10"/>
      <c r="DB124" s="8"/>
      <c r="DC124" s="8"/>
      <c r="DD124" s="8"/>
      <c r="DE124" s="9"/>
      <c r="DF124" s="309"/>
      <c r="DG124" s="8"/>
      <c r="DH124" s="8"/>
      <c r="DI124" s="8"/>
      <c r="DJ124" s="9"/>
      <c r="DO124" s="8"/>
      <c r="DP124" s="8"/>
      <c r="DQ124" s="8"/>
      <c r="DR124" s="8"/>
      <c r="DS124" s="9"/>
      <c r="DT124" s="10"/>
      <c r="DU124" s="8"/>
      <c r="DV124" s="8"/>
      <c r="DW124" s="8"/>
      <c r="DX124" s="9"/>
      <c r="DY124" s="309"/>
      <c r="DZ124" s="8"/>
      <c r="EA124" s="8"/>
      <c r="EB124" s="8"/>
      <c r="EC124" s="9"/>
    </row>
    <row r="125" spans="1:268" x14ac:dyDescent="0.25">
      <c r="B125" s="8"/>
      <c r="C125" s="8"/>
      <c r="D125" s="8"/>
      <c r="E125" s="8"/>
      <c r="F125" s="9"/>
      <c r="G125" s="10"/>
      <c r="H125" s="8"/>
      <c r="I125" s="8"/>
      <c r="J125" s="8"/>
      <c r="K125" s="9"/>
      <c r="L125" s="309"/>
      <c r="M125" s="8"/>
      <c r="N125" s="8"/>
      <c r="O125" s="8"/>
      <c r="P125" s="9"/>
      <c r="V125" s="8"/>
      <c r="W125" s="8"/>
      <c r="X125" s="8"/>
      <c r="Y125" s="8"/>
      <c r="Z125" s="9"/>
      <c r="AA125" s="10"/>
      <c r="AB125" s="8"/>
      <c r="AC125" s="8"/>
      <c r="AD125" s="8"/>
      <c r="AE125" s="9"/>
      <c r="AF125" s="309"/>
      <c r="AG125" s="8"/>
      <c r="AH125" s="8"/>
      <c r="AI125" s="8"/>
      <c r="AJ125" s="9"/>
      <c r="AO125" s="8"/>
      <c r="AP125" s="8"/>
      <c r="AQ125" s="8"/>
      <c r="AR125" s="8"/>
      <c r="AS125" s="9"/>
      <c r="AT125" s="10"/>
      <c r="AU125" s="8"/>
      <c r="AV125" s="8"/>
      <c r="AW125" s="8"/>
      <c r="AX125" s="9"/>
      <c r="AY125" s="309"/>
      <c r="AZ125" s="8"/>
      <c r="BA125" s="8"/>
      <c r="BB125" s="8"/>
      <c r="BC125" s="9"/>
      <c r="BI125" s="8"/>
      <c r="BJ125" s="8"/>
      <c r="BK125" s="8"/>
      <c r="BL125" s="8"/>
      <c r="BM125" s="9"/>
      <c r="BN125" s="10"/>
      <c r="BO125" s="8"/>
      <c r="BP125" s="8"/>
      <c r="BQ125" s="8"/>
      <c r="BR125" s="9"/>
      <c r="BS125" s="309"/>
      <c r="BT125" s="8"/>
      <c r="BU125" s="8"/>
      <c r="BV125" s="8"/>
      <c r="BW125" s="9"/>
      <c r="CC125" s="8"/>
      <c r="CD125" s="8"/>
      <c r="CE125" s="8"/>
      <c r="CF125" s="8"/>
      <c r="CG125" s="9"/>
      <c r="CH125" s="10"/>
      <c r="CI125" s="8"/>
      <c r="CJ125" s="8"/>
      <c r="CK125" s="8"/>
      <c r="CL125" s="9"/>
      <c r="CM125" s="309"/>
      <c r="CN125" s="8"/>
      <c r="CO125" s="8"/>
      <c r="CP125" s="8"/>
      <c r="CQ125" s="9"/>
      <c r="CV125" s="8"/>
      <c r="CW125" s="8"/>
      <c r="CX125" s="8"/>
      <c r="CY125" s="8"/>
      <c r="CZ125" s="9"/>
      <c r="DA125" s="10"/>
      <c r="DB125" s="8"/>
      <c r="DC125" s="8"/>
      <c r="DD125" s="8"/>
      <c r="DE125" s="9"/>
      <c r="DF125" s="309"/>
      <c r="DG125" s="8"/>
      <c r="DH125" s="8"/>
      <c r="DI125" s="8"/>
      <c r="DJ125" s="9"/>
      <c r="DO125" s="8"/>
      <c r="DP125" s="8"/>
      <c r="DQ125" s="8"/>
      <c r="DR125" s="8"/>
      <c r="DS125" s="9"/>
      <c r="DT125" s="10"/>
      <c r="DU125" s="8"/>
      <c r="DV125" s="8"/>
      <c r="DW125" s="8"/>
      <c r="DX125" s="9"/>
      <c r="DY125" s="309"/>
      <c r="DZ125" s="8"/>
      <c r="EA125" s="8"/>
      <c r="EB125" s="8"/>
      <c r="EC125" s="9"/>
    </row>
    <row r="126" spans="1:268" x14ac:dyDescent="0.25">
      <c r="B126" s="8"/>
      <c r="C126" s="8"/>
      <c r="D126" s="8"/>
      <c r="E126" s="8"/>
      <c r="F126" s="9"/>
      <c r="G126" s="10"/>
      <c r="H126" s="8"/>
      <c r="I126" s="8"/>
      <c r="J126" s="8"/>
      <c r="K126" s="9"/>
      <c r="L126" s="309"/>
      <c r="M126" s="8"/>
      <c r="N126" s="8"/>
      <c r="O126" s="8"/>
      <c r="P126" s="9"/>
      <c r="V126" s="8"/>
      <c r="W126" s="8"/>
      <c r="X126" s="8"/>
      <c r="Y126" s="8"/>
      <c r="Z126" s="9"/>
      <c r="AA126" s="10"/>
      <c r="AB126" s="8"/>
      <c r="AC126" s="8"/>
      <c r="AD126" s="8"/>
      <c r="AE126" s="9"/>
      <c r="AF126" s="309"/>
      <c r="AG126" s="8"/>
      <c r="AH126" s="8"/>
      <c r="AI126" s="8"/>
      <c r="AJ126" s="9"/>
      <c r="AO126" s="8"/>
      <c r="AP126" s="8"/>
      <c r="AQ126" s="8"/>
      <c r="AR126" s="8"/>
      <c r="AS126" s="9"/>
      <c r="AT126" s="10"/>
      <c r="AU126" s="8"/>
      <c r="AV126" s="8"/>
      <c r="AW126" s="8"/>
      <c r="AX126" s="9"/>
      <c r="AY126" s="309"/>
      <c r="AZ126" s="8"/>
      <c r="BA126" s="8"/>
      <c r="BB126" s="8"/>
      <c r="BC126" s="9"/>
      <c r="BI126" s="8"/>
      <c r="BJ126" s="8"/>
      <c r="BK126" s="8"/>
      <c r="BL126" s="8"/>
      <c r="BM126" s="9"/>
      <c r="BN126" s="10"/>
      <c r="BO126" s="8"/>
      <c r="BP126" s="8"/>
      <c r="BQ126" s="8"/>
      <c r="BR126" s="9"/>
      <c r="BS126" s="309"/>
      <c r="BT126" s="8"/>
      <c r="BU126" s="8"/>
      <c r="BV126" s="8"/>
      <c r="BW126" s="9"/>
      <c r="CC126" s="8"/>
      <c r="CD126" s="8"/>
      <c r="CE126" s="8"/>
      <c r="CF126" s="8"/>
      <c r="CG126" s="9"/>
      <c r="CH126" s="10"/>
      <c r="CI126" s="8"/>
      <c r="CJ126" s="8"/>
      <c r="CK126" s="8"/>
      <c r="CL126" s="9"/>
      <c r="CM126" s="309"/>
      <c r="CN126" s="8"/>
      <c r="CO126" s="8"/>
      <c r="CP126" s="8"/>
      <c r="CQ126" s="9"/>
      <c r="CV126" s="8"/>
      <c r="CW126" s="8"/>
      <c r="CX126" s="8"/>
      <c r="CY126" s="8"/>
      <c r="CZ126" s="9"/>
      <c r="DA126" s="10"/>
      <c r="DB126" s="8"/>
      <c r="DC126" s="8"/>
      <c r="DD126" s="8"/>
      <c r="DE126" s="9"/>
      <c r="DF126" s="309"/>
      <c r="DG126" s="8"/>
      <c r="DH126" s="8"/>
      <c r="DI126" s="8"/>
      <c r="DJ126" s="9"/>
      <c r="DO126" s="8"/>
      <c r="DP126" s="8"/>
      <c r="DQ126" s="8"/>
      <c r="DR126" s="8"/>
      <c r="DS126" s="9"/>
      <c r="DT126" s="10"/>
      <c r="DU126" s="8"/>
      <c r="DV126" s="8"/>
      <c r="DW126" s="8"/>
      <c r="DX126" s="9"/>
      <c r="DY126" s="309"/>
      <c r="DZ126" s="8"/>
      <c r="EA126" s="8"/>
      <c r="EB126" s="8"/>
      <c r="EC126" s="9"/>
    </row>
    <row r="127" spans="1:268" x14ac:dyDescent="0.25">
      <c r="B127" s="8"/>
      <c r="C127" s="8"/>
      <c r="D127" s="8"/>
      <c r="E127" s="8"/>
      <c r="F127" s="9"/>
      <c r="G127" s="10"/>
      <c r="H127" s="8"/>
      <c r="I127" s="8"/>
      <c r="J127" s="8"/>
      <c r="K127" s="9"/>
      <c r="L127" s="309"/>
      <c r="M127" s="8"/>
      <c r="N127" s="8"/>
      <c r="O127" s="8"/>
      <c r="P127" s="9"/>
      <c r="V127" s="8"/>
      <c r="W127" s="8"/>
      <c r="X127" s="8"/>
      <c r="Y127" s="8"/>
      <c r="Z127" s="9"/>
      <c r="AA127" s="10"/>
      <c r="AB127" s="8"/>
      <c r="AC127" s="8"/>
      <c r="AD127" s="8"/>
      <c r="AE127" s="9"/>
      <c r="AF127" s="309"/>
      <c r="AG127" s="8"/>
      <c r="AH127" s="8"/>
      <c r="AI127" s="8"/>
      <c r="AJ127" s="9"/>
      <c r="AO127" s="8"/>
      <c r="AP127" s="8"/>
      <c r="AQ127" s="8"/>
      <c r="AR127" s="8"/>
      <c r="AS127" s="9"/>
      <c r="AT127" s="10"/>
      <c r="AU127" s="8"/>
      <c r="AV127" s="8"/>
      <c r="AW127" s="8"/>
      <c r="AX127" s="9"/>
      <c r="AY127" s="309"/>
      <c r="AZ127" s="8"/>
      <c r="BA127" s="8"/>
      <c r="BB127" s="8"/>
      <c r="BC127" s="9"/>
      <c r="BI127" s="8"/>
      <c r="BJ127" s="8"/>
      <c r="BK127" s="8"/>
      <c r="BL127" s="8"/>
      <c r="BM127" s="9"/>
      <c r="BN127" s="10"/>
      <c r="BO127" s="8"/>
      <c r="BP127" s="8"/>
      <c r="BQ127" s="8"/>
      <c r="BR127" s="9"/>
      <c r="BS127" s="309"/>
      <c r="BT127" s="8"/>
      <c r="BU127" s="8"/>
      <c r="BV127" s="8"/>
      <c r="BW127" s="9"/>
      <c r="CC127" s="8"/>
      <c r="CD127" s="8"/>
      <c r="CE127" s="8"/>
      <c r="CF127" s="8"/>
      <c r="CG127" s="9"/>
      <c r="CH127" s="10"/>
      <c r="CI127" s="8"/>
      <c r="CJ127" s="8"/>
      <c r="CK127" s="8"/>
      <c r="CL127" s="9"/>
      <c r="CM127" s="309"/>
      <c r="CN127" s="8"/>
      <c r="CO127" s="8"/>
      <c r="CP127" s="8"/>
      <c r="CQ127" s="9"/>
      <c r="CV127" s="8"/>
      <c r="CW127" s="8"/>
      <c r="CX127" s="8"/>
      <c r="CY127" s="8"/>
      <c r="CZ127" s="9"/>
      <c r="DA127" s="10"/>
      <c r="DB127" s="8"/>
      <c r="DC127" s="8"/>
      <c r="DD127" s="8"/>
      <c r="DE127" s="9"/>
      <c r="DF127" s="309"/>
      <c r="DG127" s="8"/>
      <c r="DH127" s="8"/>
      <c r="DI127" s="8"/>
      <c r="DJ127" s="9"/>
      <c r="DO127" s="8"/>
      <c r="DP127" s="8"/>
      <c r="DQ127" s="8"/>
      <c r="DR127" s="8"/>
      <c r="DS127" s="9"/>
      <c r="DT127" s="10"/>
      <c r="DU127" s="8"/>
      <c r="DV127" s="8"/>
      <c r="DW127" s="8"/>
      <c r="DX127" s="9"/>
      <c r="DY127" s="309"/>
      <c r="DZ127" s="8"/>
      <c r="EA127" s="8"/>
      <c r="EB127" s="8"/>
      <c r="EC127" s="9"/>
    </row>
    <row r="128" spans="1:268" x14ac:dyDescent="0.25">
      <c r="B128" s="8"/>
      <c r="C128" s="8"/>
      <c r="D128" s="8"/>
      <c r="E128" s="8"/>
      <c r="F128" s="9"/>
      <c r="G128" s="10"/>
      <c r="H128" s="8"/>
      <c r="I128" s="8"/>
      <c r="J128" s="8"/>
      <c r="K128" s="9"/>
      <c r="L128" s="309"/>
      <c r="M128" s="8"/>
      <c r="N128" s="8"/>
      <c r="O128" s="8"/>
      <c r="P128" s="9"/>
      <c r="V128" s="8"/>
      <c r="W128" s="8"/>
      <c r="X128" s="8"/>
      <c r="Y128" s="8"/>
      <c r="Z128" s="9"/>
      <c r="AA128" s="10"/>
      <c r="AB128" s="8"/>
      <c r="AC128" s="8"/>
      <c r="AD128" s="8"/>
      <c r="AE128" s="9"/>
      <c r="AF128" s="309"/>
      <c r="AG128" s="8"/>
      <c r="AH128" s="8"/>
      <c r="AI128" s="8"/>
      <c r="AJ128" s="9"/>
      <c r="AO128" s="8"/>
      <c r="AP128" s="8"/>
      <c r="AQ128" s="8"/>
      <c r="AR128" s="8"/>
      <c r="AS128" s="9"/>
      <c r="AT128" s="10"/>
      <c r="AU128" s="8"/>
      <c r="AV128" s="8"/>
      <c r="AW128" s="8"/>
      <c r="AX128" s="9"/>
      <c r="AY128" s="309"/>
      <c r="AZ128" s="8"/>
      <c r="BA128" s="8"/>
      <c r="BB128" s="8"/>
      <c r="BC128" s="9"/>
      <c r="BI128" s="8"/>
      <c r="BJ128" s="8"/>
      <c r="BK128" s="8"/>
      <c r="BL128" s="8"/>
      <c r="BM128" s="9"/>
      <c r="BN128" s="10"/>
      <c r="BO128" s="8"/>
      <c r="BP128" s="8"/>
      <c r="BQ128" s="8"/>
      <c r="BR128" s="9"/>
      <c r="BS128" s="309"/>
      <c r="BT128" s="8"/>
      <c r="BU128" s="8"/>
      <c r="BV128" s="8"/>
      <c r="BW128" s="9"/>
      <c r="CC128" s="8"/>
      <c r="CD128" s="8"/>
      <c r="CE128" s="8"/>
      <c r="CF128" s="8"/>
      <c r="CG128" s="9"/>
      <c r="CH128" s="10"/>
      <c r="CI128" s="8"/>
      <c r="CJ128" s="8"/>
      <c r="CK128" s="8"/>
      <c r="CL128" s="9"/>
      <c r="CM128" s="309"/>
      <c r="CN128" s="8"/>
      <c r="CO128" s="8"/>
      <c r="CP128" s="8"/>
      <c r="CQ128" s="9"/>
      <c r="CV128" s="8"/>
      <c r="CW128" s="8"/>
      <c r="CX128" s="8"/>
      <c r="CY128" s="8"/>
      <c r="CZ128" s="9"/>
      <c r="DA128" s="10"/>
      <c r="DB128" s="8"/>
      <c r="DC128" s="8"/>
      <c r="DD128" s="8"/>
      <c r="DE128" s="9"/>
      <c r="DF128" s="309"/>
      <c r="DG128" s="8"/>
      <c r="DH128" s="8"/>
      <c r="DI128" s="8"/>
      <c r="DJ128" s="9"/>
      <c r="DO128" s="8"/>
      <c r="DP128" s="8"/>
      <c r="DQ128" s="8"/>
      <c r="DR128" s="8"/>
      <c r="DS128" s="9"/>
      <c r="DT128" s="10"/>
      <c r="DU128" s="8"/>
      <c r="DV128" s="8"/>
      <c r="DW128" s="8"/>
      <c r="DX128" s="9"/>
      <c r="DY128" s="309"/>
      <c r="DZ128" s="8"/>
      <c r="EA128" s="8"/>
      <c r="EB128" s="8"/>
      <c r="EC128" s="9"/>
    </row>
    <row r="129" spans="1:268" x14ac:dyDescent="0.25">
      <c r="A129" t="s">
        <v>43</v>
      </c>
      <c r="B129" s="8">
        <v>1</v>
      </c>
      <c r="C129" s="8">
        <v>2</v>
      </c>
      <c r="D129" s="8">
        <v>3</v>
      </c>
      <c r="E129" s="8">
        <v>4</v>
      </c>
      <c r="F129" s="9">
        <v>5</v>
      </c>
      <c r="G129" s="10"/>
      <c r="H129" s="8">
        <v>6</v>
      </c>
      <c r="I129" s="8">
        <v>7</v>
      </c>
      <c r="J129" s="8">
        <v>8</v>
      </c>
      <c r="K129" s="9">
        <v>9</v>
      </c>
      <c r="V129" s="8">
        <v>1</v>
      </c>
      <c r="W129" s="8">
        <v>2</v>
      </c>
      <c r="X129" s="8">
        <v>3</v>
      </c>
      <c r="Y129" s="8">
        <v>4</v>
      </c>
      <c r="Z129" s="9">
        <v>5</v>
      </c>
      <c r="AA129" s="10"/>
      <c r="AB129" s="8">
        <v>6</v>
      </c>
      <c r="AC129" s="8">
        <v>7</v>
      </c>
      <c r="AD129" s="8">
        <v>8</v>
      </c>
      <c r="AE129" s="9">
        <v>9</v>
      </c>
      <c r="AF129" s="309"/>
      <c r="AG129" s="8"/>
      <c r="AH129" s="8"/>
      <c r="AI129" s="8"/>
      <c r="AJ129" s="9"/>
      <c r="AO129" s="8">
        <v>1</v>
      </c>
      <c r="AP129" s="8">
        <v>2</v>
      </c>
      <c r="AQ129" s="8">
        <v>3</v>
      </c>
      <c r="AR129" s="8">
        <v>4</v>
      </c>
      <c r="AS129" s="9">
        <v>5</v>
      </c>
      <c r="AT129" s="10"/>
      <c r="AU129" s="8">
        <v>6</v>
      </c>
      <c r="AV129" s="8">
        <v>7</v>
      </c>
      <c r="AW129" s="8">
        <v>8</v>
      </c>
      <c r="AX129" s="9">
        <v>9</v>
      </c>
      <c r="AY129" s="309"/>
      <c r="AZ129" s="8"/>
      <c r="BA129" s="8"/>
      <c r="BB129" s="8"/>
      <c r="BC129" s="9"/>
      <c r="BI129" s="8">
        <v>1</v>
      </c>
      <c r="BJ129" s="8">
        <v>2</v>
      </c>
      <c r="BK129" s="8">
        <v>3</v>
      </c>
      <c r="BL129" s="8">
        <v>4</v>
      </c>
      <c r="BM129" s="9">
        <v>5</v>
      </c>
      <c r="BN129" s="10"/>
      <c r="BO129" s="8">
        <v>6</v>
      </c>
      <c r="BP129" s="8">
        <v>7</v>
      </c>
      <c r="BQ129" s="8">
        <v>8</v>
      </c>
      <c r="BR129" s="9">
        <v>9</v>
      </c>
      <c r="BS129" s="309"/>
      <c r="BT129" s="8"/>
      <c r="BU129" s="8"/>
      <c r="BV129" s="8"/>
      <c r="BW129" s="9"/>
      <c r="CC129" s="8">
        <v>1</v>
      </c>
      <c r="CD129" s="8">
        <v>2</v>
      </c>
      <c r="CE129" s="8">
        <v>3</v>
      </c>
      <c r="CF129" s="8">
        <v>4</v>
      </c>
      <c r="CG129" s="9">
        <v>5</v>
      </c>
      <c r="CH129" s="10"/>
      <c r="CI129" s="8">
        <v>6</v>
      </c>
      <c r="CJ129" s="8">
        <v>7</v>
      </c>
      <c r="CK129" s="8">
        <v>8</v>
      </c>
      <c r="CL129" s="9">
        <v>9</v>
      </c>
      <c r="CM129" s="309"/>
      <c r="CN129" s="8"/>
      <c r="CO129" s="8"/>
      <c r="CP129" s="8"/>
      <c r="CQ129" s="9"/>
      <c r="CV129" s="8">
        <v>1</v>
      </c>
      <c r="CW129" s="8">
        <v>2</v>
      </c>
      <c r="CX129" s="8">
        <v>3</v>
      </c>
      <c r="CY129" s="8">
        <v>4</v>
      </c>
      <c r="CZ129" s="9">
        <v>5</v>
      </c>
      <c r="DA129" s="10"/>
      <c r="DB129" s="8">
        <v>6</v>
      </c>
      <c r="DC129" s="8">
        <v>7</v>
      </c>
      <c r="DD129" s="8">
        <v>8</v>
      </c>
      <c r="DE129" s="9">
        <v>9</v>
      </c>
      <c r="DF129" s="309"/>
      <c r="DG129" s="8"/>
      <c r="DH129" s="8"/>
      <c r="DI129" s="8"/>
      <c r="DJ129" s="9"/>
      <c r="DO129" s="8">
        <v>1</v>
      </c>
      <c r="DP129" s="8">
        <v>2</v>
      </c>
      <c r="DQ129" s="8">
        <v>3</v>
      </c>
      <c r="DR129" s="8">
        <v>4</v>
      </c>
      <c r="DS129" s="9">
        <v>5</v>
      </c>
      <c r="DT129" s="10"/>
      <c r="DU129" s="8">
        <v>6</v>
      </c>
      <c r="DV129" s="8">
        <v>7</v>
      </c>
      <c r="DW129" s="8">
        <v>8</v>
      </c>
      <c r="DX129" s="9">
        <v>9</v>
      </c>
      <c r="DY129" s="309"/>
      <c r="DZ129" s="8"/>
      <c r="EA129" s="8"/>
      <c r="EB129" s="8"/>
      <c r="EC129" s="9"/>
      <c r="EH129" s="8">
        <v>1</v>
      </c>
      <c r="EI129" s="8">
        <v>2</v>
      </c>
      <c r="EJ129" s="8">
        <v>3</v>
      </c>
      <c r="EK129" s="8">
        <v>4</v>
      </c>
      <c r="EL129" s="9">
        <v>5</v>
      </c>
      <c r="EM129" s="10"/>
      <c r="EN129" s="8">
        <v>6</v>
      </c>
      <c r="EO129" s="8">
        <v>7</v>
      </c>
      <c r="EP129" s="8">
        <v>8</v>
      </c>
      <c r="EQ129" s="9">
        <v>9</v>
      </c>
      <c r="FA129" s="8">
        <v>1</v>
      </c>
      <c r="FB129" s="8">
        <v>2</v>
      </c>
      <c r="FC129" s="8">
        <v>3</v>
      </c>
      <c r="FD129" s="8">
        <v>4</v>
      </c>
      <c r="FE129" s="9">
        <v>5</v>
      </c>
      <c r="FF129" s="10"/>
      <c r="FG129" s="8">
        <v>6</v>
      </c>
      <c r="FH129" s="8">
        <v>7</v>
      </c>
      <c r="FI129" s="8">
        <v>8</v>
      </c>
      <c r="FJ129" s="9">
        <v>9</v>
      </c>
      <c r="FT129" s="8">
        <v>1</v>
      </c>
      <c r="FU129" s="8">
        <v>2</v>
      </c>
      <c r="FV129" s="8">
        <v>3</v>
      </c>
      <c r="FW129" s="8">
        <v>4</v>
      </c>
      <c r="FX129" s="9">
        <v>5</v>
      </c>
      <c r="FY129" s="10"/>
      <c r="FZ129" s="8">
        <v>6</v>
      </c>
      <c r="GA129" s="8">
        <v>7</v>
      </c>
      <c r="GB129" s="8">
        <v>8</v>
      </c>
      <c r="GC129" s="9">
        <v>9</v>
      </c>
      <c r="GM129" s="8">
        <v>1</v>
      </c>
      <c r="GN129" s="8">
        <v>2</v>
      </c>
      <c r="GO129" s="8">
        <v>3</v>
      </c>
      <c r="GP129" s="8">
        <v>4</v>
      </c>
      <c r="GQ129" s="9">
        <v>5</v>
      </c>
      <c r="GR129" s="10"/>
      <c r="GS129" s="8">
        <v>6</v>
      </c>
      <c r="GT129" s="8">
        <v>7</v>
      </c>
      <c r="GU129" s="8">
        <v>8</v>
      </c>
      <c r="GV129" s="9">
        <v>9</v>
      </c>
      <c r="HF129" s="8">
        <v>1</v>
      </c>
      <c r="HG129" s="8">
        <v>2</v>
      </c>
      <c r="HH129" s="8">
        <v>3</v>
      </c>
      <c r="HI129" s="8">
        <v>4</v>
      </c>
      <c r="HJ129" s="9">
        <v>5</v>
      </c>
      <c r="HK129" s="10"/>
      <c r="HL129" s="8">
        <v>6</v>
      </c>
      <c r="HM129" s="8">
        <v>7</v>
      </c>
      <c r="HN129" s="8">
        <v>8</v>
      </c>
      <c r="HO129" s="9">
        <v>9</v>
      </c>
      <c r="HY129" s="8">
        <v>1</v>
      </c>
      <c r="HZ129" s="8">
        <v>2</v>
      </c>
      <c r="IA129" s="8">
        <v>3</v>
      </c>
      <c r="IB129" s="8">
        <v>4</v>
      </c>
      <c r="IC129" s="9">
        <v>5</v>
      </c>
      <c r="ID129" s="10"/>
      <c r="IE129" s="8">
        <v>6</v>
      </c>
      <c r="IF129" s="8">
        <v>7</v>
      </c>
      <c r="IG129" s="8">
        <v>8</v>
      </c>
      <c r="IH129" s="9">
        <v>9</v>
      </c>
      <c r="IQ129" t="s">
        <v>43</v>
      </c>
      <c r="IR129" s="8">
        <v>1</v>
      </c>
      <c r="IS129" s="8">
        <v>2</v>
      </c>
      <c r="IT129" s="8">
        <v>3</v>
      </c>
      <c r="IU129" s="8">
        <v>4</v>
      </c>
      <c r="IV129" s="9">
        <v>5</v>
      </c>
      <c r="IW129" s="10"/>
      <c r="IX129" s="8">
        <v>6</v>
      </c>
      <c r="IY129" s="8">
        <v>7</v>
      </c>
      <c r="IZ129" s="8">
        <v>8</v>
      </c>
      <c r="JA129" s="9">
        <v>9</v>
      </c>
    </row>
    <row r="130" spans="1:268" x14ac:dyDescent="0.25">
      <c r="A130" s="566" t="s">
        <v>1</v>
      </c>
      <c r="B130" s="567" t="s">
        <v>2</v>
      </c>
      <c r="C130" s="567">
        <v>2012</v>
      </c>
      <c r="D130" s="567">
        <v>2013</v>
      </c>
      <c r="E130" s="567" t="s">
        <v>3</v>
      </c>
      <c r="F130" s="568" t="s">
        <v>4</v>
      </c>
      <c r="G130" s="569" t="s">
        <v>1</v>
      </c>
      <c r="H130" s="567">
        <v>2014</v>
      </c>
      <c r="I130" s="567">
        <v>2015</v>
      </c>
      <c r="J130" s="567" t="s">
        <v>3</v>
      </c>
      <c r="K130" s="568" t="s">
        <v>4</v>
      </c>
      <c r="L130" s="569" t="s">
        <v>1</v>
      </c>
      <c r="M130" s="567">
        <v>2013</v>
      </c>
      <c r="N130" s="567">
        <v>2014</v>
      </c>
      <c r="O130" s="567" t="s">
        <v>3</v>
      </c>
      <c r="P130" s="568" t="s">
        <v>4</v>
      </c>
      <c r="Q130" s="570"/>
      <c r="R130" s="229" t="s">
        <v>5</v>
      </c>
      <c r="U130" s="409" t="s">
        <v>1</v>
      </c>
      <c r="V130" s="410" t="s">
        <v>133</v>
      </c>
      <c r="W130" s="410">
        <v>2012</v>
      </c>
      <c r="X130" s="410">
        <v>2013</v>
      </c>
      <c r="Y130" s="410" t="s">
        <v>3</v>
      </c>
      <c r="Z130" s="414" t="s">
        <v>4</v>
      </c>
      <c r="AA130" s="415" t="s">
        <v>1</v>
      </c>
      <c r="AB130" s="410">
        <v>2014</v>
      </c>
      <c r="AC130" s="410">
        <v>2015</v>
      </c>
      <c r="AD130" s="410" t="s">
        <v>3</v>
      </c>
      <c r="AE130" s="414" t="s">
        <v>4</v>
      </c>
      <c r="AF130" s="415" t="s">
        <v>1</v>
      </c>
      <c r="AG130" s="410">
        <v>2013</v>
      </c>
      <c r="AH130" s="410">
        <v>2014</v>
      </c>
      <c r="AI130" s="410" t="s">
        <v>3</v>
      </c>
      <c r="AJ130" s="414" t="s">
        <v>4</v>
      </c>
      <c r="AK130" s="571"/>
      <c r="AL130" s="229" t="s">
        <v>5</v>
      </c>
      <c r="AN130" s="572" t="s">
        <v>1</v>
      </c>
      <c r="AO130" s="573" t="s">
        <v>134</v>
      </c>
      <c r="AP130" s="410">
        <v>2012</v>
      </c>
      <c r="AQ130" s="410">
        <v>2013</v>
      </c>
      <c r="AR130" s="410" t="s">
        <v>3</v>
      </c>
      <c r="AS130" s="414" t="s">
        <v>4</v>
      </c>
      <c r="AT130" s="415" t="s">
        <v>1</v>
      </c>
      <c r="AU130" s="573">
        <v>2014</v>
      </c>
      <c r="AV130" s="573">
        <v>2015</v>
      </c>
      <c r="AW130" s="573" t="s">
        <v>3</v>
      </c>
      <c r="AX130" s="574" t="s">
        <v>4</v>
      </c>
      <c r="AY130" s="415" t="s">
        <v>1</v>
      </c>
      <c r="AZ130" s="410">
        <v>2013</v>
      </c>
      <c r="BA130" s="410">
        <v>2014</v>
      </c>
      <c r="BB130" s="410" t="s">
        <v>3</v>
      </c>
      <c r="BC130" s="414" t="s">
        <v>4</v>
      </c>
      <c r="BD130" s="575"/>
      <c r="BE130" s="229" t="s">
        <v>5</v>
      </c>
      <c r="BH130" s="409" t="s">
        <v>1</v>
      </c>
      <c r="BI130" s="410" t="s">
        <v>146</v>
      </c>
      <c r="BJ130" s="410">
        <v>2012</v>
      </c>
      <c r="BK130" s="410">
        <v>2013</v>
      </c>
      <c r="BL130" s="410" t="s">
        <v>3</v>
      </c>
      <c r="BM130" s="414" t="s">
        <v>4</v>
      </c>
      <c r="BN130" s="415" t="s">
        <v>1</v>
      </c>
      <c r="BO130" s="410">
        <v>2014</v>
      </c>
      <c r="BP130" s="410">
        <v>2015</v>
      </c>
      <c r="BQ130" s="410" t="s">
        <v>3</v>
      </c>
      <c r="BR130" s="414" t="s">
        <v>4</v>
      </c>
      <c r="BS130" s="415" t="s">
        <v>1</v>
      </c>
      <c r="BT130" s="410">
        <v>2013</v>
      </c>
      <c r="BU130" s="410">
        <v>2014</v>
      </c>
      <c r="BV130" s="410" t="s">
        <v>3</v>
      </c>
      <c r="BW130" s="414" t="s">
        <v>4</v>
      </c>
      <c r="BX130" s="571"/>
      <c r="BY130" s="229" t="s">
        <v>5</v>
      </c>
      <c r="CB130" s="572" t="s">
        <v>1</v>
      </c>
      <c r="CC130" s="573" t="s">
        <v>136</v>
      </c>
      <c r="CD130" s="410">
        <v>2012</v>
      </c>
      <c r="CE130" s="410">
        <v>2013</v>
      </c>
      <c r="CF130" s="410" t="s">
        <v>3</v>
      </c>
      <c r="CG130" s="414" t="s">
        <v>4</v>
      </c>
      <c r="CH130" s="415" t="s">
        <v>1</v>
      </c>
      <c r="CI130" s="573">
        <v>2014</v>
      </c>
      <c r="CJ130" s="573">
        <v>2015</v>
      </c>
      <c r="CK130" s="573" t="s">
        <v>3</v>
      </c>
      <c r="CL130" s="574" t="s">
        <v>4</v>
      </c>
      <c r="CM130" s="415" t="s">
        <v>1</v>
      </c>
      <c r="CN130" s="410">
        <v>2013</v>
      </c>
      <c r="CO130" s="410">
        <v>2014</v>
      </c>
      <c r="CP130" s="410" t="s">
        <v>3</v>
      </c>
      <c r="CQ130" s="414" t="s">
        <v>4</v>
      </c>
      <c r="CR130" s="575"/>
      <c r="CS130" s="229" t="s">
        <v>5</v>
      </c>
      <c r="CU130" s="409" t="s">
        <v>1</v>
      </c>
      <c r="CV130" s="410" t="s">
        <v>147</v>
      </c>
      <c r="CW130" s="410">
        <v>2012</v>
      </c>
      <c r="CX130" s="410">
        <v>2013</v>
      </c>
      <c r="CY130" s="410" t="s">
        <v>3</v>
      </c>
      <c r="CZ130" s="414" t="s">
        <v>4</v>
      </c>
      <c r="DA130" s="415" t="s">
        <v>1</v>
      </c>
      <c r="DB130" s="410">
        <v>2014</v>
      </c>
      <c r="DC130" s="410">
        <v>2015</v>
      </c>
      <c r="DD130" s="410" t="s">
        <v>3</v>
      </c>
      <c r="DE130" s="414" t="s">
        <v>4</v>
      </c>
      <c r="DF130" s="415" t="s">
        <v>1</v>
      </c>
      <c r="DG130" s="410">
        <v>2013</v>
      </c>
      <c r="DH130" s="410">
        <v>2014</v>
      </c>
      <c r="DI130" s="410" t="s">
        <v>3</v>
      </c>
      <c r="DJ130" s="414" t="s">
        <v>4</v>
      </c>
      <c r="DK130" s="571"/>
      <c r="DL130" s="229" t="s">
        <v>5</v>
      </c>
      <c r="DN130" s="572" t="s">
        <v>1</v>
      </c>
      <c r="DO130" s="573" t="s">
        <v>138</v>
      </c>
      <c r="DP130" s="410">
        <v>2012</v>
      </c>
      <c r="DQ130" s="410">
        <v>2013</v>
      </c>
      <c r="DR130" s="410" t="s">
        <v>3</v>
      </c>
      <c r="DS130" s="414" t="s">
        <v>4</v>
      </c>
      <c r="DT130" s="415" t="s">
        <v>1</v>
      </c>
      <c r="DU130" s="573">
        <v>2014</v>
      </c>
      <c r="DV130" s="573">
        <v>2015</v>
      </c>
      <c r="DW130" s="573" t="s">
        <v>3</v>
      </c>
      <c r="DX130" s="574" t="s">
        <v>4</v>
      </c>
      <c r="DY130" s="415" t="s">
        <v>1</v>
      </c>
      <c r="DZ130" s="410">
        <v>2013</v>
      </c>
      <c r="EA130" s="410">
        <v>2014</v>
      </c>
      <c r="EB130" s="410" t="s">
        <v>3</v>
      </c>
      <c r="EC130" s="414" t="s">
        <v>4</v>
      </c>
      <c r="ED130" s="575"/>
      <c r="EE130" s="229" t="s">
        <v>5</v>
      </c>
      <c r="EF130" s="105"/>
      <c r="EG130" s="409" t="s">
        <v>1</v>
      </c>
      <c r="EH130" s="410" t="s">
        <v>139</v>
      </c>
      <c r="EI130" s="410">
        <v>2012</v>
      </c>
      <c r="EJ130" s="410">
        <v>2013</v>
      </c>
      <c r="EK130" s="410" t="s">
        <v>3</v>
      </c>
      <c r="EL130" s="414" t="s">
        <v>4</v>
      </c>
      <c r="EM130" s="415" t="s">
        <v>1</v>
      </c>
      <c r="EN130" s="410">
        <v>2014</v>
      </c>
      <c r="EO130" s="410">
        <v>2015</v>
      </c>
      <c r="EP130" s="410" t="s">
        <v>3</v>
      </c>
      <c r="EQ130" s="414" t="s">
        <v>4</v>
      </c>
      <c r="ER130" s="415" t="s">
        <v>1</v>
      </c>
      <c r="ES130" s="410">
        <v>2013</v>
      </c>
      <c r="ET130" s="410">
        <v>2014</v>
      </c>
      <c r="EU130" s="410" t="s">
        <v>3</v>
      </c>
      <c r="EV130" s="414" t="s">
        <v>4</v>
      </c>
      <c r="EW130" s="571"/>
      <c r="EX130" s="229" t="s">
        <v>5</v>
      </c>
      <c r="EZ130" s="572" t="s">
        <v>1</v>
      </c>
      <c r="FA130" s="498" t="s">
        <v>140</v>
      </c>
      <c r="FB130" s="498">
        <v>2012</v>
      </c>
      <c r="FC130" s="498">
        <v>2013</v>
      </c>
      <c r="FD130" s="498" t="s">
        <v>3</v>
      </c>
      <c r="FE130" s="499" t="s">
        <v>4</v>
      </c>
      <c r="FF130" s="500" t="s">
        <v>1</v>
      </c>
      <c r="FG130" s="498">
        <v>2014</v>
      </c>
      <c r="FH130" s="498">
        <v>2015</v>
      </c>
      <c r="FI130" s="498" t="s">
        <v>3</v>
      </c>
      <c r="FJ130" s="499" t="s">
        <v>4</v>
      </c>
      <c r="FK130" s="500" t="s">
        <v>1</v>
      </c>
      <c r="FL130" s="498">
        <v>2013</v>
      </c>
      <c r="FM130" s="498">
        <v>2014</v>
      </c>
      <c r="FN130" s="498" t="s">
        <v>3</v>
      </c>
      <c r="FO130" s="499" t="s">
        <v>4</v>
      </c>
      <c r="FP130" s="575"/>
      <c r="FQ130" s="229" t="s">
        <v>5</v>
      </c>
      <c r="FS130" s="409" t="s">
        <v>1</v>
      </c>
      <c r="FT130" s="410" t="s">
        <v>141</v>
      </c>
      <c r="FU130" s="410">
        <v>2012</v>
      </c>
      <c r="FV130" s="410">
        <v>2013</v>
      </c>
      <c r="FW130" s="410" t="s">
        <v>3</v>
      </c>
      <c r="FX130" s="414" t="s">
        <v>4</v>
      </c>
      <c r="FY130" s="415" t="s">
        <v>1</v>
      </c>
      <c r="FZ130" s="410">
        <v>2014</v>
      </c>
      <c r="GA130" s="410">
        <v>2015</v>
      </c>
      <c r="GB130" s="410" t="s">
        <v>3</v>
      </c>
      <c r="GC130" s="414" t="s">
        <v>4</v>
      </c>
      <c r="GD130" s="415" t="s">
        <v>1</v>
      </c>
      <c r="GE130" s="410">
        <v>2013</v>
      </c>
      <c r="GF130" s="410">
        <v>2014</v>
      </c>
      <c r="GG130" s="410" t="s">
        <v>3</v>
      </c>
      <c r="GH130" s="414" t="s">
        <v>4</v>
      </c>
      <c r="GI130" s="571"/>
      <c r="GJ130" s="229" t="s">
        <v>5</v>
      </c>
      <c r="GL130" s="572" t="s">
        <v>1</v>
      </c>
      <c r="GM130" s="573" t="s">
        <v>142</v>
      </c>
      <c r="GN130" s="410">
        <v>2012</v>
      </c>
      <c r="GO130" s="410">
        <v>2013</v>
      </c>
      <c r="GP130" s="410" t="s">
        <v>3</v>
      </c>
      <c r="GQ130" s="414" t="s">
        <v>4</v>
      </c>
      <c r="GR130" s="415" t="s">
        <v>1</v>
      </c>
      <c r="GS130" s="573">
        <v>2014</v>
      </c>
      <c r="GT130" s="573">
        <v>2015</v>
      </c>
      <c r="GU130" s="573" t="s">
        <v>3</v>
      </c>
      <c r="GV130" s="574" t="s">
        <v>4</v>
      </c>
      <c r="GW130" s="415" t="s">
        <v>1</v>
      </c>
      <c r="GX130" s="410">
        <v>2013</v>
      </c>
      <c r="GY130" s="410">
        <v>2014</v>
      </c>
      <c r="GZ130" s="410" t="s">
        <v>3</v>
      </c>
      <c r="HA130" s="414" t="s">
        <v>4</v>
      </c>
      <c r="HB130" s="575"/>
      <c r="HC130" s="229" t="s">
        <v>5</v>
      </c>
      <c r="HE130" s="409" t="s">
        <v>1</v>
      </c>
      <c r="HF130" s="410" t="s">
        <v>143</v>
      </c>
      <c r="HG130" s="410">
        <v>2012</v>
      </c>
      <c r="HH130" s="410">
        <v>2013</v>
      </c>
      <c r="HI130" s="410" t="s">
        <v>3</v>
      </c>
      <c r="HJ130" s="414" t="s">
        <v>4</v>
      </c>
      <c r="HK130" s="415" t="s">
        <v>1</v>
      </c>
      <c r="HL130" s="410">
        <v>2014</v>
      </c>
      <c r="HM130" s="410">
        <v>2015</v>
      </c>
      <c r="HN130" s="410" t="s">
        <v>3</v>
      </c>
      <c r="HO130" s="414" t="s">
        <v>4</v>
      </c>
      <c r="HP130" s="415" t="s">
        <v>1</v>
      </c>
      <c r="HQ130" s="410">
        <v>2013</v>
      </c>
      <c r="HR130" s="410">
        <v>2014</v>
      </c>
      <c r="HS130" s="410" t="s">
        <v>3</v>
      </c>
      <c r="HT130" s="414" t="s">
        <v>4</v>
      </c>
      <c r="HU130" s="571"/>
      <c r="HV130" s="229" t="s">
        <v>5</v>
      </c>
      <c r="HX130" s="572" t="s">
        <v>1</v>
      </c>
      <c r="HY130" s="573" t="s">
        <v>144</v>
      </c>
      <c r="HZ130" s="410">
        <v>2012</v>
      </c>
      <c r="IA130" s="410">
        <v>2013</v>
      </c>
      <c r="IB130" s="410" t="s">
        <v>3</v>
      </c>
      <c r="IC130" s="414" t="s">
        <v>4</v>
      </c>
      <c r="ID130" s="415" t="s">
        <v>1</v>
      </c>
      <c r="IE130" s="573">
        <v>2014</v>
      </c>
      <c r="IF130" s="573">
        <v>2015</v>
      </c>
      <c r="IG130" s="573" t="s">
        <v>3</v>
      </c>
      <c r="IH130" s="574" t="s">
        <v>4</v>
      </c>
      <c r="II130" s="415" t="s">
        <v>1</v>
      </c>
      <c r="IJ130" s="410">
        <v>2013</v>
      </c>
      <c r="IK130" s="410">
        <v>2014</v>
      </c>
      <c r="IL130" s="410" t="s">
        <v>3</v>
      </c>
      <c r="IM130" s="414" t="s">
        <v>4</v>
      </c>
      <c r="IN130" s="575"/>
      <c r="IO130" s="229" t="s">
        <v>5</v>
      </c>
      <c r="IQ130" s="566" t="s">
        <v>1</v>
      </c>
      <c r="IR130" s="567" t="s">
        <v>145</v>
      </c>
      <c r="IS130" s="567">
        <v>2012</v>
      </c>
      <c r="IT130" s="567">
        <v>2013</v>
      </c>
      <c r="IU130" s="567" t="s">
        <v>3</v>
      </c>
      <c r="IV130" s="568" t="s">
        <v>4</v>
      </c>
      <c r="IW130" s="569" t="s">
        <v>1</v>
      </c>
      <c r="IX130" s="567">
        <v>2014</v>
      </c>
      <c r="IY130" s="567">
        <v>2015</v>
      </c>
      <c r="IZ130" s="567" t="s">
        <v>3</v>
      </c>
      <c r="JA130" s="568" t="s">
        <v>4</v>
      </c>
      <c r="JB130" s="569" t="s">
        <v>1</v>
      </c>
      <c r="JC130" s="567">
        <v>2013</v>
      </c>
      <c r="JD130" s="567">
        <v>2014</v>
      </c>
      <c r="JE130" s="567" t="s">
        <v>3</v>
      </c>
      <c r="JF130" s="568" t="s">
        <v>4</v>
      </c>
      <c r="JG130" s="570"/>
      <c r="JH130" s="229" t="s">
        <v>5</v>
      </c>
    </row>
    <row r="131" spans="1:268" x14ac:dyDescent="0.25">
      <c r="A131" s="566"/>
      <c r="B131" s="2" t="s">
        <v>86</v>
      </c>
      <c r="C131" s="26">
        <v>41578</v>
      </c>
      <c r="D131" s="26">
        <v>41578</v>
      </c>
      <c r="E131" s="326"/>
      <c r="F131" s="326"/>
      <c r="G131" s="326"/>
      <c r="H131" s="26">
        <v>41639</v>
      </c>
      <c r="I131" s="26">
        <v>41639</v>
      </c>
      <c r="J131" s="27"/>
      <c r="K131" s="28"/>
      <c r="L131" s="416"/>
      <c r="M131" s="30">
        <v>41639</v>
      </c>
      <c r="N131" s="30">
        <v>41578</v>
      </c>
      <c r="O131" s="37"/>
      <c r="P131" s="38"/>
      <c r="Q131" s="417"/>
      <c r="R131" s="229" t="s">
        <v>14</v>
      </c>
      <c r="U131" s="409"/>
      <c r="V131" s="2" t="s">
        <v>86</v>
      </c>
      <c r="W131" s="26">
        <v>41578</v>
      </c>
      <c r="X131" s="26">
        <v>41578</v>
      </c>
      <c r="Y131" s="326"/>
      <c r="Z131" s="326"/>
      <c r="AA131" s="326"/>
      <c r="AB131" s="26">
        <v>41639</v>
      </c>
      <c r="AC131" s="26">
        <v>41639</v>
      </c>
      <c r="AD131" s="27"/>
      <c r="AE131" s="28"/>
      <c r="AF131" s="416"/>
      <c r="AG131" s="30">
        <v>41639</v>
      </c>
      <c r="AH131" s="30">
        <v>41578</v>
      </c>
      <c r="AI131" s="37"/>
      <c r="AJ131" s="38"/>
      <c r="AK131" s="423"/>
      <c r="AL131" s="229" t="s">
        <v>14</v>
      </c>
      <c r="AN131" s="572"/>
      <c r="AO131" s="2" t="s">
        <v>86</v>
      </c>
      <c r="AP131" s="26">
        <v>41578</v>
      </c>
      <c r="AQ131" s="26">
        <v>41578</v>
      </c>
      <c r="AR131" s="326"/>
      <c r="AS131" s="326"/>
      <c r="AT131" s="326"/>
      <c r="AU131" s="26">
        <v>41639</v>
      </c>
      <c r="AV131" s="26">
        <v>41639</v>
      </c>
      <c r="AW131" s="27"/>
      <c r="AX131" s="28"/>
      <c r="AY131" s="416"/>
      <c r="AZ131" s="30">
        <v>41639</v>
      </c>
      <c r="BA131" s="30">
        <v>41578</v>
      </c>
      <c r="BB131" s="37"/>
      <c r="BC131" s="38"/>
      <c r="BD131" s="576"/>
      <c r="BE131" s="229" t="s">
        <v>14</v>
      </c>
      <c r="BH131" s="409"/>
      <c r="BI131" s="2" t="s">
        <v>86</v>
      </c>
      <c r="BJ131" s="26">
        <v>41578</v>
      </c>
      <c r="BK131" s="26">
        <v>41578</v>
      </c>
      <c r="BL131" s="326"/>
      <c r="BM131" s="326"/>
      <c r="BN131" s="326"/>
      <c r="BO131" s="26">
        <v>41639</v>
      </c>
      <c r="BP131" s="26">
        <v>41639</v>
      </c>
      <c r="BQ131" s="27"/>
      <c r="BR131" s="28"/>
      <c r="BS131" s="416"/>
      <c r="BT131" s="30">
        <v>41639</v>
      </c>
      <c r="BU131" s="30">
        <v>41578</v>
      </c>
      <c r="BV131" s="37"/>
      <c r="BW131" s="38"/>
      <c r="BX131" s="423"/>
      <c r="BY131" s="229" t="s">
        <v>14</v>
      </c>
      <c r="CB131" s="572"/>
      <c r="CC131" s="2" t="s">
        <v>86</v>
      </c>
      <c r="CD131" s="26">
        <v>41578</v>
      </c>
      <c r="CE131" s="26">
        <v>41578</v>
      </c>
      <c r="CF131" s="326"/>
      <c r="CG131" s="326"/>
      <c r="CH131" s="326"/>
      <c r="CI131" s="26">
        <v>41639</v>
      </c>
      <c r="CJ131" s="26">
        <v>41639</v>
      </c>
      <c r="CK131" s="27"/>
      <c r="CL131" s="28"/>
      <c r="CM131" s="416"/>
      <c r="CN131" s="30">
        <v>41639</v>
      </c>
      <c r="CO131" s="30">
        <v>41578</v>
      </c>
      <c r="CP131" s="37"/>
      <c r="CQ131" s="38"/>
      <c r="CR131" s="576"/>
      <c r="CS131" s="229" t="s">
        <v>14</v>
      </c>
      <c r="CU131" s="409"/>
      <c r="CV131" s="41" t="s">
        <v>86</v>
      </c>
      <c r="CW131" s="26">
        <v>41578</v>
      </c>
      <c r="CX131" s="26">
        <v>41578</v>
      </c>
      <c r="CY131" s="326"/>
      <c r="CZ131" s="326"/>
      <c r="DA131" s="326"/>
      <c r="DB131" s="26">
        <v>41639</v>
      </c>
      <c r="DC131" s="26">
        <v>41639</v>
      </c>
      <c r="DD131" s="27"/>
      <c r="DE131" s="28"/>
      <c r="DF131" s="416"/>
      <c r="DG131" s="30">
        <v>41639</v>
      </c>
      <c r="DH131" s="30">
        <v>41578</v>
      </c>
      <c r="DI131" s="37"/>
      <c r="DJ131" s="38"/>
      <c r="DK131" s="423"/>
      <c r="DL131" s="229" t="s">
        <v>14</v>
      </c>
      <c r="DN131" s="572"/>
      <c r="DO131" s="41" t="s">
        <v>86</v>
      </c>
      <c r="DP131" s="26">
        <v>41578</v>
      </c>
      <c r="DQ131" s="26">
        <v>41578</v>
      </c>
      <c r="DR131" s="326"/>
      <c r="DS131" s="326"/>
      <c r="DT131" s="326"/>
      <c r="DU131" s="26">
        <v>41639</v>
      </c>
      <c r="DV131" s="26">
        <v>41639</v>
      </c>
      <c r="DW131" s="27"/>
      <c r="DX131" s="28"/>
      <c r="DY131" s="416"/>
      <c r="DZ131" s="30">
        <v>41639</v>
      </c>
      <c r="EA131" s="30">
        <v>41578</v>
      </c>
      <c r="EB131" s="37"/>
      <c r="EC131" s="38"/>
      <c r="ED131" s="576"/>
      <c r="EE131" s="229" t="s">
        <v>14</v>
      </c>
      <c r="EG131" s="409"/>
      <c r="EH131" s="2" t="s">
        <v>86</v>
      </c>
      <c r="EI131" s="26">
        <v>41578</v>
      </c>
      <c r="EJ131" s="26">
        <v>41578</v>
      </c>
      <c r="EK131" s="326"/>
      <c r="EL131" s="326"/>
      <c r="EM131" s="326"/>
      <c r="EN131" s="26">
        <v>41639</v>
      </c>
      <c r="EO131" s="26">
        <v>41639</v>
      </c>
      <c r="EP131" s="27"/>
      <c r="EQ131" s="28"/>
      <c r="ER131" s="416"/>
      <c r="ES131" s="30">
        <v>41639</v>
      </c>
      <c r="ET131" s="30">
        <v>41578</v>
      </c>
      <c r="EU131" s="37"/>
      <c r="EV131" s="38"/>
      <c r="EW131" s="423"/>
      <c r="EX131" s="229" t="s">
        <v>14</v>
      </c>
      <c r="EZ131" s="572"/>
      <c r="FA131" s="2" t="s">
        <v>86</v>
      </c>
      <c r="FB131" s="26">
        <v>41578</v>
      </c>
      <c r="FC131" s="26">
        <v>41578</v>
      </c>
      <c r="FD131" s="326"/>
      <c r="FE131" s="326"/>
      <c r="FF131" s="326"/>
      <c r="FG131" s="26">
        <v>41639</v>
      </c>
      <c r="FH131" s="26">
        <v>41639</v>
      </c>
      <c r="FI131" s="27"/>
      <c r="FJ131" s="28"/>
      <c r="FK131" s="416"/>
      <c r="FL131" s="30">
        <v>41639</v>
      </c>
      <c r="FM131" s="30">
        <v>41578</v>
      </c>
      <c r="FN131" s="37"/>
      <c r="FO131" s="38"/>
      <c r="FP131" s="576"/>
      <c r="FQ131" s="229" t="s">
        <v>14</v>
      </c>
      <c r="FS131" s="409"/>
      <c r="FT131" s="2" t="s">
        <v>86</v>
      </c>
      <c r="FU131" s="26">
        <v>41578</v>
      </c>
      <c r="FV131" s="26">
        <v>41578</v>
      </c>
      <c r="FW131" s="326"/>
      <c r="FX131" s="326"/>
      <c r="FY131" s="326"/>
      <c r="FZ131" s="26">
        <v>41639</v>
      </c>
      <c r="GA131" s="26">
        <v>41639</v>
      </c>
      <c r="GB131" s="27"/>
      <c r="GC131" s="28"/>
      <c r="GD131" s="416"/>
      <c r="GE131" s="30">
        <v>41639</v>
      </c>
      <c r="GF131" s="30">
        <v>41578</v>
      </c>
      <c r="GG131" s="37"/>
      <c r="GH131" s="38"/>
      <c r="GI131" s="423"/>
      <c r="GJ131" s="229" t="s">
        <v>14</v>
      </c>
      <c r="GL131" s="572"/>
      <c r="GM131" s="2" t="s">
        <v>86</v>
      </c>
      <c r="GN131" s="26">
        <v>41578</v>
      </c>
      <c r="GO131" s="26">
        <v>41578</v>
      </c>
      <c r="GP131" s="326"/>
      <c r="GQ131" s="326"/>
      <c r="GR131" s="326"/>
      <c r="GS131" s="26">
        <v>41639</v>
      </c>
      <c r="GT131" s="26">
        <v>41639</v>
      </c>
      <c r="GU131" s="27"/>
      <c r="GV131" s="28"/>
      <c r="GW131" s="416"/>
      <c r="GX131" s="30">
        <v>41639</v>
      </c>
      <c r="GY131" s="30">
        <v>41578</v>
      </c>
      <c r="GZ131" s="37"/>
      <c r="HA131" s="38"/>
      <c r="HB131" s="576"/>
      <c r="HC131" s="229" t="s">
        <v>14</v>
      </c>
      <c r="HE131" s="409"/>
      <c r="HF131" s="2" t="s">
        <v>86</v>
      </c>
      <c r="HG131" s="26">
        <v>41578</v>
      </c>
      <c r="HH131" s="26">
        <v>41578</v>
      </c>
      <c r="HI131" s="326"/>
      <c r="HJ131" s="326"/>
      <c r="HK131" s="326"/>
      <c r="HL131" s="26">
        <v>41639</v>
      </c>
      <c r="HM131" s="26">
        <v>41639</v>
      </c>
      <c r="HN131" s="27"/>
      <c r="HO131" s="28"/>
      <c r="HP131" s="416"/>
      <c r="HQ131" s="30">
        <v>41639</v>
      </c>
      <c r="HR131" s="30">
        <v>41578</v>
      </c>
      <c r="HS131" s="37"/>
      <c r="HT131" s="38"/>
      <c r="HU131" s="423"/>
      <c r="HV131" s="229" t="s">
        <v>14</v>
      </c>
      <c r="HX131" s="572"/>
      <c r="HY131" s="2" t="s">
        <v>86</v>
      </c>
      <c r="HZ131" s="26">
        <v>41578</v>
      </c>
      <c r="IA131" s="26">
        <v>41578</v>
      </c>
      <c r="IB131" s="326"/>
      <c r="IC131" s="326"/>
      <c r="ID131" s="326"/>
      <c r="IE131" s="26">
        <v>41639</v>
      </c>
      <c r="IF131" s="26">
        <v>41639</v>
      </c>
      <c r="IG131" s="27"/>
      <c r="IH131" s="28"/>
      <c r="II131" s="416"/>
      <c r="IJ131" s="30">
        <v>41639</v>
      </c>
      <c r="IK131" s="30">
        <v>41578</v>
      </c>
      <c r="IL131" s="37"/>
      <c r="IM131" s="38"/>
      <c r="IN131" s="576"/>
      <c r="IO131" s="229" t="s">
        <v>14</v>
      </c>
      <c r="IQ131" s="566"/>
      <c r="IR131" s="41" t="s">
        <v>86</v>
      </c>
      <c r="IS131" s="26">
        <v>41578</v>
      </c>
      <c r="IT131" s="26">
        <v>41578</v>
      </c>
      <c r="IU131" s="326"/>
      <c r="IV131" s="326"/>
      <c r="IW131" s="326"/>
      <c r="IX131" s="26">
        <v>41639</v>
      </c>
      <c r="IY131" s="26">
        <v>41639</v>
      </c>
      <c r="IZ131" s="27"/>
      <c r="JA131" s="28"/>
      <c r="JB131" s="416"/>
      <c r="JC131" s="30">
        <v>41639</v>
      </c>
      <c r="JD131" s="30">
        <v>41578</v>
      </c>
      <c r="JE131" s="37"/>
      <c r="JF131" s="38"/>
      <c r="JG131" s="417"/>
      <c r="JH131" s="229" t="s">
        <v>14</v>
      </c>
    </row>
    <row r="132" spans="1:268" ht="5.0999999999999996" customHeight="1" x14ac:dyDescent="0.25">
      <c r="A132" s="566"/>
      <c r="B132" s="44"/>
      <c r="C132" s="43"/>
      <c r="D132" s="44"/>
      <c r="E132" s="44"/>
      <c r="F132" s="45"/>
      <c r="G132" s="388"/>
      <c r="H132" s="44"/>
      <c r="I132" s="44"/>
      <c r="J132" s="44"/>
      <c r="K132" s="45"/>
      <c r="L132" s="339"/>
      <c r="M132" s="44"/>
      <c r="N132" s="44"/>
      <c r="O132" s="44"/>
      <c r="P132" s="45"/>
      <c r="Q132" s="417"/>
      <c r="R132" s="327"/>
      <c r="U132" s="409"/>
      <c r="V132" s="422"/>
      <c r="W132" s="43"/>
      <c r="X132" s="44"/>
      <c r="Y132" s="44"/>
      <c r="Z132" s="45"/>
      <c r="AA132" s="388"/>
      <c r="AB132" s="422"/>
      <c r="AC132" s="422"/>
      <c r="AD132" s="422"/>
      <c r="AE132" s="424"/>
      <c r="AF132" s="339"/>
      <c r="AG132" s="44"/>
      <c r="AH132" s="44"/>
      <c r="AI132" s="44"/>
      <c r="AJ132" s="45"/>
      <c r="AK132" s="423"/>
      <c r="AL132" s="327"/>
      <c r="AN132" s="572"/>
      <c r="AO132" s="577"/>
      <c r="AP132" s="43"/>
      <c r="AQ132" s="44"/>
      <c r="AR132" s="44"/>
      <c r="AS132" s="45"/>
      <c r="AT132" s="388"/>
      <c r="AU132" s="577"/>
      <c r="AV132" s="577"/>
      <c r="AW132" s="577"/>
      <c r="AX132" s="578"/>
      <c r="AY132" s="339"/>
      <c r="AZ132" s="44"/>
      <c r="BA132" s="44"/>
      <c r="BB132" s="44"/>
      <c r="BC132" s="45"/>
      <c r="BD132" s="576"/>
      <c r="BE132" s="327"/>
      <c r="BH132" s="409"/>
      <c r="BI132" s="422"/>
      <c r="BJ132" s="43"/>
      <c r="BK132" s="44"/>
      <c r="BL132" s="44"/>
      <c r="BM132" s="45"/>
      <c r="BN132" s="388"/>
      <c r="BO132" s="422"/>
      <c r="BP132" s="422"/>
      <c r="BQ132" s="422"/>
      <c r="BR132" s="424"/>
      <c r="BS132" s="339"/>
      <c r="BT132" s="44"/>
      <c r="BU132" s="44"/>
      <c r="BV132" s="44"/>
      <c r="BW132" s="45"/>
      <c r="BX132" s="423"/>
      <c r="BY132" s="327"/>
      <c r="CB132" s="572"/>
      <c r="CC132" s="577"/>
      <c r="CD132" s="43"/>
      <c r="CE132" s="44"/>
      <c r="CF132" s="44"/>
      <c r="CG132" s="45"/>
      <c r="CH132" s="388"/>
      <c r="CI132" s="577"/>
      <c r="CJ132" s="577"/>
      <c r="CK132" s="577"/>
      <c r="CL132" s="578"/>
      <c r="CM132" s="339"/>
      <c r="CN132" s="44"/>
      <c r="CO132" s="44"/>
      <c r="CP132" s="44"/>
      <c r="CQ132" s="45"/>
      <c r="CR132" s="576"/>
      <c r="CS132" s="327"/>
      <c r="CU132" s="409"/>
      <c r="CV132" s="422"/>
      <c r="CW132" s="43"/>
      <c r="CX132" s="44"/>
      <c r="CY132" s="44"/>
      <c r="CZ132" s="45"/>
      <c r="DA132" s="388"/>
      <c r="DB132" s="422"/>
      <c r="DC132" s="422"/>
      <c r="DD132" s="422"/>
      <c r="DE132" s="424"/>
      <c r="DF132" s="339"/>
      <c r="DG132" s="44"/>
      <c r="DH132" s="44"/>
      <c r="DI132" s="44"/>
      <c r="DJ132" s="45"/>
      <c r="DK132" s="423"/>
      <c r="DL132" s="327"/>
      <c r="DN132" s="572"/>
      <c r="DO132" s="577"/>
      <c r="DP132" s="43"/>
      <c r="DQ132" s="44"/>
      <c r="DR132" s="44"/>
      <c r="DS132" s="45"/>
      <c r="DT132" s="388"/>
      <c r="DU132" s="577"/>
      <c r="DV132" s="577"/>
      <c r="DW132" s="577"/>
      <c r="DX132" s="578"/>
      <c r="DY132" s="339"/>
      <c r="DZ132" s="44"/>
      <c r="EA132" s="44"/>
      <c r="EB132" s="44"/>
      <c r="EC132" s="45"/>
      <c r="ED132" s="576"/>
      <c r="EE132" s="327"/>
      <c r="EG132" s="409"/>
      <c r="EH132" s="422"/>
      <c r="EI132" s="43"/>
      <c r="EJ132" s="44"/>
      <c r="EK132" s="44"/>
      <c r="EL132" s="45"/>
      <c r="EM132" s="388"/>
      <c r="EN132" s="422"/>
      <c r="EO132" s="422"/>
      <c r="EP132" s="422"/>
      <c r="EQ132" s="424"/>
      <c r="ER132" s="339"/>
      <c r="ES132" s="44"/>
      <c r="ET132" s="44"/>
      <c r="EU132" s="44"/>
      <c r="EV132" s="45"/>
      <c r="EW132" s="423"/>
      <c r="EX132" s="327"/>
      <c r="EZ132" s="572"/>
      <c r="FA132" s="577"/>
      <c r="FB132" s="43"/>
      <c r="FC132" s="44"/>
      <c r="FD132" s="44"/>
      <c r="FE132" s="45"/>
      <c r="FF132" s="388"/>
      <c r="FG132" s="577"/>
      <c r="FH132" s="577"/>
      <c r="FI132" s="577"/>
      <c r="FJ132" s="578"/>
      <c r="FK132" s="339"/>
      <c r="FL132" s="44"/>
      <c r="FM132" s="44"/>
      <c r="FN132" s="44"/>
      <c r="FO132" s="45"/>
      <c r="FP132" s="576"/>
      <c r="FQ132" s="327"/>
      <c r="FS132" s="409"/>
      <c r="FT132" s="422"/>
      <c r="FU132" s="43"/>
      <c r="FV132" s="44"/>
      <c r="FW132" s="44"/>
      <c r="FX132" s="45"/>
      <c r="FY132" s="388"/>
      <c r="FZ132" s="422"/>
      <c r="GA132" s="422"/>
      <c r="GB132" s="422"/>
      <c r="GC132" s="424"/>
      <c r="GD132" s="339"/>
      <c r="GE132" s="44"/>
      <c r="GF132" s="44"/>
      <c r="GG132" s="44"/>
      <c r="GH132" s="45"/>
      <c r="GI132" s="423"/>
      <c r="GJ132" s="327"/>
      <c r="GL132" s="572"/>
      <c r="GM132" s="577"/>
      <c r="GN132" s="43"/>
      <c r="GO132" s="44"/>
      <c r="GP132" s="44"/>
      <c r="GQ132" s="45"/>
      <c r="GR132" s="388"/>
      <c r="GS132" s="577"/>
      <c r="GT132" s="577"/>
      <c r="GU132" s="577"/>
      <c r="GV132" s="578"/>
      <c r="GW132" s="339"/>
      <c r="GX132" s="44"/>
      <c r="GY132" s="44"/>
      <c r="GZ132" s="44"/>
      <c r="HA132" s="45"/>
      <c r="HB132" s="576"/>
      <c r="HC132" s="327"/>
      <c r="HE132" s="409"/>
      <c r="HF132" s="422"/>
      <c r="HG132" s="43"/>
      <c r="HH132" s="44"/>
      <c r="HI132" s="44"/>
      <c r="HJ132" s="45"/>
      <c r="HK132" s="388"/>
      <c r="HL132" s="422"/>
      <c r="HM132" s="422"/>
      <c r="HN132" s="422"/>
      <c r="HO132" s="424"/>
      <c r="HP132" s="339"/>
      <c r="HQ132" s="44"/>
      <c r="HR132" s="44"/>
      <c r="HS132" s="44"/>
      <c r="HT132" s="45"/>
      <c r="HU132" s="423"/>
      <c r="HV132" s="327"/>
      <c r="HX132" s="572"/>
      <c r="HY132" s="577"/>
      <c r="HZ132" s="43"/>
      <c r="IA132" s="44"/>
      <c r="IB132" s="44"/>
      <c r="IC132" s="45"/>
      <c r="ID132" s="388"/>
      <c r="IE132" s="577"/>
      <c r="IF132" s="577"/>
      <c r="IG132" s="577"/>
      <c r="IH132" s="578"/>
      <c r="II132" s="339"/>
      <c r="IJ132" s="44"/>
      <c r="IK132" s="44"/>
      <c r="IL132" s="44"/>
      <c r="IM132" s="45"/>
      <c r="IN132" s="576"/>
      <c r="IO132" s="327"/>
      <c r="IQ132" s="566"/>
      <c r="IR132" s="44"/>
      <c r="IS132" s="43"/>
      <c r="IT132" s="44"/>
      <c r="IU132" s="44"/>
      <c r="IV132" s="45"/>
      <c r="IW132" s="388"/>
      <c r="IX132" s="44"/>
      <c r="IY132" s="44"/>
      <c r="IZ132" s="44"/>
      <c r="JA132" s="45"/>
      <c r="JB132" s="339"/>
      <c r="JC132" s="44"/>
      <c r="JD132" s="44"/>
      <c r="JE132" s="44"/>
      <c r="JF132" s="45"/>
      <c r="JG132" s="417"/>
      <c r="JH132" s="327"/>
    </row>
    <row r="133" spans="1:268" hidden="1" x14ac:dyDescent="0.25">
      <c r="A133" s="566">
        <v>1</v>
      </c>
      <c r="B133" s="58" t="s">
        <v>87</v>
      </c>
      <c r="C133" s="7">
        <v>5430</v>
      </c>
      <c r="D133" s="7">
        <v>4281</v>
      </c>
      <c r="E133" s="59">
        <f t="shared" ref="E133:E135" si="1075">SUM(D133,-C133)</f>
        <v>-1149</v>
      </c>
      <c r="F133" s="60">
        <f t="shared" ref="F133:F135" si="1076">E133/C133</f>
        <v>-0.21160220994475137</v>
      </c>
      <c r="G133" s="61">
        <v>1</v>
      </c>
      <c r="H133" s="7">
        <v>4231</v>
      </c>
      <c r="I133" s="7"/>
      <c r="J133" s="59">
        <f t="shared" ref="J133:J134" si="1077">SUM(I133,-H133)</f>
        <v>-4231</v>
      </c>
      <c r="K133" s="60">
        <f t="shared" ref="K133:K134" si="1078">J133/H133</f>
        <v>-1</v>
      </c>
      <c r="L133" s="21">
        <v>1</v>
      </c>
      <c r="M133" s="7">
        <v>4281</v>
      </c>
      <c r="N133" s="7"/>
      <c r="O133" s="59">
        <f t="shared" ref="O133:O135" si="1079">SUM(N133,-M133)</f>
        <v>-4281</v>
      </c>
      <c r="P133" s="60">
        <f t="shared" ref="P133:P135" si="1080">O133/M133</f>
        <v>-1</v>
      </c>
      <c r="Q133" s="417"/>
      <c r="R133" s="420"/>
      <c r="U133" s="409">
        <v>1</v>
      </c>
      <c r="V133" s="58" t="s">
        <v>87</v>
      </c>
      <c r="W133" s="7">
        <v>5430</v>
      </c>
      <c r="X133" s="7">
        <v>4281</v>
      </c>
      <c r="Y133" s="59">
        <f t="shared" ref="Y133:Y135" si="1081">SUM(X133,-W133)</f>
        <v>-1149</v>
      </c>
      <c r="Z133" s="60">
        <f t="shared" ref="Z133:Z135" si="1082">Y133/W133</f>
        <v>-0.21160220994475137</v>
      </c>
      <c r="AA133" s="61">
        <v>1</v>
      </c>
      <c r="AB133" s="7">
        <v>4231</v>
      </c>
      <c r="AC133" s="7"/>
      <c r="AD133" s="59">
        <f t="shared" ref="AD133:AD135" si="1083">SUM(AC133,-AB133)</f>
        <v>-4231</v>
      </c>
      <c r="AE133" s="60">
        <f t="shared" ref="AE133:AE135" si="1084">AD133/AB133</f>
        <v>-1</v>
      </c>
      <c r="AF133" s="21">
        <v>1</v>
      </c>
      <c r="AG133" s="7">
        <v>4281</v>
      </c>
      <c r="AH133" s="7"/>
      <c r="AI133" s="59">
        <f t="shared" ref="AI133:AI135" si="1085">SUM(AH133,-AG133)</f>
        <v>-4281</v>
      </c>
      <c r="AJ133" s="60">
        <f t="shared" ref="AJ133:AJ135" si="1086">AI133/AG133</f>
        <v>-1</v>
      </c>
      <c r="AK133" s="423"/>
      <c r="AL133" s="420"/>
      <c r="AN133" s="409">
        <v>1</v>
      </c>
      <c r="AO133" s="58" t="s">
        <v>87</v>
      </c>
      <c r="AP133" s="7">
        <v>5430</v>
      </c>
      <c r="AQ133" s="7">
        <v>4281</v>
      </c>
      <c r="AR133" s="59">
        <f t="shared" ref="AR133:AR135" si="1087">SUM(AQ133,-AP133)</f>
        <v>-1149</v>
      </c>
      <c r="AS133" s="60">
        <f t="shared" ref="AS133:AS135" si="1088">AR133/AP133</f>
        <v>-0.21160220994475137</v>
      </c>
      <c r="AT133" s="61">
        <v>1</v>
      </c>
      <c r="AU133" s="7">
        <v>4231</v>
      </c>
      <c r="AV133" s="7"/>
      <c r="AW133" s="59">
        <f t="shared" ref="AW133:AW135" si="1089">SUM(AV133,-AU133)</f>
        <v>-4231</v>
      </c>
      <c r="AX133" s="60">
        <f t="shared" ref="AX133:AX135" si="1090">AW133/AU133</f>
        <v>-1</v>
      </c>
      <c r="AY133" s="21">
        <v>1</v>
      </c>
      <c r="AZ133" s="7">
        <v>4281</v>
      </c>
      <c r="BA133" s="7"/>
      <c r="BB133" s="59">
        <f t="shared" ref="BB133:BB135" si="1091">SUM(BA133,-AZ133)</f>
        <v>-4281</v>
      </c>
      <c r="BC133" s="60">
        <f t="shared" ref="BC133:BC135" si="1092">BB133/AZ133</f>
        <v>-1</v>
      </c>
      <c r="BD133" s="423"/>
      <c r="BE133" s="420"/>
      <c r="BH133" s="409">
        <v>1</v>
      </c>
      <c r="BI133" s="58" t="s">
        <v>87</v>
      </c>
      <c r="BJ133" s="7">
        <v>5430</v>
      </c>
      <c r="BK133" s="7">
        <v>4281</v>
      </c>
      <c r="BL133" s="59">
        <f t="shared" ref="BL133:BL135" si="1093">SUM(BK133,-BJ133)</f>
        <v>-1149</v>
      </c>
      <c r="BM133" s="60">
        <f t="shared" ref="BM133:BM135" si="1094">BL133/BJ133</f>
        <v>-0.21160220994475137</v>
      </c>
      <c r="BN133" s="61">
        <v>1</v>
      </c>
      <c r="BO133" s="7">
        <v>4231</v>
      </c>
      <c r="BP133" s="7"/>
      <c r="BQ133" s="59">
        <f t="shared" ref="BQ133:BQ135" si="1095">SUM(BP133,-BO133)</f>
        <v>-4231</v>
      </c>
      <c r="BR133" s="60">
        <f t="shared" ref="BR133:BR135" si="1096">BQ133/BO133</f>
        <v>-1</v>
      </c>
      <c r="BS133" s="21">
        <v>1</v>
      </c>
      <c r="BT133" s="7">
        <v>4281</v>
      </c>
      <c r="BU133" s="7"/>
      <c r="BV133" s="59">
        <f t="shared" ref="BV133:BV135" si="1097">SUM(BU133,-BT133)</f>
        <v>-4281</v>
      </c>
      <c r="BW133" s="60">
        <f t="shared" ref="BW133:BW135" si="1098">BV133/BT133</f>
        <v>-1</v>
      </c>
      <c r="BX133" s="423"/>
      <c r="BY133" s="420"/>
      <c r="CB133" s="409">
        <v>1</v>
      </c>
      <c r="CC133" s="58" t="s">
        <v>87</v>
      </c>
      <c r="CD133" s="7">
        <v>5430</v>
      </c>
      <c r="CE133" s="7">
        <v>4281</v>
      </c>
      <c r="CF133" s="59">
        <f t="shared" ref="CF133:CF135" si="1099">SUM(CE133,-CD133)</f>
        <v>-1149</v>
      </c>
      <c r="CG133" s="60">
        <f t="shared" ref="CG133:CG135" si="1100">CF133/CD133</f>
        <v>-0.21160220994475137</v>
      </c>
      <c r="CH133" s="61">
        <v>1</v>
      </c>
      <c r="CI133" s="7">
        <v>4231</v>
      </c>
      <c r="CJ133" s="7"/>
      <c r="CK133" s="59">
        <f t="shared" ref="CK133:CK135" si="1101">SUM(CJ133,-CI133)</f>
        <v>-4231</v>
      </c>
      <c r="CL133" s="60">
        <f t="shared" ref="CL133:CL135" si="1102">CK133/CI133</f>
        <v>-1</v>
      </c>
      <c r="CM133" s="21">
        <v>1</v>
      </c>
      <c r="CN133" s="7">
        <v>4281</v>
      </c>
      <c r="CO133" s="7"/>
      <c r="CP133" s="59">
        <f t="shared" ref="CP133:CP135" si="1103">SUM(CO133,-CN133)</f>
        <v>-4281</v>
      </c>
      <c r="CQ133" s="60">
        <f t="shared" ref="CQ133:CQ135" si="1104">CP133/CN133</f>
        <v>-1</v>
      </c>
      <c r="CR133" s="423"/>
      <c r="CS133" s="420"/>
      <c r="CU133" s="409">
        <v>1</v>
      </c>
      <c r="CV133" s="58" t="s">
        <v>87</v>
      </c>
      <c r="CW133" s="7">
        <v>5430</v>
      </c>
      <c r="CX133" s="7">
        <v>4281</v>
      </c>
      <c r="CY133" s="59">
        <f t="shared" ref="CY133:CY135" si="1105">SUM(CX133,-CW133)</f>
        <v>-1149</v>
      </c>
      <c r="CZ133" s="60">
        <f t="shared" ref="CZ133:CZ135" si="1106">CY133/CW133</f>
        <v>-0.21160220994475137</v>
      </c>
      <c r="DA133" s="61">
        <v>1</v>
      </c>
      <c r="DB133" s="7">
        <v>4231</v>
      </c>
      <c r="DC133" s="7"/>
      <c r="DD133" s="59">
        <f t="shared" ref="DD133:DD135" si="1107">SUM(DC133,-DB133)</f>
        <v>-4231</v>
      </c>
      <c r="DE133" s="60">
        <f t="shared" ref="DE133:DE135" si="1108">DD133/DB133</f>
        <v>-1</v>
      </c>
      <c r="DF133" s="21">
        <v>1</v>
      </c>
      <c r="DG133" s="7">
        <v>4281</v>
      </c>
      <c r="DH133" s="7"/>
      <c r="DI133" s="59">
        <f t="shared" ref="DI133:DI135" si="1109">SUM(DH133,-DG133)</f>
        <v>-4281</v>
      </c>
      <c r="DJ133" s="60">
        <f t="shared" ref="DJ133:DJ135" si="1110">DI133/DG133</f>
        <v>-1</v>
      </c>
      <c r="DK133" s="423"/>
      <c r="DL133" s="420"/>
      <c r="DN133" s="409">
        <v>1</v>
      </c>
      <c r="DO133" s="58" t="s">
        <v>87</v>
      </c>
      <c r="DP133" s="7">
        <v>5430</v>
      </c>
      <c r="DQ133" s="7">
        <v>4281</v>
      </c>
      <c r="DR133" s="59">
        <f t="shared" ref="DR133:DR135" si="1111">SUM(DQ133,-DP133)</f>
        <v>-1149</v>
      </c>
      <c r="DS133" s="60">
        <f t="shared" ref="DS133:DS135" si="1112">DR133/DP133</f>
        <v>-0.21160220994475137</v>
      </c>
      <c r="DT133" s="61">
        <v>1</v>
      </c>
      <c r="DU133" s="7">
        <v>4231</v>
      </c>
      <c r="DV133" s="7"/>
      <c r="DW133" s="59">
        <f t="shared" ref="DW133:DW135" si="1113">SUM(DV133,-DU133)</f>
        <v>-4231</v>
      </c>
      <c r="DX133" s="60">
        <f t="shared" ref="DX133:DX135" si="1114">DW133/DU133</f>
        <v>-1</v>
      </c>
      <c r="DY133" s="21">
        <v>1</v>
      </c>
      <c r="DZ133" s="7">
        <v>4281</v>
      </c>
      <c r="EA133" s="7"/>
      <c r="EB133" s="59">
        <f t="shared" ref="EB133:EB135" si="1115">SUM(EA133,-DZ133)</f>
        <v>-4281</v>
      </c>
      <c r="EC133" s="60">
        <f t="shared" ref="EC133:EC135" si="1116">EB133/DZ133</f>
        <v>-1</v>
      </c>
      <c r="ED133" s="423"/>
      <c r="EE133" s="420"/>
      <c r="EG133" s="409">
        <v>1</v>
      </c>
      <c r="EH133" s="58" t="s">
        <v>87</v>
      </c>
      <c r="EI133" s="7">
        <v>5430</v>
      </c>
      <c r="EJ133" s="7">
        <v>4281</v>
      </c>
      <c r="EK133" s="59">
        <f t="shared" ref="EK133:EK135" si="1117">SUM(EJ133,-EI133)</f>
        <v>-1149</v>
      </c>
      <c r="EL133" s="60">
        <f t="shared" ref="EL133:EL135" si="1118">EK133/EI133</f>
        <v>-0.21160220994475137</v>
      </c>
      <c r="EM133" s="61">
        <v>1</v>
      </c>
      <c r="EN133" s="7">
        <v>4231</v>
      </c>
      <c r="EO133" s="7"/>
      <c r="EP133" s="59">
        <f t="shared" ref="EP133:EP135" si="1119">SUM(EO133,-EN133)</f>
        <v>-4231</v>
      </c>
      <c r="EQ133" s="60">
        <f t="shared" ref="EQ133:EQ135" si="1120">EP133/EN133</f>
        <v>-1</v>
      </c>
      <c r="ER133" s="21">
        <v>1</v>
      </c>
      <c r="ES133" s="7">
        <v>4281</v>
      </c>
      <c r="ET133" s="7"/>
      <c r="EU133" s="59">
        <f t="shared" ref="EU133:EU135" si="1121">SUM(ET133,-ES133)</f>
        <v>-4281</v>
      </c>
      <c r="EV133" s="60">
        <f t="shared" ref="EV133:EV135" si="1122">EU133/ES133</f>
        <v>-1</v>
      </c>
      <c r="EW133" s="423"/>
      <c r="EX133" s="420"/>
      <c r="EZ133" s="409">
        <v>1</v>
      </c>
      <c r="FA133" s="58" t="s">
        <v>87</v>
      </c>
      <c r="FB133" s="7">
        <v>5430</v>
      </c>
      <c r="FC133" s="7">
        <v>4281</v>
      </c>
      <c r="FD133" s="59">
        <f t="shared" ref="FD133:FD135" si="1123">SUM(FC133,-FB133)</f>
        <v>-1149</v>
      </c>
      <c r="FE133" s="60">
        <f t="shared" ref="FE133:FE135" si="1124">FD133/FB133</f>
        <v>-0.21160220994475137</v>
      </c>
      <c r="FF133" s="61">
        <v>1</v>
      </c>
      <c r="FG133" s="7">
        <v>4231</v>
      </c>
      <c r="FH133" s="7"/>
      <c r="FI133" s="59">
        <f t="shared" ref="FI133:FI135" si="1125">SUM(FH133,-FG133)</f>
        <v>-4231</v>
      </c>
      <c r="FJ133" s="60">
        <f t="shared" ref="FJ133:FJ135" si="1126">FI133/FG133</f>
        <v>-1</v>
      </c>
      <c r="FK133" s="21">
        <v>1</v>
      </c>
      <c r="FL133" s="7">
        <v>4281</v>
      </c>
      <c r="FM133" s="7"/>
      <c r="FN133" s="59">
        <f t="shared" ref="FN133:FN135" si="1127">SUM(FM133,-FL133)</f>
        <v>-4281</v>
      </c>
      <c r="FO133" s="60">
        <f t="shared" ref="FO133:FO135" si="1128">FN133/FL133</f>
        <v>-1</v>
      </c>
      <c r="FP133" s="423"/>
      <c r="FQ133" s="420"/>
      <c r="FS133" s="409">
        <v>1</v>
      </c>
      <c r="FT133" s="58" t="s">
        <v>87</v>
      </c>
      <c r="FU133" s="7">
        <v>5430</v>
      </c>
      <c r="FV133" s="7">
        <v>4281</v>
      </c>
      <c r="FW133" s="59">
        <f t="shared" ref="FW133:FW135" si="1129">SUM(FV133,-FU133)</f>
        <v>-1149</v>
      </c>
      <c r="FX133" s="60">
        <f t="shared" ref="FX133:FX135" si="1130">FW133/FU133</f>
        <v>-0.21160220994475137</v>
      </c>
      <c r="FY133" s="61">
        <v>1</v>
      </c>
      <c r="FZ133" s="7">
        <v>4231</v>
      </c>
      <c r="GA133" s="7"/>
      <c r="GB133" s="59">
        <f t="shared" ref="GB133:GB135" si="1131">SUM(GA133,-FZ133)</f>
        <v>-4231</v>
      </c>
      <c r="GC133" s="60">
        <f t="shared" ref="GC133:GC135" si="1132">GB133/FZ133</f>
        <v>-1</v>
      </c>
      <c r="GD133" s="21">
        <v>1</v>
      </c>
      <c r="GE133" s="7">
        <v>4281</v>
      </c>
      <c r="GF133" s="7"/>
      <c r="GG133" s="59">
        <f t="shared" ref="GG133:GG135" si="1133">SUM(GF133,-GE133)</f>
        <v>-4281</v>
      </c>
      <c r="GH133" s="60">
        <f t="shared" ref="GH133:GH135" si="1134">GG133/GE133</f>
        <v>-1</v>
      </c>
      <c r="GI133" s="423"/>
      <c r="GJ133" s="420"/>
      <c r="GL133" s="409">
        <v>1</v>
      </c>
      <c r="GM133" s="58" t="s">
        <v>87</v>
      </c>
      <c r="GN133" s="7">
        <v>5430</v>
      </c>
      <c r="GO133" s="7">
        <v>4281</v>
      </c>
      <c r="GP133" s="59">
        <f t="shared" ref="GP133:GP135" si="1135">SUM(GO133,-GN133)</f>
        <v>-1149</v>
      </c>
      <c r="GQ133" s="60">
        <f t="shared" ref="GQ133:GQ135" si="1136">GP133/GN133</f>
        <v>-0.21160220994475137</v>
      </c>
      <c r="GR133" s="61">
        <v>1</v>
      </c>
      <c r="GS133" s="7">
        <v>4231</v>
      </c>
      <c r="GT133" s="7"/>
      <c r="GU133" s="59">
        <f t="shared" ref="GU133:GU135" si="1137">SUM(GT133,-GS133)</f>
        <v>-4231</v>
      </c>
      <c r="GV133" s="60">
        <f t="shared" ref="GV133:GV135" si="1138">GU133/GS133</f>
        <v>-1</v>
      </c>
      <c r="GW133" s="21">
        <v>1</v>
      </c>
      <c r="GX133" s="7">
        <v>4281</v>
      </c>
      <c r="GY133" s="7"/>
      <c r="GZ133" s="59">
        <f t="shared" ref="GZ133:GZ135" si="1139">SUM(GY133,-GX133)</f>
        <v>-4281</v>
      </c>
      <c r="HA133" s="60">
        <f t="shared" ref="HA133:HA135" si="1140">GZ133/GX133</f>
        <v>-1</v>
      </c>
      <c r="HB133" s="423"/>
      <c r="HC133" s="420"/>
      <c r="HE133" s="409">
        <v>1</v>
      </c>
      <c r="HF133" s="58" t="s">
        <v>87</v>
      </c>
      <c r="HG133" s="7">
        <v>5430</v>
      </c>
      <c r="HH133" s="7">
        <v>4281</v>
      </c>
      <c r="HI133" s="59">
        <f t="shared" ref="HI133:HI135" si="1141">SUM(HH133,-HG133)</f>
        <v>-1149</v>
      </c>
      <c r="HJ133" s="60">
        <f t="shared" ref="HJ133:HJ135" si="1142">HI133/HG133</f>
        <v>-0.21160220994475137</v>
      </c>
      <c r="HK133" s="61">
        <v>1</v>
      </c>
      <c r="HL133" s="7">
        <v>4231</v>
      </c>
      <c r="HM133" s="7"/>
      <c r="HN133" s="59">
        <f t="shared" ref="HN133:HN135" si="1143">SUM(HM133,-HL133)</f>
        <v>-4231</v>
      </c>
      <c r="HO133" s="60">
        <f t="shared" ref="HO133:HO135" si="1144">HN133/HL133</f>
        <v>-1</v>
      </c>
      <c r="HP133" s="21">
        <v>1</v>
      </c>
      <c r="HQ133" s="7">
        <v>4281</v>
      </c>
      <c r="HR133" s="7"/>
      <c r="HS133" s="59">
        <f t="shared" ref="HS133:HS135" si="1145">SUM(HR133,-HQ133)</f>
        <v>-4281</v>
      </c>
      <c r="HT133" s="60">
        <f t="shared" ref="HT133:HT135" si="1146">HS133/HQ133</f>
        <v>-1</v>
      </c>
      <c r="HU133" s="423"/>
      <c r="HV133" s="420"/>
      <c r="HX133" s="409">
        <v>1</v>
      </c>
      <c r="HY133" s="58" t="s">
        <v>87</v>
      </c>
      <c r="HZ133" s="7">
        <v>5430</v>
      </c>
      <c r="IA133" s="7">
        <v>4281</v>
      </c>
      <c r="IB133" s="59">
        <f t="shared" ref="IB133:IB135" si="1147">SUM(IA133,-HZ133)</f>
        <v>-1149</v>
      </c>
      <c r="IC133" s="60">
        <f t="shared" ref="IC133:IC135" si="1148">IB133/HZ133</f>
        <v>-0.21160220994475137</v>
      </c>
      <c r="ID133" s="61">
        <v>1</v>
      </c>
      <c r="IE133" s="7">
        <v>4231</v>
      </c>
      <c r="IF133" s="7"/>
      <c r="IG133" s="59">
        <f t="shared" ref="IG133:IG135" si="1149">SUM(IF133,-IE133)</f>
        <v>-4231</v>
      </c>
      <c r="IH133" s="60">
        <f t="shared" ref="IH133:IH135" si="1150">IG133/IE133</f>
        <v>-1</v>
      </c>
      <c r="II133" s="21">
        <v>1</v>
      </c>
      <c r="IJ133" s="7">
        <v>4281</v>
      </c>
      <c r="IK133" s="7"/>
      <c r="IL133" s="59">
        <f t="shared" ref="IL133:IL135" si="1151">SUM(IK133,-IJ133)</f>
        <v>-4281</v>
      </c>
      <c r="IM133" s="60">
        <f t="shared" ref="IM133:IM135" si="1152">IL133/IJ133</f>
        <v>-1</v>
      </c>
      <c r="IN133" s="423"/>
      <c r="IO133" s="420"/>
      <c r="IQ133" s="566">
        <v>1</v>
      </c>
      <c r="IR133" s="58" t="s">
        <v>87</v>
      </c>
      <c r="IS133" s="7">
        <v>5430</v>
      </c>
      <c r="IT133" s="7">
        <v>4281</v>
      </c>
      <c r="IU133" s="59">
        <f t="shared" ref="IU133:IU135" si="1153">SUM(IT133,-IS133)</f>
        <v>-1149</v>
      </c>
      <c r="IV133" s="60">
        <f t="shared" ref="IV133:IV135" si="1154">IU133/IS133</f>
        <v>-0.21160220994475137</v>
      </c>
      <c r="IW133" s="61">
        <v>1</v>
      </c>
      <c r="IX133" s="7">
        <v>4231</v>
      </c>
      <c r="IY133" s="7"/>
      <c r="IZ133" s="59">
        <f t="shared" ref="IZ133:IZ135" si="1155">SUM(IY133,-IX133)</f>
        <v>-4231</v>
      </c>
      <c r="JA133" s="60">
        <f t="shared" ref="JA133:JA135" si="1156">IZ133/IX133</f>
        <v>-1</v>
      </c>
      <c r="JB133" s="21">
        <v>1</v>
      </c>
      <c r="JC133" s="7">
        <v>4281</v>
      </c>
      <c r="JD133" s="7"/>
      <c r="JE133" s="59">
        <f t="shared" ref="JE133:JE135" si="1157">SUM(JD133,-JC133)</f>
        <v>-4281</v>
      </c>
      <c r="JF133" s="60">
        <f t="shared" ref="JF133:JF135" si="1158">JE133/JC133</f>
        <v>-1</v>
      </c>
      <c r="JG133" s="417"/>
      <c r="JH133" s="420"/>
    </row>
    <row r="134" spans="1:268" hidden="1" x14ac:dyDescent="0.25">
      <c r="A134" s="566">
        <v>2</v>
      </c>
      <c r="B134" s="58" t="s">
        <v>88</v>
      </c>
      <c r="C134" s="7">
        <v>2588</v>
      </c>
      <c r="D134" s="7">
        <v>2010</v>
      </c>
      <c r="E134" s="59">
        <f t="shared" si="1075"/>
        <v>-578</v>
      </c>
      <c r="F134" s="60">
        <f t="shared" si="1076"/>
        <v>-0.223338485316847</v>
      </c>
      <c r="G134" s="61">
        <v>2</v>
      </c>
      <c r="H134" s="7">
        <v>1994</v>
      </c>
      <c r="I134" s="7"/>
      <c r="J134" s="59">
        <f t="shared" si="1077"/>
        <v>-1994</v>
      </c>
      <c r="K134" s="60">
        <f t="shared" si="1078"/>
        <v>-1</v>
      </c>
      <c r="L134" s="21">
        <v>2</v>
      </c>
      <c r="M134" s="7">
        <v>2010</v>
      </c>
      <c r="N134" s="7"/>
      <c r="O134" s="59">
        <f t="shared" si="1079"/>
        <v>-2010</v>
      </c>
      <c r="P134" s="60">
        <f t="shared" si="1080"/>
        <v>-1</v>
      </c>
      <c r="Q134" s="417"/>
      <c r="R134" s="420"/>
      <c r="U134" s="409">
        <v>2</v>
      </c>
      <c r="V134" s="58" t="s">
        <v>88</v>
      </c>
      <c r="W134" s="7">
        <v>2588</v>
      </c>
      <c r="X134" s="7">
        <v>2010</v>
      </c>
      <c r="Y134" s="59">
        <f t="shared" si="1081"/>
        <v>-578</v>
      </c>
      <c r="Z134" s="60">
        <f t="shared" si="1082"/>
        <v>-0.223338485316847</v>
      </c>
      <c r="AA134" s="61">
        <v>2</v>
      </c>
      <c r="AB134" s="7">
        <v>1994</v>
      </c>
      <c r="AC134" s="7"/>
      <c r="AD134" s="59">
        <f t="shared" si="1083"/>
        <v>-1994</v>
      </c>
      <c r="AE134" s="60">
        <f t="shared" si="1084"/>
        <v>-1</v>
      </c>
      <c r="AF134" s="21">
        <v>2</v>
      </c>
      <c r="AG134" s="7">
        <v>2010</v>
      </c>
      <c r="AH134" s="7"/>
      <c r="AI134" s="59">
        <f t="shared" si="1085"/>
        <v>-2010</v>
      </c>
      <c r="AJ134" s="60">
        <f t="shared" si="1086"/>
        <v>-1</v>
      </c>
      <c r="AK134" s="423"/>
      <c r="AL134" s="420"/>
      <c r="AN134" s="409">
        <v>2</v>
      </c>
      <c r="AO134" s="58" t="s">
        <v>88</v>
      </c>
      <c r="AP134" s="7">
        <v>2588</v>
      </c>
      <c r="AQ134" s="7">
        <v>2010</v>
      </c>
      <c r="AR134" s="59">
        <f t="shared" si="1087"/>
        <v>-578</v>
      </c>
      <c r="AS134" s="60">
        <f t="shared" si="1088"/>
        <v>-0.223338485316847</v>
      </c>
      <c r="AT134" s="61">
        <v>2</v>
      </c>
      <c r="AU134" s="7">
        <v>1994</v>
      </c>
      <c r="AV134" s="7"/>
      <c r="AW134" s="59">
        <f t="shared" si="1089"/>
        <v>-1994</v>
      </c>
      <c r="AX134" s="60">
        <f t="shared" si="1090"/>
        <v>-1</v>
      </c>
      <c r="AY134" s="21">
        <v>2</v>
      </c>
      <c r="AZ134" s="7">
        <v>2010</v>
      </c>
      <c r="BA134" s="7"/>
      <c r="BB134" s="59">
        <f t="shared" si="1091"/>
        <v>-2010</v>
      </c>
      <c r="BC134" s="60">
        <f t="shared" si="1092"/>
        <v>-1</v>
      </c>
      <c r="BD134" s="423"/>
      <c r="BE134" s="420"/>
      <c r="BH134" s="409">
        <v>2</v>
      </c>
      <c r="BI134" s="58" t="s">
        <v>88</v>
      </c>
      <c r="BJ134" s="7">
        <v>2588</v>
      </c>
      <c r="BK134" s="7">
        <v>2010</v>
      </c>
      <c r="BL134" s="59">
        <f t="shared" si="1093"/>
        <v>-578</v>
      </c>
      <c r="BM134" s="60">
        <f t="shared" si="1094"/>
        <v>-0.223338485316847</v>
      </c>
      <c r="BN134" s="61">
        <v>2</v>
      </c>
      <c r="BO134" s="7">
        <v>1994</v>
      </c>
      <c r="BP134" s="7"/>
      <c r="BQ134" s="59">
        <f t="shared" si="1095"/>
        <v>-1994</v>
      </c>
      <c r="BR134" s="60">
        <f t="shared" si="1096"/>
        <v>-1</v>
      </c>
      <c r="BS134" s="21">
        <v>2</v>
      </c>
      <c r="BT134" s="7">
        <v>2010</v>
      </c>
      <c r="BU134" s="7"/>
      <c r="BV134" s="59">
        <f t="shared" si="1097"/>
        <v>-2010</v>
      </c>
      <c r="BW134" s="60">
        <f t="shared" si="1098"/>
        <v>-1</v>
      </c>
      <c r="BX134" s="423"/>
      <c r="BY134" s="420"/>
      <c r="CB134" s="409">
        <v>2</v>
      </c>
      <c r="CC134" s="58" t="s">
        <v>88</v>
      </c>
      <c r="CD134" s="7">
        <v>2588</v>
      </c>
      <c r="CE134" s="7">
        <v>2010</v>
      </c>
      <c r="CF134" s="59">
        <f t="shared" si="1099"/>
        <v>-578</v>
      </c>
      <c r="CG134" s="60">
        <f t="shared" si="1100"/>
        <v>-0.223338485316847</v>
      </c>
      <c r="CH134" s="61">
        <v>2</v>
      </c>
      <c r="CI134" s="7">
        <v>1994</v>
      </c>
      <c r="CJ134" s="7"/>
      <c r="CK134" s="59">
        <f t="shared" si="1101"/>
        <v>-1994</v>
      </c>
      <c r="CL134" s="60">
        <f t="shared" si="1102"/>
        <v>-1</v>
      </c>
      <c r="CM134" s="21">
        <v>2</v>
      </c>
      <c r="CN134" s="7">
        <v>2010</v>
      </c>
      <c r="CO134" s="7"/>
      <c r="CP134" s="59">
        <f t="shared" si="1103"/>
        <v>-2010</v>
      </c>
      <c r="CQ134" s="60">
        <f t="shared" si="1104"/>
        <v>-1</v>
      </c>
      <c r="CR134" s="423"/>
      <c r="CS134" s="420"/>
      <c r="CU134" s="409">
        <v>2</v>
      </c>
      <c r="CV134" s="58" t="s">
        <v>88</v>
      </c>
      <c r="CW134" s="7">
        <v>2588</v>
      </c>
      <c r="CX134" s="7">
        <v>2010</v>
      </c>
      <c r="CY134" s="59">
        <f t="shared" si="1105"/>
        <v>-578</v>
      </c>
      <c r="CZ134" s="60">
        <f t="shared" si="1106"/>
        <v>-0.223338485316847</v>
      </c>
      <c r="DA134" s="61">
        <v>2</v>
      </c>
      <c r="DB134" s="7">
        <v>1994</v>
      </c>
      <c r="DC134" s="7"/>
      <c r="DD134" s="59">
        <f t="shared" si="1107"/>
        <v>-1994</v>
      </c>
      <c r="DE134" s="60">
        <f t="shared" si="1108"/>
        <v>-1</v>
      </c>
      <c r="DF134" s="21">
        <v>2</v>
      </c>
      <c r="DG134" s="7">
        <v>2010</v>
      </c>
      <c r="DH134" s="7"/>
      <c r="DI134" s="59">
        <f t="shared" si="1109"/>
        <v>-2010</v>
      </c>
      <c r="DJ134" s="60">
        <f t="shared" si="1110"/>
        <v>-1</v>
      </c>
      <c r="DK134" s="423"/>
      <c r="DL134" s="420"/>
      <c r="DN134" s="409">
        <v>2</v>
      </c>
      <c r="DO134" s="58" t="s">
        <v>88</v>
      </c>
      <c r="DP134" s="7">
        <v>2588</v>
      </c>
      <c r="DQ134" s="7">
        <v>2010</v>
      </c>
      <c r="DR134" s="59">
        <f t="shared" si="1111"/>
        <v>-578</v>
      </c>
      <c r="DS134" s="60">
        <f t="shared" si="1112"/>
        <v>-0.223338485316847</v>
      </c>
      <c r="DT134" s="61">
        <v>2</v>
      </c>
      <c r="DU134" s="7">
        <v>1994</v>
      </c>
      <c r="DV134" s="7"/>
      <c r="DW134" s="59">
        <f t="shared" si="1113"/>
        <v>-1994</v>
      </c>
      <c r="DX134" s="60">
        <f t="shared" si="1114"/>
        <v>-1</v>
      </c>
      <c r="DY134" s="21">
        <v>2</v>
      </c>
      <c r="DZ134" s="7">
        <v>2010</v>
      </c>
      <c r="EA134" s="7"/>
      <c r="EB134" s="59">
        <f t="shared" si="1115"/>
        <v>-2010</v>
      </c>
      <c r="EC134" s="60">
        <f t="shared" si="1116"/>
        <v>-1</v>
      </c>
      <c r="ED134" s="423"/>
      <c r="EE134" s="420"/>
      <c r="EG134" s="409">
        <v>2</v>
      </c>
      <c r="EH134" s="58" t="s">
        <v>88</v>
      </c>
      <c r="EI134" s="7">
        <v>2588</v>
      </c>
      <c r="EJ134" s="7">
        <v>2010</v>
      </c>
      <c r="EK134" s="59">
        <f t="shared" si="1117"/>
        <v>-578</v>
      </c>
      <c r="EL134" s="60">
        <f t="shared" si="1118"/>
        <v>-0.223338485316847</v>
      </c>
      <c r="EM134" s="61">
        <v>2</v>
      </c>
      <c r="EN134" s="7">
        <v>1994</v>
      </c>
      <c r="EO134" s="7"/>
      <c r="EP134" s="59">
        <f t="shared" si="1119"/>
        <v>-1994</v>
      </c>
      <c r="EQ134" s="60">
        <f t="shared" si="1120"/>
        <v>-1</v>
      </c>
      <c r="ER134" s="21">
        <v>2</v>
      </c>
      <c r="ES134" s="7">
        <v>2010</v>
      </c>
      <c r="ET134" s="7"/>
      <c r="EU134" s="59">
        <f t="shared" si="1121"/>
        <v>-2010</v>
      </c>
      <c r="EV134" s="60">
        <f t="shared" si="1122"/>
        <v>-1</v>
      </c>
      <c r="EW134" s="423"/>
      <c r="EX134" s="420"/>
      <c r="EZ134" s="409">
        <v>2</v>
      </c>
      <c r="FA134" s="58" t="s">
        <v>88</v>
      </c>
      <c r="FB134" s="7">
        <v>2588</v>
      </c>
      <c r="FC134" s="7">
        <v>2010</v>
      </c>
      <c r="FD134" s="59">
        <f t="shared" si="1123"/>
        <v>-578</v>
      </c>
      <c r="FE134" s="60">
        <f t="shared" si="1124"/>
        <v>-0.223338485316847</v>
      </c>
      <c r="FF134" s="61">
        <v>2</v>
      </c>
      <c r="FG134" s="7">
        <v>1994</v>
      </c>
      <c r="FH134" s="7"/>
      <c r="FI134" s="59">
        <f t="shared" si="1125"/>
        <v>-1994</v>
      </c>
      <c r="FJ134" s="60">
        <f t="shared" si="1126"/>
        <v>-1</v>
      </c>
      <c r="FK134" s="21">
        <v>2</v>
      </c>
      <c r="FL134" s="7">
        <v>2010</v>
      </c>
      <c r="FM134" s="7"/>
      <c r="FN134" s="59">
        <f t="shared" si="1127"/>
        <v>-2010</v>
      </c>
      <c r="FO134" s="60">
        <f t="shared" si="1128"/>
        <v>-1</v>
      </c>
      <c r="FP134" s="423"/>
      <c r="FQ134" s="420"/>
      <c r="FS134" s="409">
        <v>2</v>
      </c>
      <c r="FT134" s="58" t="s">
        <v>88</v>
      </c>
      <c r="FU134" s="7">
        <v>2588</v>
      </c>
      <c r="FV134" s="7">
        <v>2010</v>
      </c>
      <c r="FW134" s="59">
        <f t="shared" si="1129"/>
        <v>-578</v>
      </c>
      <c r="FX134" s="60">
        <f t="shared" si="1130"/>
        <v>-0.223338485316847</v>
      </c>
      <c r="FY134" s="61">
        <v>2</v>
      </c>
      <c r="FZ134" s="7">
        <v>1994</v>
      </c>
      <c r="GA134" s="7"/>
      <c r="GB134" s="59">
        <f t="shared" si="1131"/>
        <v>-1994</v>
      </c>
      <c r="GC134" s="60">
        <f t="shared" si="1132"/>
        <v>-1</v>
      </c>
      <c r="GD134" s="21">
        <v>2</v>
      </c>
      <c r="GE134" s="7">
        <v>2010</v>
      </c>
      <c r="GF134" s="7"/>
      <c r="GG134" s="59">
        <f t="shared" si="1133"/>
        <v>-2010</v>
      </c>
      <c r="GH134" s="60">
        <f t="shared" si="1134"/>
        <v>-1</v>
      </c>
      <c r="GI134" s="423"/>
      <c r="GJ134" s="420"/>
      <c r="GL134" s="409">
        <v>2</v>
      </c>
      <c r="GM134" s="58" t="s">
        <v>88</v>
      </c>
      <c r="GN134" s="7">
        <v>2588</v>
      </c>
      <c r="GO134" s="7">
        <v>2010</v>
      </c>
      <c r="GP134" s="59">
        <f t="shared" si="1135"/>
        <v>-578</v>
      </c>
      <c r="GQ134" s="60">
        <f t="shared" si="1136"/>
        <v>-0.223338485316847</v>
      </c>
      <c r="GR134" s="61">
        <v>2</v>
      </c>
      <c r="GS134" s="7">
        <v>1994</v>
      </c>
      <c r="GT134" s="7"/>
      <c r="GU134" s="59">
        <f t="shared" si="1137"/>
        <v>-1994</v>
      </c>
      <c r="GV134" s="60">
        <f t="shared" si="1138"/>
        <v>-1</v>
      </c>
      <c r="GW134" s="21">
        <v>2</v>
      </c>
      <c r="GX134" s="7">
        <v>2010</v>
      </c>
      <c r="GY134" s="7"/>
      <c r="GZ134" s="59">
        <f t="shared" si="1139"/>
        <v>-2010</v>
      </c>
      <c r="HA134" s="60">
        <f t="shared" si="1140"/>
        <v>-1</v>
      </c>
      <c r="HB134" s="423"/>
      <c r="HC134" s="420"/>
      <c r="HE134" s="409">
        <v>2</v>
      </c>
      <c r="HF134" s="58" t="s">
        <v>88</v>
      </c>
      <c r="HG134" s="7">
        <v>2588</v>
      </c>
      <c r="HH134" s="7">
        <v>2010</v>
      </c>
      <c r="HI134" s="59">
        <f t="shared" si="1141"/>
        <v>-578</v>
      </c>
      <c r="HJ134" s="60">
        <f t="shared" si="1142"/>
        <v>-0.223338485316847</v>
      </c>
      <c r="HK134" s="61">
        <v>2</v>
      </c>
      <c r="HL134" s="7">
        <v>1994</v>
      </c>
      <c r="HM134" s="7"/>
      <c r="HN134" s="59">
        <f t="shared" si="1143"/>
        <v>-1994</v>
      </c>
      <c r="HO134" s="60">
        <f t="shared" si="1144"/>
        <v>-1</v>
      </c>
      <c r="HP134" s="21">
        <v>2</v>
      </c>
      <c r="HQ134" s="7">
        <v>2010</v>
      </c>
      <c r="HR134" s="7"/>
      <c r="HS134" s="59">
        <f t="shared" si="1145"/>
        <v>-2010</v>
      </c>
      <c r="HT134" s="60">
        <f t="shared" si="1146"/>
        <v>-1</v>
      </c>
      <c r="HU134" s="423"/>
      <c r="HV134" s="420"/>
      <c r="HX134" s="409">
        <v>2</v>
      </c>
      <c r="HY134" s="58" t="s">
        <v>88</v>
      </c>
      <c r="HZ134" s="7">
        <v>2588</v>
      </c>
      <c r="IA134" s="7">
        <v>2010</v>
      </c>
      <c r="IB134" s="59">
        <f t="shared" si="1147"/>
        <v>-578</v>
      </c>
      <c r="IC134" s="60">
        <f t="shared" si="1148"/>
        <v>-0.223338485316847</v>
      </c>
      <c r="ID134" s="61">
        <v>2</v>
      </c>
      <c r="IE134" s="7">
        <v>1994</v>
      </c>
      <c r="IF134" s="7"/>
      <c r="IG134" s="59">
        <f t="shared" si="1149"/>
        <v>-1994</v>
      </c>
      <c r="IH134" s="60">
        <f t="shared" si="1150"/>
        <v>-1</v>
      </c>
      <c r="II134" s="21">
        <v>2</v>
      </c>
      <c r="IJ134" s="7">
        <v>2010</v>
      </c>
      <c r="IK134" s="7"/>
      <c r="IL134" s="59">
        <f t="shared" si="1151"/>
        <v>-2010</v>
      </c>
      <c r="IM134" s="60">
        <f t="shared" si="1152"/>
        <v>-1</v>
      </c>
      <c r="IN134" s="423"/>
      <c r="IO134" s="420"/>
      <c r="IQ134" s="566">
        <v>2</v>
      </c>
      <c r="IR134" s="58" t="s">
        <v>88</v>
      </c>
      <c r="IS134" s="7">
        <v>2588</v>
      </c>
      <c r="IT134" s="7">
        <v>2010</v>
      </c>
      <c r="IU134" s="59">
        <f t="shared" si="1153"/>
        <v>-578</v>
      </c>
      <c r="IV134" s="60">
        <f t="shared" si="1154"/>
        <v>-0.223338485316847</v>
      </c>
      <c r="IW134" s="61">
        <v>2</v>
      </c>
      <c r="IX134" s="7">
        <v>1994</v>
      </c>
      <c r="IY134" s="7"/>
      <c r="IZ134" s="59">
        <f t="shared" si="1155"/>
        <v>-1994</v>
      </c>
      <c r="JA134" s="60">
        <f t="shared" si="1156"/>
        <v>-1</v>
      </c>
      <c r="JB134" s="21">
        <v>2</v>
      </c>
      <c r="JC134" s="7">
        <v>2010</v>
      </c>
      <c r="JD134" s="7"/>
      <c r="JE134" s="59">
        <f t="shared" si="1157"/>
        <v>-2010</v>
      </c>
      <c r="JF134" s="60">
        <f t="shared" si="1158"/>
        <v>-1</v>
      </c>
      <c r="JG134" s="417"/>
      <c r="JH134" s="420"/>
    </row>
    <row r="135" spans="1:268" x14ac:dyDescent="0.25">
      <c r="A135" s="566">
        <v>1</v>
      </c>
      <c r="B135" s="122" t="s">
        <v>89</v>
      </c>
      <c r="C135" s="65"/>
      <c r="D135" s="65">
        <v>5642</v>
      </c>
      <c r="E135" s="425">
        <f t="shared" si="1075"/>
        <v>5642</v>
      </c>
      <c r="F135" s="426" t="e">
        <f t="shared" si="1076"/>
        <v>#DIV/0!</v>
      </c>
      <c r="G135" s="61">
        <v>3</v>
      </c>
      <c r="H135" s="65">
        <v>5336</v>
      </c>
      <c r="I135" s="65">
        <v>5169</v>
      </c>
      <c r="J135" s="425">
        <f>SUM(I135,-H135)</f>
        <v>-167</v>
      </c>
      <c r="K135" s="343">
        <f>J135/H135</f>
        <v>-3.1296851574212893E-2</v>
      </c>
      <c r="L135" s="17"/>
      <c r="M135" s="69">
        <v>5672</v>
      </c>
      <c r="N135" s="69">
        <f>I135</f>
        <v>5169</v>
      </c>
      <c r="O135" s="176">
        <f t="shared" si="1079"/>
        <v>-503</v>
      </c>
      <c r="P135" s="328">
        <f t="shared" si="1080"/>
        <v>-8.8681241184767279E-2</v>
      </c>
      <c r="Q135" s="566">
        <v>1</v>
      </c>
      <c r="R135" s="72">
        <f>SUM(I135,-$H$143)/$H$143</f>
        <v>-0.22654496483615144</v>
      </c>
      <c r="U135" s="409">
        <v>1</v>
      </c>
      <c r="V135" s="122" t="s">
        <v>89</v>
      </c>
      <c r="W135" s="65"/>
      <c r="X135" s="65">
        <v>5642</v>
      </c>
      <c r="Y135" s="425">
        <f t="shared" si="1081"/>
        <v>5642</v>
      </c>
      <c r="Z135" s="426" t="e">
        <f t="shared" si="1082"/>
        <v>#DIV/0!</v>
      </c>
      <c r="AA135" s="61">
        <v>3</v>
      </c>
      <c r="AB135" s="65">
        <v>252</v>
      </c>
      <c r="AC135" s="65">
        <v>241</v>
      </c>
      <c r="AD135" s="425">
        <f t="shared" si="1083"/>
        <v>-11</v>
      </c>
      <c r="AE135" s="343">
        <f t="shared" si="1084"/>
        <v>-4.3650793650793648E-2</v>
      </c>
      <c r="AF135" s="17"/>
      <c r="AG135" s="69">
        <v>5672</v>
      </c>
      <c r="AH135" s="69">
        <f>AC135</f>
        <v>241</v>
      </c>
      <c r="AI135" s="176">
        <f t="shared" si="1085"/>
        <v>-5431</v>
      </c>
      <c r="AJ135" s="328">
        <f t="shared" si="1086"/>
        <v>-0.95751057827926656</v>
      </c>
      <c r="AK135" s="409">
        <v>1</v>
      </c>
      <c r="AL135" s="72">
        <f>SUM(AC135,-$AB$143)/$AB$143</f>
        <v>-0.22508038585209003</v>
      </c>
      <c r="AN135" s="572">
        <v>1</v>
      </c>
      <c r="AO135" s="122" t="s">
        <v>89</v>
      </c>
      <c r="AP135" s="65"/>
      <c r="AQ135" s="65">
        <v>5642</v>
      </c>
      <c r="AR135" s="425">
        <f t="shared" si="1087"/>
        <v>5642</v>
      </c>
      <c r="AS135" s="426" t="e">
        <f t="shared" si="1088"/>
        <v>#DIV/0!</v>
      </c>
      <c r="AT135" s="61">
        <v>3</v>
      </c>
      <c r="AU135" s="65">
        <v>76</v>
      </c>
      <c r="AV135" s="65">
        <v>82</v>
      </c>
      <c r="AW135" s="425">
        <f t="shared" si="1089"/>
        <v>6</v>
      </c>
      <c r="AX135" s="345">
        <f t="shared" si="1090"/>
        <v>7.8947368421052627E-2</v>
      </c>
      <c r="AY135" s="17"/>
      <c r="AZ135" s="69">
        <v>5672</v>
      </c>
      <c r="BA135" s="69">
        <f>AV135</f>
        <v>82</v>
      </c>
      <c r="BB135" s="176">
        <f t="shared" si="1091"/>
        <v>-5590</v>
      </c>
      <c r="BC135" s="328">
        <f t="shared" si="1092"/>
        <v>-0.98554301833568403</v>
      </c>
      <c r="BD135" s="572">
        <v>1</v>
      </c>
      <c r="BE135" s="72">
        <f>SUM(AV135,-$AU$143)/$AU$143</f>
        <v>-0.22641509433962265</v>
      </c>
      <c r="BH135" s="409">
        <v>1</v>
      </c>
      <c r="BI135" s="122" t="s">
        <v>89</v>
      </c>
      <c r="BJ135" s="65"/>
      <c r="BK135" s="65">
        <v>5642</v>
      </c>
      <c r="BL135" s="425">
        <f t="shared" si="1093"/>
        <v>5642</v>
      </c>
      <c r="BM135" s="426" t="e">
        <f t="shared" si="1094"/>
        <v>#DIV/0!</v>
      </c>
      <c r="BN135" s="61">
        <v>3</v>
      </c>
      <c r="BO135" s="65">
        <v>170</v>
      </c>
      <c r="BP135" s="65">
        <v>214</v>
      </c>
      <c r="BQ135" s="425">
        <f t="shared" si="1095"/>
        <v>44</v>
      </c>
      <c r="BR135" s="345">
        <f t="shared" si="1096"/>
        <v>0.25882352941176473</v>
      </c>
      <c r="BS135" s="17"/>
      <c r="BT135" s="69">
        <v>5672</v>
      </c>
      <c r="BU135" s="69">
        <f>BP135</f>
        <v>214</v>
      </c>
      <c r="BV135" s="176">
        <f t="shared" si="1097"/>
        <v>-5458</v>
      </c>
      <c r="BW135" s="328">
        <f t="shared" si="1098"/>
        <v>-0.96227080394922426</v>
      </c>
      <c r="BX135" s="409">
        <v>1</v>
      </c>
      <c r="BY135" s="72">
        <f>SUM(BP135,-$BO$143)/$BO$143</f>
        <v>4.6948356807511738E-3</v>
      </c>
      <c r="CB135" s="572">
        <v>1</v>
      </c>
      <c r="CC135" s="122" t="s">
        <v>89</v>
      </c>
      <c r="CD135" s="65"/>
      <c r="CE135" s="65">
        <v>5642</v>
      </c>
      <c r="CF135" s="425">
        <f t="shared" si="1099"/>
        <v>5642</v>
      </c>
      <c r="CG135" s="426" t="e">
        <f t="shared" si="1100"/>
        <v>#DIV/0!</v>
      </c>
      <c r="CH135" s="61">
        <v>3</v>
      </c>
      <c r="CI135" s="65">
        <v>169</v>
      </c>
      <c r="CJ135" s="65">
        <v>139</v>
      </c>
      <c r="CK135" s="425">
        <f t="shared" si="1101"/>
        <v>-30</v>
      </c>
      <c r="CL135" s="343">
        <f t="shared" si="1102"/>
        <v>-0.17751479289940827</v>
      </c>
      <c r="CM135" s="17"/>
      <c r="CN135" s="69">
        <v>5672</v>
      </c>
      <c r="CO135" s="69">
        <f>CJ135</f>
        <v>139</v>
      </c>
      <c r="CP135" s="176">
        <f t="shared" si="1103"/>
        <v>-5533</v>
      </c>
      <c r="CQ135" s="328">
        <f t="shared" si="1104"/>
        <v>-0.97549365303244007</v>
      </c>
      <c r="CR135" s="572">
        <v>1</v>
      </c>
      <c r="CS135" s="72">
        <f>SUM(CJ135,-$CI$143)/$CI$143</f>
        <v>-0.36529680365296802</v>
      </c>
      <c r="CU135" s="409">
        <v>1</v>
      </c>
      <c r="CV135" s="122" t="s">
        <v>89</v>
      </c>
      <c r="CW135" s="65"/>
      <c r="CX135" s="65">
        <v>5642</v>
      </c>
      <c r="CY135" s="425">
        <f t="shared" si="1105"/>
        <v>5642</v>
      </c>
      <c r="CZ135" s="426" t="e">
        <f t="shared" si="1106"/>
        <v>#DIV/0!</v>
      </c>
      <c r="DA135" s="61">
        <v>3</v>
      </c>
      <c r="DB135" s="65">
        <v>29</v>
      </c>
      <c r="DC135" s="65">
        <v>36</v>
      </c>
      <c r="DD135" s="425">
        <f t="shared" si="1107"/>
        <v>7</v>
      </c>
      <c r="DE135" s="345">
        <f t="shared" si="1108"/>
        <v>0.2413793103448276</v>
      </c>
      <c r="DF135" s="17"/>
      <c r="DG135" s="69">
        <v>5672</v>
      </c>
      <c r="DH135" s="69">
        <f>DC135</f>
        <v>36</v>
      </c>
      <c r="DI135" s="176">
        <f t="shared" si="1109"/>
        <v>-5636</v>
      </c>
      <c r="DJ135" s="328">
        <f t="shared" si="1110"/>
        <v>-0.99365303244005643</v>
      </c>
      <c r="DK135" s="409">
        <v>1</v>
      </c>
      <c r="DL135" s="72">
        <f>SUM(DC135,-$DB$143)/$DB$143</f>
        <v>-0.12195121951219512</v>
      </c>
      <c r="DN135" s="572">
        <v>1</v>
      </c>
      <c r="DO135" s="122" t="s">
        <v>89</v>
      </c>
      <c r="DP135" s="65"/>
      <c r="DQ135" s="65">
        <v>5642</v>
      </c>
      <c r="DR135" s="425">
        <f t="shared" si="1111"/>
        <v>5642</v>
      </c>
      <c r="DS135" s="426" t="e">
        <f t="shared" si="1112"/>
        <v>#DIV/0!</v>
      </c>
      <c r="DT135" s="61">
        <v>3</v>
      </c>
      <c r="DU135" s="65">
        <v>26</v>
      </c>
      <c r="DV135" s="65">
        <v>25</v>
      </c>
      <c r="DW135" s="425">
        <f t="shared" si="1113"/>
        <v>-1</v>
      </c>
      <c r="DX135" s="343">
        <f t="shared" si="1114"/>
        <v>-3.8461538461538464E-2</v>
      </c>
      <c r="DY135" s="17"/>
      <c r="DZ135" s="69">
        <v>5672</v>
      </c>
      <c r="EA135" s="69">
        <f>DV135</f>
        <v>25</v>
      </c>
      <c r="EB135" s="176">
        <f t="shared" si="1115"/>
        <v>-5647</v>
      </c>
      <c r="EC135" s="328">
        <f t="shared" si="1116"/>
        <v>-0.9955923836389281</v>
      </c>
      <c r="ED135" s="572">
        <v>1</v>
      </c>
      <c r="EE135" s="72">
        <f>SUM(DV135,-$DU$143)/$DU$143</f>
        <v>-0.26470588235294118</v>
      </c>
      <c r="EG135" s="409">
        <v>1</v>
      </c>
      <c r="EH135" s="122" t="s">
        <v>89</v>
      </c>
      <c r="EI135" s="65"/>
      <c r="EJ135" s="65">
        <v>5642</v>
      </c>
      <c r="EK135" s="425">
        <f t="shared" si="1117"/>
        <v>5642</v>
      </c>
      <c r="EL135" s="426" t="e">
        <f t="shared" si="1118"/>
        <v>#DIV/0!</v>
      </c>
      <c r="EM135" s="61">
        <v>3</v>
      </c>
      <c r="EN135" s="65">
        <v>32</v>
      </c>
      <c r="EO135" s="65">
        <v>47</v>
      </c>
      <c r="EP135" s="425">
        <f t="shared" si="1119"/>
        <v>15</v>
      </c>
      <c r="EQ135" s="345">
        <f t="shared" si="1120"/>
        <v>0.46875</v>
      </c>
      <c r="ER135" s="17"/>
      <c r="ES135" s="69">
        <v>5672</v>
      </c>
      <c r="ET135" s="69">
        <f>EO135</f>
        <v>47</v>
      </c>
      <c r="EU135" s="176">
        <f t="shared" si="1121"/>
        <v>-5625</v>
      </c>
      <c r="EV135" s="328">
        <f t="shared" si="1122"/>
        <v>-0.99171368124118475</v>
      </c>
      <c r="EW135" s="409">
        <v>1</v>
      </c>
      <c r="EX135" s="72">
        <f>SUM(EO135,-$EN$143)/$EN$143</f>
        <v>-0.11320754716981132</v>
      </c>
      <c r="EZ135" s="572">
        <v>1</v>
      </c>
      <c r="FA135" s="122" t="s">
        <v>89</v>
      </c>
      <c r="FB135" s="65"/>
      <c r="FC135" s="65">
        <v>5642</v>
      </c>
      <c r="FD135" s="425">
        <f t="shared" si="1123"/>
        <v>5642</v>
      </c>
      <c r="FE135" s="426" t="e">
        <f t="shared" si="1124"/>
        <v>#DIV/0!</v>
      </c>
      <c r="FF135" s="61">
        <v>3</v>
      </c>
      <c r="FG135" s="65">
        <v>9</v>
      </c>
      <c r="FH135" s="65">
        <v>7</v>
      </c>
      <c r="FI135" s="425">
        <f t="shared" si="1125"/>
        <v>-2</v>
      </c>
      <c r="FJ135" s="343">
        <f t="shared" si="1126"/>
        <v>-0.22222222222222221</v>
      </c>
      <c r="FK135" s="17"/>
      <c r="FL135" s="69">
        <v>5672</v>
      </c>
      <c r="FM135" s="69">
        <f>FH135</f>
        <v>7</v>
      </c>
      <c r="FN135" s="176">
        <f t="shared" si="1127"/>
        <v>-5665</v>
      </c>
      <c r="FO135" s="328">
        <f t="shared" si="1128"/>
        <v>-0.99876586741889983</v>
      </c>
      <c r="FP135" s="572">
        <v>1</v>
      </c>
      <c r="FQ135" s="72">
        <f>SUM(FH135,-$FG$143)/$FG$143</f>
        <v>-0.3</v>
      </c>
      <c r="FS135" s="409">
        <v>1</v>
      </c>
      <c r="FT135" s="122" t="s">
        <v>89</v>
      </c>
      <c r="FU135" s="65"/>
      <c r="FV135" s="65">
        <v>5642</v>
      </c>
      <c r="FW135" s="425">
        <f t="shared" si="1129"/>
        <v>5642</v>
      </c>
      <c r="FX135" s="426" t="e">
        <f t="shared" si="1130"/>
        <v>#DIV/0!</v>
      </c>
      <c r="FY135" s="61">
        <v>3</v>
      </c>
      <c r="FZ135" s="65">
        <v>69</v>
      </c>
      <c r="GA135" s="65">
        <v>72</v>
      </c>
      <c r="GB135" s="425">
        <f t="shared" si="1131"/>
        <v>3</v>
      </c>
      <c r="GC135" s="345">
        <f t="shared" si="1132"/>
        <v>4.3478260869565216E-2</v>
      </c>
      <c r="GD135" s="17"/>
      <c r="GE135" s="69">
        <v>5672</v>
      </c>
      <c r="GF135" s="69">
        <f>GA135</f>
        <v>72</v>
      </c>
      <c r="GG135" s="176">
        <f t="shared" si="1133"/>
        <v>-5600</v>
      </c>
      <c r="GH135" s="328">
        <f t="shared" si="1134"/>
        <v>-0.98730606488011285</v>
      </c>
      <c r="GI135" s="409">
        <v>1</v>
      </c>
      <c r="GJ135" s="72">
        <f>SUM(GA135,-$FZ$143)/$FZ$143</f>
        <v>-0.1111111111111111</v>
      </c>
      <c r="GL135" s="572">
        <v>1</v>
      </c>
      <c r="GM135" s="122" t="s">
        <v>89</v>
      </c>
      <c r="GN135" s="65"/>
      <c r="GO135" s="65">
        <v>5642</v>
      </c>
      <c r="GP135" s="425">
        <f t="shared" si="1135"/>
        <v>5642</v>
      </c>
      <c r="GQ135" s="426" t="e">
        <f t="shared" si="1136"/>
        <v>#DIV/0!</v>
      </c>
      <c r="GR135" s="61">
        <v>3</v>
      </c>
      <c r="GS135" s="65">
        <v>13</v>
      </c>
      <c r="GT135" s="65">
        <v>6</v>
      </c>
      <c r="GU135" s="425">
        <f t="shared" si="1137"/>
        <v>-7</v>
      </c>
      <c r="GV135" s="343">
        <f t="shared" si="1138"/>
        <v>-0.53846153846153844</v>
      </c>
      <c r="GW135" s="17"/>
      <c r="GX135" s="69">
        <v>5672</v>
      </c>
      <c r="GY135" s="69">
        <f>GT135</f>
        <v>6</v>
      </c>
      <c r="GZ135" s="176">
        <f t="shared" si="1139"/>
        <v>-5666</v>
      </c>
      <c r="HA135" s="328">
        <f t="shared" si="1140"/>
        <v>-0.99894217207334268</v>
      </c>
      <c r="HB135" s="572">
        <v>1</v>
      </c>
      <c r="HC135" s="72">
        <f>SUM(GT135,-$GS$143)/$GS$143</f>
        <v>-0.6</v>
      </c>
      <c r="HE135" s="409">
        <v>1</v>
      </c>
      <c r="HF135" s="122" t="s">
        <v>89</v>
      </c>
      <c r="HG135" s="65"/>
      <c r="HH135" s="65">
        <v>5642</v>
      </c>
      <c r="HI135" s="425">
        <f t="shared" si="1141"/>
        <v>5642</v>
      </c>
      <c r="HJ135" s="426" t="e">
        <f t="shared" si="1142"/>
        <v>#DIV/0!</v>
      </c>
      <c r="HK135" s="61">
        <v>3</v>
      </c>
      <c r="HL135" s="65">
        <v>18</v>
      </c>
      <c r="HM135" s="65">
        <v>23</v>
      </c>
      <c r="HN135" s="425">
        <f t="shared" si="1143"/>
        <v>5</v>
      </c>
      <c r="HO135" s="345">
        <f t="shared" si="1144"/>
        <v>0.27777777777777779</v>
      </c>
      <c r="HP135" s="17"/>
      <c r="HQ135" s="69">
        <v>5672</v>
      </c>
      <c r="HR135" s="69">
        <f>HM135</f>
        <v>23</v>
      </c>
      <c r="HS135" s="176">
        <f t="shared" si="1145"/>
        <v>-5649</v>
      </c>
      <c r="HT135" s="328">
        <f t="shared" si="1146"/>
        <v>-0.9959449929478138</v>
      </c>
      <c r="HU135" s="409">
        <v>1</v>
      </c>
      <c r="HV135" s="72">
        <f>SUM(HM135,-$HL$143)/$HL$143</f>
        <v>-0.30303030303030304</v>
      </c>
      <c r="HX135" s="572">
        <v>1</v>
      </c>
      <c r="HY135" s="122" t="s">
        <v>89</v>
      </c>
      <c r="HZ135" s="65"/>
      <c r="IA135" s="65">
        <v>5642</v>
      </c>
      <c r="IB135" s="425">
        <f t="shared" si="1147"/>
        <v>5642</v>
      </c>
      <c r="IC135" s="426" t="e">
        <f t="shared" si="1148"/>
        <v>#DIV/0!</v>
      </c>
      <c r="ID135" s="61">
        <v>3</v>
      </c>
      <c r="IE135" s="65">
        <v>33</v>
      </c>
      <c r="IF135" s="65">
        <v>32</v>
      </c>
      <c r="IG135" s="425">
        <f t="shared" si="1149"/>
        <v>-1</v>
      </c>
      <c r="IH135" s="343">
        <f t="shared" si="1150"/>
        <v>-3.0303030303030304E-2</v>
      </c>
      <c r="II135" s="17"/>
      <c r="IJ135" s="69">
        <v>5672</v>
      </c>
      <c r="IK135" s="69">
        <f>IF135</f>
        <v>32</v>
      </c>
      <c r="IL135" s="176">
        <f t="shared" si="1151"/>
        <v>-5640</v>
      </c>
      <c r="IM135" s="328">
        <f t="shared" si="1152"/>
        <v>-0.99435825105782794</v>
      </c>
      <c r="IN135" s="572">
        <v>1</v>
      </c>
      <c r="IO135" s="72">
        <f>SUM(IF135,-$IE$143)/$IE$143</f>
        <v>-0.38461538461538464</v>
      </c>
      <c r="IQ135" s="566">
        <v>1</v>
      </c>
      <c r="IR135" s="122" t="s">
        <v>89</v>
      </c>
      <c r="IS135" s="65"/>
      <c r="IT135" s="65">
        <v>5642</v>
      </c>
      <c r="IU135" s="425">
        <f t="shared" si="1153"/>
        <v>5642</v>
      </c>
      <c r="IV135" s="426" t="e">
        <f t="shared" si="1154"/>
        <v>#DIV/0!</v>
      </c>
      <c r="IW135" s="61">
        <v>3</v>
      </c>
      <c r="IX135" s="65">
        <f>SUM(AB135,AU135,BO135,CI135,DB135,DU135,EN135,FG135,FZ135,GS135,HL135,IE135)</f>
        <v>896</v>
      </c>
      <c r="IY135" s="65">
        <f>SUM(AC135,AV135,BP135,CJ135,DC135,DV135,EO135,FH135,GA135,GT135,HM135,IF135)</f>
        <v>924</v>
      </c>
      <c r="IZ135" s="425">
        <f t="shared" si="1155"/>
        <v>28</v>
      </c>
      <c r="JA135" s="345">
        <f t="shared" si="1156"/>
        <v>3.125E-2</v>
      </c>
      <c r="JB135" s="17"/>
      <c r="JC135" s="69">
        <v>5672</v>
      </c>
      <c r="JD135" s="69">
        <f>IY135</f>
        <v>924</v>
      </c>
      <c r="JE135" s="176">
        <f t="shared" si="1157"/>
        <v>-4748</v>
      </c>
      <c r="JF135" s="328">
        <f t="shared" si="1158"/>
        <v>-0.83709449929478141</v>
      </c>
      <c r="JG135" s="566">
        <v>1</v>
      </c>
      <c r="JH135" s="72">
        <f>SUM(IY135,-$IX$143)/$IX$143</f>
        <v>-0.2089041095890411</v>
      </c>
    </row>
    <row r="136" spans="1:268" x14ac:dyDescent="0.25">
      <c r="A136" s="566">
        <v>2</v>
      </c>
      <c r="B136" s="81" t="s">
        <v>18</v>
      </c>
      <c r="C136" s="82"/>
      <c r="D136" s="82">
        <v>5153</v>
      </c>
      <c r="E136" s="58"/>
      <c r="F136" s="323">
        <f>D136/D135</f>
        <v>0.91332860687699402</v>
      </c>
      <c r="G136" s="61">
        <v>4</v>
      </c>
      <c r="H136" s="85">
        <v>4771</v>
      </c>
      <c r="I136" s="85">
        <v>4619</v>
      </c>
      <c r="J136" s="86">
        <f>H136/H135</f>
        <v>0.89411544227886053</v>
      </c>
      <c r="K136" s="86">
        <f>I136/I135</f>
        <v>0.89359644031727603</v>
      </c>
      <c r="L136" s="17"/>
      <c r="M136" s="82"/>
      <c r="N136" s="82"/>
      <c r="O136" s="58"/>
      <c r="P136" s="92"/>
      <c r="Q136" s="566">
        <v>2</v>
      </c>
      <c r="R136" s="495">
        <f>SUM(I136,-$H$143)/$H$143</f>
        <v>-0.30884333383211132</v>
      </c>
      <c r="U136" s="409">
        <v>2</v>
      </c>
      <c r="V136" s="81" t="s">
        <v>18</v>
      </c>
      <c r="W136" s="82"/>
      <c r="X136" s="82">
        <v>5153</v>
      </c>
      <c r="Y136" s="58"/>
      <c r="Z136" s="323">
        <f>X136/X135</f>
        <v>0.91332860687699402</v>
      </c>
      <c r="AA136" s="61">
        <v>4</v>
      </c>
      <c r="AB136" s="85">
        <v>233</v>
      </c>
      <c r="AC136" s="85">
        <v>224</v>
      </c>
      <c r="AD136" s="86">
        <f>AB136/AB135</f>
        <v>0.92460317460317465</v>
      </c>
      <c r="AE136" s="86">
        <f>AC136/AC135</f>
        <v>0.9294605809128631</v>
      </c>
      <c r="AF136" s="17"/>
      <c r="AG136" s="82"/>
      <c r="AH136" s="82"/>
      <c r="AI136" s="58"/>
      <c r="AJ136" s="92"/>
      <c r="AK136" s="409">
        <v>2</v>
      </c>
      <c r="AL136" s="495">
        <f>SUM(AC136,-$AB$143)/$AB$143</f>
        <v>-0.27974276527331188</v>
      </c>
      <c r="AN136" s="572">
        <v>2</v>
      </c>
      <c r="AO136" s="81" t="s">
        <v>18</v>
      </c>
      <c r="AP136" s="82"/>
      <c r="AQ136" s="82">
        <v>5153</v>
      </c>
      <c r="AR136" s="58"/>
      <c r="AS136" s="323">
        <f>AQ136/AQ135</f>
        <v>0.91332860687699402</v>
      </c>
      <c r="AT136" s="61">
        <v>4</v>
      </c>
      <c r="AU136" s="85">
        <v>71</v>
      </c>
      <c r="AV136" s="85">
        <v>74</v>
      </c>
      <c r="AW136" s="86">
        <f>AU136/AU135</f>
        <v>0.93421052631578949</v>
      </c>
      <c r="AX136" s="86">
        <f>AV136/AV135</f>
        <v>0.90243902439024393</v>
      </c>
      <c r="AY136" s="17"/>
      <c r="AZ136" s="82"/>
      <c r="BA136" s="82"/>
      <c r="BB136" s="58"/>
      <c r="BC136" s="92"/>
      <c r="BD136" s="572">
        <v>2</v>
      </c>
      <c r="BE136" s="495">
        <f>SUM(AV136,-$AU$143)/$AU$143</f>
        <v>-0.30188679245283018</v>
      </c>
      <c r="BH136" s="409">
        <v>2</v>
      </c>
      <c r="BI136" s="81" t="s">
        <v>18</v>
      </c>
      <c r="BJ136" s="82"/>
      <c r="BK136" s="82">
        <v>5153</v>
      </c>
      <c r="BL136" s="58"/>
      <c r="BM136" s="323">
        <f>BK136/BK135</f>
        <v>0.91332860687699402</v>
      </c>
      <c r="BN136" s="61">
        <v>4</v>
      </c>
      <c r="BO136" s="85">
        <v>153</v>
      </c>
      <c r="BP136" s="85">
        <v>192</v>
      </c>
      <c r="BQ136" s="86">
        <f>BO136/BO135</f>
        <v>0.9</v>
      </c>
      <c r="BR136" s="86">
        <f>BP136/BP135</f>
        <v>0.89719626168224298</v>
      </c>
      <c r="BS136" s="17"/>
      <c r="BT136" s="82"/>
      <c r="BU136" s="82"/>
      <c r="BV136" s="58"/>
      <c r="BW136" s="92"/>
      <c r="BX136" s="409">
        <v>2</v>
      </c>
      <c r="BY136" s="495">
        <f>SUM(BP136,-$BO$143)/$BO$143</f>
        <v>-9.8591549295774641E-2</v>
      </c>
      <c r="CB136" s="572">
        <v>2</v>
      </c>
      <c r="CC136" s="81" t="s">
        <v>18</v>
      </c>
      <c r="CD136" s="82"/>
      <c r="CE136" s="82">
        <v>5153</v>
      </c>
      <c r="CF136" s="58"/>
      <c r="CG136" s="323">
        <f>CE136/CE135</f>
        <v>0.91332860687699402</v>
      </c>
      <c r="CH136" s="61">
        <v>4</v>
      </c>
      <c r="CI136" s="85">
        <v>162</v>
      </c>
      <c r="CJ136" s="85">
        <v>115</v>
      </c>
      <c r="CK136" s="86">
        <f>CI136/CI135</f>
        <v>0.95857988165680474</v>
      </c>
      <c r="CL136" s="86">
        <f>CJ136/CJ135</f>
        <v>0.82733812949640284</v>
      </c>
      <c r="CM136" s="17"/>
      <c r="CN136" s="82"/>
      <c r="CO136" s="82"/>
      <c r="CP136" s="58"/>
      <c r="CQ136" s="92"/>
      <c r="CR136" s="572">
        <v>2</v>
      </c>
      <c r="CS136" s="495">
        <f>SUM(CJ136,-$CI$143)/$CI$143</f>
        <v>-0.47488584474885842</v>
      </c>
      <c r="CU136" s="409">
        <v>2</v>
      </c>
      <c r="CV136" s="81" t="s">
        <v>18</v>
      </c>
      <c r="CW136" s="82"/>
      <c r="CX136" s="82">
        <v>5153</v>
      </c>
      <c r="CY136" s="58"/>
      <c r="CZ136" s="323">
        <f>CX136/CX135</f>
        <v>0.91332860687699402</v>
      </c>
      <c r="DA136" s="61">
        <v>4</v>
      </c>
      <c r="DB136" s="85">
        <v>28</v>
      </c>
      <c r="DC136" s="85">
        <v>32</v>
      </c>
      <c r="DD136" s="86">
        <f>DB136/DB135</f>
        <v>0.96551724137931039</v>
      </c>
      <c r="DE136" s="86">
        <f>DC136/DC135</f>
        <v>0.88888888888888884</v>
      </c>
      <c r="DF136" s="17"/>
      <c r="DG136" s="82"/>
      <c r="DH136" s="82"/>
      <c r="DI136" s="58"/>
      <c r="DJ136" s="92"/>
      <c r="DK136" s="409">
        <v>2</v>
      </c>
      <c r="DL136" s="495">
        <f>SUM(DC136,-$DB$143)/$DB$143</f>
        <v>-0.21951219512195122</v>
      </c>
      <c r="DN136" s="572">
        <v>2</v>
      </c>
      <c r="DO136" s="81" t="s">
        <v>18</v>
      </c>
      <c r="DP136" s="82"/>
      <c r="DQ136" s="82">
        <v>5153</v>
      </c>
      <c r="DR136" s="58"/>
      <c r="DS136" s="323">
        <f>DQ136/DQ135</f>
        <v>0.91332860687699402</v>
      </c>
      <c r="DT136" s="61">
        <v>4</v>
      </c>
      <c r="DU136" s="85">
        <v>22</v>
      </c>
      <c r="DV136" s="85">
        <v>22</v>
      </c>
      <c r="DW136" s="86">
        <f>DU136/DU135</f>
        <v>0.84615384615384615</v>
      </c>
      <c r="DX136" s="86">
        <f>DV136/DV135</f>
        <v>0.88</v>
      </c>
      <c r="DY136" s="17"/>
      <c r="DZ136" s="82"/>
      <c r="EA136" s="82"/>
      <c r="EB136" s="58"/>
      <c r="EC136" s="92"/>
      <c r="ED136" s="572">
        <v>2</v>
      </c>
      <c r="EE136" s="495">
        <f>SUM(DV136,-$DU$143)/$DU$143</f>
        <v>-0.35294117647058826</v>
      </c>
      <c r="EG136" s="409">
        <v>2</v>
      </c>
      <c r="EH136" s="81" t="s">
        <v>18</v>
      </c>
      <c r="EI136" s="82"/>
      <c r="EJ136" s="82">
        <v>5153</v>
      </c>
      <c r="EK136" s="58"/>
      <c r="EL136" s="323">
        <f>EJ136/EJ135</f>
        <v>0.91332860687699402</v>
      </c>
      <c r="EM136" s="61">
        <v>4</v>
      </c>
      <c r="EN136" s="85">
        <v>32</v>
      </c>
      <c r="EO136" s="85">
        <v>46</v>
      </c>
      <c r="EP136" s="86">
        <f>EN136/EN135</f>
        <v>1</v>
      </c>
      <c r="EQ136" s="86">
        <f>EO136/EO135</f>
        <v>0.97872340425531912</v>
      </c>
      <c r="ER136" s="17"/>
      <c r="ES136" s="82"/>
      <c r="ET136" s="82"/>
      <c r="EU136" s="58"/>
      <c r="EV136" s="92"/>
      <c r="EW136" s="409">
        <v>2</v>
      </c>
      <c r="EX136" s="495">
        <f>SUM(EO136,-$EN$143)/$EN$143</f>
        <v>-0.13207547169811321</v>
      </c>
      <c r="EZ136" s="572">
        <v>2</v>
      </c>
      <c r="FA136" s="81" t="s">
        <v>18</v>
      </c>
      <c r="FB136" s="82"/>
      <c r="FC136" s="82">
        <v>5153</v>
      </c>
      <c r="FD136" s="58"/>
      <c r="FE136" s="323">
        <f>FC136/FC135</f>
        <v>0.91332860687699402</v>
      </c>
      <c r="FF136" s="61">
        <v>4</v>
      </c>
      <c r="FG136" s="85">
        <v>8</v>
      </c>
      <c r="FH136" s="85">
        <v>7</v>
      </c>
      <c r="FI136" s="86">
        <f>FG136/FG135</f>
        <v>0.88888888888888884</v>
      </c>
      <c r="FJ136" s="86">
        <f>FH136/FH135</f>
        <v>1</v>
      </c>
      <c r="FK136" s="17"/>
      <c r="FL136" s="82"/>
      <c r="FM136" s="82"/>
      <c r="FN136" s="58"/>
      <c r="FO136" s="92"/>
      <c r="FP136" s="572">
        <v>2</v>
      </c>
      <c r="FQ136" s="495">
        <f>SUM(FH136,-$FG$143)/$FG$143</f>
        <v>-0.3</v>
      </c>
      <c r="FS136" s="409">
        <v>2</v>
      </c>
      <c r="FT136" s="81" t="s">
        <v>18</v>
      </c>
      <c r="FU136" s="82"/>
      <c r="FV136" s="82">
        <v>5153</v>
      </c>
      <c r="FW136" s="58"/>
      <c r="FX136" s="323">
        <f>FV136/FV135</f>
        <v>0.91332860687699402</v>
      </c>
      <c r="FY136" s="61">
        <v>4</v>
      </c>
      <c r="FZ136" s="85">
        <v>63</v>
      </c>
      <c r="GA136" s="85">
        <v>64</v>
      </c>
      <c r="GB136" s="86">
        <f>FZ136/FZ135</f>
        <v>0.91304347826086951</v>
      </c>
      <c r="GC136" s="86">
        <f>GA136/GA135</f>
        <v>0.88888888888888884</v>
      </c>
      <c r="GD136" s="17"/>
      <c r="GE136" s="82"/>
      <c r="GF136" s="82"/>
      <c r="GG136" s="58"/>
      <c r="GH136" s="92"/>
      <c r="GI136" s="409">
        <v>2</v>
      </c>
      <c r="GJ136" s="495">
        <f>SUM(GA136,-$FZ$143)/$FZ$143</f>
        <v>-0.20987654320987653</v>
      </c>
      <c r="GL136" s="572">
        <v>2</v>
      </c>
      <c r="GM136" s="81" t="s">
        <v>18</v>
      </c>
      <c r="GN136" s="82"/>
      <c r="GO136" s="82">
        <v>5153</v>
      </c>
      <c r="GP136" s="58"/>
      <c r="GQ136" s="323">
        <f>GO136/GO135</f>
        <v>0.91332860687699402</v>
      </c>
      <c r="GR136" s="61">
        <v>4</v>
      </c>
      <c r="GS136" s="85">
        <v>12</v>
      </c>
      <c r="GT136" s="85">
        <v>6</v>
      </c>
      <c r="GU136" s="86">
        <f>GS136/GS135</f>
        <v>0.92307692307692313</v>
      </c>
      <c r="GV136" s="86">
        <f>GT136/GT135</f>
        <v>1</v>
      </c>
      <c r="GW136" s="17"/>
      <c r="GX136" s="82"/>
      <c r="GY136" s="82"/>
      <c r="GZ136" s="58"/>
      <c r="HA136" s="92"/>
      <c r="HB136" s="572">
        <v>2</v>
      </c>
      <c r="HC136" s="495">
        <f>SUM(GT136,-$GS$143)/$GS$143</f>
        <v>-0.6</v>
      </c>
      <c r="HE136" s="409">
        <v>2</v>
      </c>
      <c r="HF136" s="81" t="s">
        <v>18</v>
      </c>
      <c r="HG136" s="82"/>
      <c r="HH136" s="82">
        <v>5153</v>
      </c>
      <c r="HI136" s="58"/>
      <c r="HJ136" s="323">
        <f>HH136/HH135</f>
        <v>0.91332860687699402</v>
      </c>
      <c r="HK136" s="61">
        <v>4</v>
      </c>
      <c r="HL136" s="85">
        <v>16</v>
      </c>
      <c r="HM136" s="85">
        <v>22</v>
      </c>
      <c r="HN136" s="86">
        <f>HL136/HL135</f>
        <v>0.88888888888888884</v>
      </c>
      <c r="HO136" s="86">
        <f>HM136/HM135</f>
        <v>0.95652173913043481</v>
      </c>
      <c r="HP136" s="17"/>
      <c r="HQ136" s="82"/>
      <c r="HR136" s="82"/>
      <c r="HS136" s="58"/>
      <c r="HT136" s="92"/>
      <c r="HU136" s="409">
        <v>2</v>
      </c>
      <c r="HV136" s="495">
        <f>SUM(HM136,-$HL$143)/$HL$143</f>
        <v>-0.33333333333333331</v>
      </c>
      <c r="HX136" s="572">
        <v>2</v>
      </c>
      <c r="HY136" s="81" t="s">
        <v>18</v>
      </c>
      <c r="HZ136" s="82"/>
      <c r="IA136" s="82">
        <v>5153</v>
      </c>
      <c r="IB136" s="58"/>
      <c r="IC136" s="323">
        <f>IA136/IA135</f>
        <v>0.91332860687699402</v>
      </c>
      <c r="ID136" s="61">
        <v>4</v>
      </c>
      <c r="IE136" s="85">
        <v>32</v>
      </c>
      <c r="IF136" s="85">
        <v>20</v>
      </c>
      <c r="IG136" s="86">
        <f>IE136/IE135</f>
        <v>0.96969696969696972</v>
      </c>
      <c r="IH136" s="86">
        <f>IF136/IF135</f>
        <v>0.625</v>
      </c>
      <c r="II136" s="17"/>
      <c r="IJ136" s="82"/>
      <c r="IK136" s="82"/>
      <c r="IL136" s="58"/>
      <c r="IM136" s="92"/>
      <c r="IN136" s="572">
        <v>2</v>
      </c>
      <c r="IO136" s="495">
        <f>SUM(IF136,-$IE$143)/$IE$143</f>
        <v>-0.61538461538461542</v>
      </c>
      <c r="IQ136" s="566">
        <v>2</v>
      </c>
      <c r="IR136" s="81" t="s">
        <v>18</v>
      </c>
      <c r="IS136" s="82"/>
      <c r="IT136" s="82">
        <v>5153</v>
      </c>
      <c r="IU136" s="58"/>
      <c r="IV136" s="323">
        <f>IT136/IT135</f>
        <v>0.91332860687699402</v>
      </c>
      <c r="IW136" s="61">
        <v>4</v>
      </c>
      <c r="IX136" s="128">
        <f t="shared" ref="IX136:IY137" si="1159">SUM(AB136,AU136,BO136,CI136,DB136,DU136,EN136,FG136,FZ136,GS136,HL136,IE136)</f>
        <v>832</v>
      </c>
      <c r="IY136" s="128">
        <f t="shared" si="1159"/>
        <v>824</v>
      </c>
      <c r="IZ136" s="86">
        <f>IX136/IX135</f>
        <v>0.9285714285714286</v>
      </c>
      <c r="JA136" s="86">
        <f>IY136/IY135</f>
        <v>0.89177489177489178</v>
      </c>
      <c r="JB136" s="17"/>
      <c r="JC136" s="82"/>
      <c r="JD136" s="82"/>
      <c r="JE136" s="58"/>
      <c r="JF136" s="92"/>
      <c r="JG136" s="566">
        <v>2</v>
      </c>
      <c r="JH136" s="495">
        <f>SUM(IY136,-$IX$143)/$IX$143</f>
        <v>-0.29452054794520549</v>
      </c>
    </row>
    <row r="137" spans="1:268" x14ac:dyDescent="0.25">
      <c r="A137" s="566">
        <v>3</v>
      </c>
      <c r="B137" s="81" t="s">
        <v>19</v>
      </c>
      <c r="C137" s="82"/>
      <c r="D137" s="82">
        <v>489</v>
      </c>
      <c r="E137" s="58"/>
      <c r="F137" s="323">
        <f>D137/D135</f>
        <v>8.6671393123006021E-2</v>
      </c>
      <c r="G137" s="61">
        <v>5</v>
      </c>
      <c r="H137" s="85">
        <v>565</v>
      </c>
      <c r="I137" s="85">
        <v>550</v>
      </c>
      <c r="J137" s="86">
        <f>H137/H135</f>
        <v>0.10588455772113943</v>
      </c>
      <c r="K137" s="86">
        <f>I137/I135</f>
        <v>0.10640355968272393</v>
      </c>
      <c r="L137" s="17"/>
      <c r="M137" s="82"/>
      <c r="N137" s="82"/>
      <c r="O137" s="58"/>
      <c r="P137" s="92"/>
      <c r="Q137" s="566">
        <v>3</v>
      </c>
      <c r="R137" s="91"/>
      <c r="U137" s="409">
        <v>3</v>
      </c>
      <c r="V137" s="81" t="s">
        <v>19</v>
      </c>
      <c r="W137" s="82"/>
      <c r="X137" s="82">
        <v>489</v>
      </c>
      <c r="Y137" s="58"/>
      <c r="Z137" s="323">
        <f>X137/X135</f>
        <v>8.6671393123006021E-2</v>
      </c>
      <c r="AA137" s="61">
        <v>5</v>
      </c>
      <c r="AB137" s="85">
        <v>19</v>
      </c>
      <c r="AC137" s="85">
        <v>17</v>
      </c>
      <c r="AD137" s="86">
        <f>AB137/AB135</f>
        <v>7.5396825396825393E-2</v>
      </c>
      <c r="AE137" s="86">
        <f>AC137/AC135</f>
        <v>7.0539419087136929E-2</v>
      </c>
      <c r="AF137" s="17"/>
      <c r="AG137" s="82"/>
      <c r="AH137" s="82"/>
      <c r="AI137" s="58"/>
      <c r="AJ137" s="92"/>
      <c r="AK137" s="409">
        <v>3</v>
      </c>
      <c r="AL137" s="91"/>
      <c r="AN137" s="572">
        <v>3</v>
      </c>
      <c r="AO137" s="81" t="s">
        <v>19</v>
      </c>
      <c r="AP137" s="82"/>
      <c r="AQ137" s="82">
        <v>489</v>
      </c>
      <c r="AR137" s="58"/>
      <c r="AS137" s="323">
        <f>AQ137/AQ135</f>
        <v>8.6671393123006021E-2</v>
      </c>
      <c r="AT137" s="61">
        <v>5</v>
      </c>
      <c r="AU137" s="85">
        <v>5</v>
      </c>
      <c r="AV137" s="85">
        <v>8</v>
      </c>
      <c r="AW137" s="86">
        <f>AU137/AU135</f>
        <v>6.5789473684210523E-2</v>
      </c>
      <c r="AX137" s="86">
        <f>AV137/AV135</f>
        <v>9.7560975609756101E-2</v>
      </c>
      <c r="AY137" s="17"/>
      <c r="AZ137" s="82"/>
      <c r="BA137" s="82"/>
      <c r="BB137" s="58"/>
      <c r="BC137" s="92"/>
      <c r="BD137" s="572">
        <v>3</v>
      </c>
      <c r="BE137" s="91"/>
      <c r="BH137" s="409">
        <v>3</v>
      </c>
      <c r="BI137" s="81" t="s">
        <v>19</v>
      </c>
      <c r="BJ137" s="82"/>
      <c r="BK137" s="82">
        <v>489</v>
      </c>
      <c r="BL137" s="58"/>
      <c r="BM137" s="323">
        <f>BK137/BK135</f>
        <v>8.6671393123006021E-2</v>
      </c>
      <c r="BN137" s="61">
        <v>5</v>
      </c>
      <c r="BO137" s="85">
        <v>17</v>
      </c>
      <c r="BP137" s="85">
        <v>22</v>
      </c>
      <c r="BQ137" s="86">
        <f>BO137/BO135</f>
        <v>0.1</v>
      </c>
      <c r="BR137" s="86">
        <f>BP137/BP135</f>
        <v>0.10280373831775701</v>
      </c>
      <c r="BS137" s="17"/>
      <c r="BT137" s="82"/>
      <c r="BU137" s="82"/>
      <c r="BV137" s="58"/>
      <c r="BW137" s="92"/>
      <c r="BX137" s="409">
        <v>3</v>
      </c>
      <c r="BY137" s="91"/>
      <c r="CB137" s="572">
        <v>3</v>
      </c>
      <c r="CC137" s="81" t="s">
        <v>19</v>
      </c>
      <c r="CD137" s="82"/>
      <c r="CE137" s="82">
        <v>489</v>
      </c>
      <c r="CF137" s="58"/>
      <c r="CG137" s="323">
        <f>CE137/CE135</f>
        <v>8.6671393123006021E-2</v>
      </c>
      <c r="CH137" s="61">
        <v>5</v>
      </c>
      <c r="CI137" s="85">
        <v>7</v>
      </c>
      <c r="CJ137" s="85">
        <v>17</v>
      </c>
      <c r="CK137" s="86">
        <f>CI137/CI135</f>
        <v>4.142011834319527E-2</v>
      </c>
      <c r="CL137" s="86">
        <f>CJ137/CJ135</f>
        <v>0.1223021582733813</v>
      </c>
      <c r="CM137" s="17"/>
      <c r="CN137" s="82"/>
      <c r="CO137" s="82"/>
      <c r="CP137" s="58"/>
      <c r="CQ137" s="92"/>
      <c r="CR137" s="572">
        <v>3</v>
      </c>
      <c r="CS137" s="91"/>
      <c r="CU137" s="409">
        <v>3</v>
      </c>
      <c r="CV137" s="81" t="s">
        <v>19</v>
      </c>
      <c r="CW137" s="82"/>
      <c r="CX137" s="82">
        <v>489</v>
      </c>
      <c r="CY137" s="58"/>
      <c r="CZ137" s="323">
        <f>CX137/CX135</f>
        <v>8.6671393123006021E-2</v>
      </c>
      <c r="DA137" s="61">
        <v>5</v>
      </c>
      <c r="DB137" s="85">
        <v>1</v>
      </c>
      <c r="DC137" s="85">
        <v>4</v>
      </c>
      <c r="DD137" s="86">
        <f>DB137/DB135</f>
        <v>3.4482758620689655E-2</v>
      </c>
      <c r="DE137" s="86">
        <f>DC137/DC135</f>
        <v>0.1111111111111111</v>
      </c>
      <c r="DF137" s="17"/>
      <c r="DG137" s="82"/>
      <c r="DH137" s="82"/>
      <c r="DI137" s="58"/>
      <c r="DJ137" s="92"/>
      <c r="DK137" s="409">
        <v>3</v>
      </c>
      <c r="DL137" s="91"/>
      <c r="DN137" s="572">
        <v>3</v>
      </c>
      <c r="DO137" s="81" t="s">
        <v>19</v>
      </c>
      <c r="DP137" s="82"/>
      <c r="DQ137" s="82">
        <v>489</v>
      </c>
      <c r="DR137" s="58"/>
      <c r="DS137" s="323">
        <f>DQ137/DQ135</f>
        <v>8.6671393123006021E-2</v>
      </c>
      <c r="DT137" s="61">
        <v>5</v>
      </c>
      <c r="DU137" s="85">
        <v>4</v>
      </c>
      <c r="DV137" s="85">
        <v>3</v>
      </c>
      <c r="DW137" s="86">
        <f>DU137/DU135</f>
        <v>0.15384615384615385</v>
      </c>
      <c r="DX137" s="86">
        <f>DV137/DV135</f>
        <v>0.12</v>
      </c>
      <c r="DY137" s="17"/>
      <c r="DZ137" s="82"/>
      <c r="EA137" s="82"/>
      <c r="EB137" s="58"/>
      <c r="EC137" s="92"/>
      <c r="ED137" s="572">
        <v>3</v>
      </c>
      <c r="EE137" s="91"/>
      <c r="EG137" s="409">
        <v>3</v>
      </c>
      <c r="EH137" s="81" t="s">
        <v>19</v>
      </c>
      <c r="EI137" s="82"/>
      <c r="EJ137" s="82">
        <v>489</v>
      </c>
      <c r="EK137" s="58"/>
      <c r="EL137" s="323">
        <f>EJ137/EJ135</f>
        <v>8.6671393123006021E-2</v>
      </c>
      <c r="EM137" s="61">
        <v>5</v>
      </c>
      <c r="EN137" s="85">
        <v>0</v>
      </c>
      <c r="EO137" s="85">
        <v>1</v>
      </c>
      <c r="EP137" s="86">
        <f>EN137/EN135</f>
        <v>0</v>
      </c>
      <c r="EQ137" s="86">
        <f>EO137/EO135</f>
        <v>2.1276595744680851E-2</v>
      </c>
      <c r="ER137" s="17"/>
      <c r="ES137" s="82"/>
      <c r="ET137" s="82"/>
      <c r="EU137" s="58"/>
      <c r="EV137" s="92"/>
      <c r="EW137" s="409">
        <v>3</v>
      </c>
      <c r="EX137" s="91"/>
      <c r="EZ137" s="572">
        <v>3</v>
      </c>
      <c r="FA137" s="81" t="s">
        <v>19</v>
      </c>
      <c r="FB137" s="82"/>
      <c r="FC137" s="82">
        <v>489</v>
      </c>
      <c r="FD137" s="58"/>
      <c r="FE137" s="323">
        <f>FC137/FC135</f>
        <v>8.6671393123006021E-2</v>
      </c>
      <c r="FF137" s="61">
        <v>5</v>
      </c>
      <c r="FG137" s="85">
        <v>1</v>
      </c>
      <c r="FH137" s="85">
        <v>0</v>
      </c>
      <c r="FI137" s="86">
        <f>FG137/FG135</f>
        <v>0.1111111111111111</v>
      </c>
      <c r="FJ137" s="86">
        <f>FH137/FH135</f>
        <v>0</v>
      </c>
      <c r="FK137" s="17"/>
      <c r="FL137" s="82"/>
      <c r="FM137" s="82"/>
      <c r="FN137" s="58"/>
      <c r="FO137" s="92"/>
      <c r="FP137" s="572">
        <v>3</v>
      </c>
      <c r="FQ137" s="91"/>
      <c r="FS137" s="409">
        <v>3</v>
      </c>
      <c r="FT137" s="81" t="s">
        <v>19</v>
      </c>
      <c r="FU137" s="82"/>
      <c r="FV137" s="82">
        <v>489</v>
      </c>
      <c r="FW137" s="58"/>
      <c r="FX137" s="323">
        <f>FV137/FV135</f>
        <v>8.6671393123006021E-2</v>
      </c>
      <c r="FY137" s="61">
        <v>5</v>
      </c>
      <c r="FZ137" s="85">
        <v>6</v>
      </c>
      <c r="GA137" s="85">
        <v>8</v>
      </c>
      <c r="GB137" s="86">
        <f>FZ137/FZ135</f>
        <v>8.6956521739130432E-2</v>
      </c>
      <c r="GC137" s="86">
        <f>GA137/GA135</f>
        <v>0.1111111111111111</v>
      </c>
      <c r="GD137" s="17"/>
      <c r="GE137" s="82"/>
      <c r="GF137" s="82"/>
      <c r="GG137" s="58"/>
      <c r="GH137" s="92"/>
      <c r="GI137" s="409">
        <v>3</v>
      </c>
      <c r="GJ137" s="91"/>
      <c r="GL137" s="572">
        <v>3</v>
      </c>
      <c r="GM137" s="81" t="s">
        <v>19</v>
      </c>
      <c r="GN137" s="82"/>
      <c r="GO137" s="82">
        <v>489</v>
      </c>
      <c r="GP137" s="58"/>
      <c r="GQ137" s="323">
        <f>GO137/GO135</f>
        <v>8.6671393123006021E-2</v>
      </c>
      <c r="GR137" s="61">
        <v>5</v>
      </c>
      <c r="GS137" s="85">
        <v>1</v>
      </c>
      <c r="GT137" s="85">
        <v>1</v>
      </c>
      <c r="GU137" s="86">
        <f>GS137/GS135</f>
        <v>7.6923076923076927E-2</v>
      </c>
      <c r="GV137" s="86">
        <f>GT137/GT135</f>
        <v>0.16666666666666666</v>
      </c>
      <c r="GW137" s="17"/>
      <c r="GX137" s="82"/>
      <c r="GY137" s="82"/>
      <c r="GZ137" s="58"/>
      <c r="HA137" s="92"/>
      <c r="HB137" s="572">
        <v>3</v>
      </c>
      <c r="HC137" s="91"/>
      <c r="HE137" s="409">
        <v>3</v>
      </c>
      <c r="HF137" s="81" t="s">
        <v>19</v>
      </c>
      <c r="HG137" s="82"/>
      <c r="HH137" s="82">
        <v>489</v>
      </c>
      <c r="HI137" s="58"/>
      <c r="HJ137" s="323">
        <f>HH137/HH135</f>
        <v>8.6671393123006021E-2</v>
      </c>
      <c r="HK137" s="61">
        <v>5</v>
      </c>
      <c r="HL137" s="85">
        <v>2</v>
      </c>
      <c r="HM137" s="85">
        <v>1</v>
      </c>
      <c r="HN137" s="86">
        <f>HL137/HL135</f>
        <v>0.1111111111111111</v>
      </c>
      <c r="HO137" s="86">
        <f>HM137/HM135</f>
        <v>4.3478260869565216E-2</v>
      </c>
      <c r="HP137" s="17"/>
      <c r="HQ137" s="82"/>
      <c r="HR137" s="82"/>
      <c r="HS137" s="58"/>
      <c r="HT137" s="92"/>
      <c r="HU137" s="409">
        <v>3</v>
      </c>
      <c r="HV137" s="91"/>
      <c r="HX137" s="572">
        <v>3</v>
      </c>
      <c r="HY137" s="81" t="s">
        <v>19</v>
      </c>
      <c r="HZ137" s="82"/>
      <c r="IA137" s="82">
        <v>489</v>
      </c>
      <c r="IB137" s="58"/>
      <c r="IC137" s="323">
        <f>IA137/IA135</f>
        <v>8.6671393123006021E-2</v>
      </c>
      <c r="ID137" s="61">
        <v>5</v>
      </c>
      <c r="IE137" s="85">
        <v>1</v>
      </c>
      <c r="IF137" s="85">
        <v>12</v>
      </c>
      <c r="IG137" s="86">
        <f>IE137/IE135</f>
        <v>3.0303030303030304E-2</v>
      </c>
      <c r="IH137" s="86">
        <f>IF137/IF135</f>
        <v>0.375</v>
      </c>
      <c r="II137" s="17"/>
      <c r="IJ137" s="82"/>
      <c r="IK137" s="82"/>
      <c r="IL137" s="58"/>
      <c r="IM137" s="92"/>
      <c r="IN137" s="572">
        <v>3</v>
      </c>
      <c r="IO137" s="91"/>
      <c r="IQ137" s="566">
        <v>3</v>
      </c>
      <c r="IR137" s="81" t="s">
        <v>19</v>
      </c>
      <c r="IS137" s="82"/>
      <c r="IT137" s="82">
        <v>489</v>
      </c>
      <c r="IU137" s="58"/>
      <c r="IV137" s="323">
        <f>IT137/IT135</f>
        <v>8.6671393123006021E-2</v>
      </c>
      <c r="IW137" s="61">
        <v>5</v>
      </c>
      <c r="IX137" s="128">
        <f t="shared" si="1159"/>
        <v>64</v>
      </c>
      <c r="IY137" s="128">
        <f t="shared" si="1159"/>
        <v>94</v>
      </c>
      <c r="IZ137" s="86">
        <f>IX137/IX135</f>
        <v>7.1428571428571425E-2</v>
      </c>
      <c r="JA137" s="86">
        <f>IY137/IY135</f>
        <v>0.10173160173160173</v>
      </c>
      <c r="JB137" s="17"/>
      <c r="JC137" s="82"/>
      <c r="JD137" s="82"/>
      <c r="JE137" s="58"/>
      <c r="JF137" s="92"/>
      <c r="JG137" s="566">
        <v>3</v>
      </c>
      <c r="JH137" s="91"/>
    </row>
    <row r="138" spans="1:268" hidden="1" x14ac:dyDescent="0.25">
      <c r="A138" s="566">
        <v>4</v>
      </c>
      <c r="B138" s="81" t="s">
        <v>129</v>
      </c>
      <c r="C138" s="8"/>
      <c r="D138" s="88"/>
      <c r="E138" s="88"/>
      <c r="F138" s="87"/>
      <c r="G138" s="61">
        <v>6</v>
      </c>
      <c r="H138" s="93"/>
      <c r="I138" s="93"/>
      <c r="J138" s="93"/>
      <c r="K138" s="94"/>
      <c r="L138" s="17"/>
      <c r="M138" s="88"/>
      <c r="N138" s="88"/>
      <c r="O138" s="88"/>
      <c r="P138" s="87"/>
      <c r="Q138" s="566">
        <v>4</v>
      </c>
      <c r="R138" s="91"/>
      <c r="U138" s="409">
        <v>4</v>
      </c>
      <c r="V138" s="81" t="s">
        <v>129</v>
      </c>
      <c r="W138" s="8"/>
      <c r="X138" s="88"/>
      <c r="Y138" s="88"/>
      <c r="Z138" s="87"/>
      <c r="AA138" s="61">
        <v>6</v>
      </c>
      <c r="AB138" s="93"/>
      <c r="AC138" s="93"/>
      <c r="AD138" s="93"/>
      <c r="AE138" s="94"/>
      <c r="AF138" s="17"/>
      <c r="AG138" s="88"/>
      <c r="AH138" s="88"/>
      <c r="AI138" s="88"/>
      <c r="AJ138" s="87"/>
      <c r="AK138" s="409">
        <v>4</v>
      </c>
      <c r="AL138" s="91"/>
      <c r="AN138" s="409">
        <v>4</v>
      </c>
      <c r="AO138" s="81" t="s">
        <v>129</v>
      </c>
      <c r="AP138" s="8"/>
      <c r="AQ138" s="88"/>
      <c r="AR138" s="88"/>
      <c r="AS138" s="87"/>
      <c r="AT138" s="61">
        <v>6</v>
      </c>
      <c r="AU138" s="93"/>
      <c r="AV138" s="93"/>
      <c r="AW138" s="93"/>
      <c r="AX138" s="94"/>
      <c r="AY138" s="17"/>
      <c r="AZ138" s="88"/>
      <c r="BA138" s="88"/>
      <c r="BB138" s="88"/>
      <c r="BC138" s="87"/>
      <c r="BD138" s="409">
        <v>4</v>
      </c>
      <c r="BE138" s="91"/>
      <c r="BH138" s="409">
        <v>4</v>
      </c>
      <c r="BI138" s="81" t="s">
        <v>129</v>
      </c>
      <c r="BJ138" s="8"/>
      <c r="BK138" s="88"/>
      <c r="BL138" s="88"/>
      <c r="BM138" s="87"/>
      <c r="BN138" s="61">
        <v>6</v>
      </c>
      <c r="BO138" s="93"/>
      <c r="BP138" s="93"/>
      <c r="BQ138" s="93"/>
      <c r="BR138" s="94"/>
      <c r="BS138" s="17"/>
      <c r="BT138" s="88"/>
      <c r="BU138" s="88"/>
      <c r="BV138" s="88"/>
      <c r="BW138" s="87"/>
      <c r="BX138" s="409">
        <v>4</v>
      </c>
      <c r="BY138" s="91"/>
      <c r="CB138" s="409">
        <v>4</v>
      </c>
      <c r="CC138" s="81" t="s">
        <v>129</v>
      </c>
      <c r="CD138" s="8"/>
      <c r="CE138" s="88"/>
      <c r="CF138" s="88"/>
      <c r="CG138" s="87"/>
      <c r="CH138" s="61">
        <v>6</v>
      </c>
      <c r="CI138" s="93"/>
      <c r="CJ138" s="93"/>
      <c r="CK138" s="93"/>
      <c r="CL138" s="94"/>
      <c r="CM138" s="17"/>
      <c r="CN138" s="88"/>
      <c r="CO138" s="88"/>
      <c r="CP138" s="88"/>
      <c r="CQ138" s="87"/>
      <c r="CR138" s="409">
        <v>4</v>
      </c>
      <c r="CS138" s="91"/>
      <c r="CU138" s="409">
        <v>4</v>
      </c>
      <c r="CV138" s="81" t="s">
        <v>129</v>
      </c>
      <c r="CW138" s="8"/>
      <c r="CX138" s="88"/>
      <c r="CY138" s="88"/>
      <c r="CZ138" s="87"/>
      <c r="DA138" s="61">
        <v>6</v>
      </c>
      <c r="DB138" s="93"/>
      <c r="DC138" s="93"/>
      <c r="DD138" s="93"/>
      <c r="DE138" s="94"/>
      <c r="DF138" s="17"/>
      <c r="DG138" s="88"/>
      <c r="DH138" s="88"/>
      <c r="DI138" s="88"/>
      <c r="DJ138" s="87"/>
      <c r="DK138" s="409">
        <v>4</v>
      </c>
      <c r="DL138" s="91"/>
      <c r="DN138" s="409">
        <v>4</v>
      </c>
      <c r="DO138" s="81" t="s">
        <v>129</v>
      </c>
      <c r="DP138" s="8"/>
      <c r="DQ138" s="88"/>
      <c r="DR138" s="88"/>
      <c r="DS138" s="87"/>
      <c r="DT138" s="61">
        <v>6</v>
      </c>
      <c r="DU138" s="93"/>
      <c r="DV138" s="93"/>
      <c r="DW138" s="93"/>
      <c r="DX138" s="94"/>
      <c r="DY138" s="17"/>
      <c r="DZ138" s="88"/>
      <c r="EA138" s="88"/>
      <c r="EB138" s="88"/>
      <c r="EC138" s="87"/>
      <c r="ED138" s="409">
        <v>4</v>
      </c>
      <c r="EE138" s="91"/>
      <c r="EG138" s="409">
        <v>4</v>
      </c>
      <c r="EH138" s="81" t="s">
        <v>129</v>
      </c>
      <c r="EI138" s="8"/>
      <c r="EJ138" s="88"/>
      <c r="EK138" s="88"/>
      <c r="EL138" s="87"/>
      <c r="EM138" s="61">
        <v>6</v>
      </c>
      <c r="EN138" s="93"/>
      <c r="EO138" s="93"/>
      <c r="EP138" s="93"/>
      <c r="EQ138" s="94"/>
      <c r="ER138" s="17"/>
      <c r="ES138" s="88"/>
      <c r="ET138" s="88"/>
      <c r="EU138" s="88"/>
      <c r="EV138" s="87"/>
      <c r="EW138" s="409">
        <v>4</v>
      </c>
      <c r="EX138" s="91"/>
      <c r="EZ138" s="409">
        <v>4</v>
      </c>
      <c r="FA138" s="81" t="s">
        <v>129</v>
      </c>
      <c r="FB138" s="8"/>
      <c r="FC138" s="88"/>
      <c r="FD138" s="88"/>
      <c r="FE138" s="87"/>
      <c r="FF138" s="61">
        <v>6</v>
      </c>
      <c r="FG138" s="93"/>
      <c r="FH138" s="93"/>
      <c r="FI138" s="93"/>
      <c r="FJ138" s="94"/>
      <c r="FK138" s="17"/>
      <c r="FL138" s="88"/>
      <c r="FM138" s="88"/>
      <c r="FN138" s="88"/>
      <c r="FO138" s="87"/>
      <c r="FP138" s="409">
        <v>4</v>
      </c>
      <c r="FQ138" s="91"/>
      <c r="FS138" s="409">
        <v>4</v>
      </c>
      <c r="FT138" s="81" t="s">
        <v>129</v>
      </c>
      <c r="FU138" s="8"/>
      <c r="FV138" s="88"/>
      <c r="FW138" s="88"/>
      <c r="FX138" s="87"/>
      <c r="FY138" s="61">
        <v>6</v>
      </c>
      <c r="FZ138" s="93"/>
      <c r="GA138" s="93"/>
      <c r="GB138" s="93"/>
      <c r="GC138" s="94"/>
      <c r="GD138" s="17"/>
      <c r="GE138" s="88"/>
      <c r="GF138" s="88"/>
      <c r="GG138" s="88"/>
      <c r="GH138" s="87"/>
      <c r="GI138" s="409">
        <v>4</v>
      </c>
      <c r="GJ138" s="91"/>
      <c r="GL138" s="409">
        <v>4</v>
      </c>
      <c r="GM138" s="81" t="s">
        <v>129</v>
      </c>
      <c r="GN138" s="8"/>
      <c r="GO138" s="88"/>
      <c r="GP138" s="88"/>
      <c r="GQ138" s="87"/>
      <c r="GR138" s="61">
        <v>6</v>
      </c>
      <c r="GS138" s="93"/>
      <c r="GT138" s="93"/>
      <c r="GU138" s="93"/>
      <c r="GV138" s="94"/>
      <c r="GW138" s="17"/>
      <c r="GX138" s="88"/>
      <c r="GY138" s="88"/>
      <c r="GZ138" s="88"/>
      <c r="HA138" s="87"/>
      <c r="HB138" s="409">
        <v>4</v>
      </c>
      <c r="HC138" s="91"/>
      <c r="HE138" s="409">
        <v>4</v>
      </c>
      <c r="HF138" s="81" t="s">
        <v>129</v>
      </c>
      <c r="HG138" s="8"/>
      <c r="HH138" s="88"/>
      <c r="HI138" s="88"/>
      <c r="HJ138" s="87"/>
      <c r="HK138" s="61">
        <v>6</v>
      </c>
      <c r="HL138" s="93"/>
      <c r="HM138" s="93"/>
      <c r="HN138" s="93"/>
      <c r="HO138" s="94"/>
      <c r="HP138" s="17"/>
      <c r="HQ138" s="88"/>
      <c r="HR138" s="88"/>
      <c r="HS138" s="88"/>
      <c r="HT138" s="87"/>
      <c r="HU138" s="409">
        <v>4</v>
      </c>
      <c r="HV138" s="91"/>
      <c r="HX138" s="409">
        <v>4</v>
      </c>
      <c r="HY138" s="81" t="s">
        <v>129</v>
      </c>
      <c r="HZ138" s="8"/>
      <c r="IA138" s="88"/>
      <c r="IB138" s="88"/>
      <c r="IC138" s="87"/>
      <c r="ID138" s="61">
        <v>6</v>
      </c>
      <c r="IE138" s="93"/>
      <c r="IF138" s="93"/>
      <c r="IG138" s="93"/>
      <c r="IH138" s="94"/>
      <c r="II138" s="17"/>
      <c r="IJ138" s="88"/>
      <c r="IK138" s="88"/>
      <c r="IL138" s="88"/>
      <c r="IM138" s="87"/>
      <c r="IN138" s="409">
        <v>4</v>
      </c>
      <c r="IO138" s="91"/>
      <c r="IQ138" s="566">
        <v>4</v>
      </c>
      <c r="IR138" s="81" t="s">
        <v>129</v>
      </c>
      <c r="IS138" s="8"/>
      <c r="IT138" s="88"/>
      <c r="IU138" s="88"/>
      <c r="IV138" s="87"/>
      <c r="IW138" s="61">
        <v>6</v>
      </c>
      <c r="IX138" s="93"/>
      <c r="IY138" s="93"/>
      <c r="IZ138" s="93"/>
      <c r="JA138" s="94"/>
      <c r="JB138" s="17"/>
      <c r="JC138" s="88"/>
      <c r="JD138" s="88"/>
      <c r="JE138" s="88"/>
      <c r="JF138" s="87"/>
      <c r="JG138" s="566">
        <v>4</v>
      </c>
      <c r="JH138" s="91"/>
    </row>
    <row r="139" spans="1:268" ht="5.0999999999999996" customHeight="1" x14ac:dyDescent="0.25">
      <c r="A139" s="566"/>
      <c r="B139" s="95"/>
      <c r="C139" s="96"/>
      <c r="D139" s="97"/>
      <c r="E139" s="98"/>
      <c r="F139" s="99"/>
      <c r="G139" s="61">
        <v>6</v>
      </c>
      <c r="H139" s="97"/>
      <c r="I139" s="97"/>
      <c r="J139" s="98"/>
      <c r="K139" s="99"/>
      <c r="L139" s="17"/>
      <c r="M139" s="97"/>
      <c r="N139" s="97"/>
      <c r="O139" s="98"/>
      <c r="P139" s="99"/>
      <c r="Q139" s="566"/>
      <c r="R139" s="91"/>
      <c r="U139" s="409"/>
      <c r="V139" s="95"/>
      <c r="W139" s="96"/>
      <c r="X139" s="97"/>
      <c r="Y139" s="98"/>
      <c r="Z139" s="99"/>
      <c r="AA139" s="61">
        <v>6</v>
      </c>
      <c r="AB139" s="97"/>
      <c r="AC139" s="97"/>
      <c r="AD139" s="98"/>
      <c r="AE139" s="99"/>
      <c r="AF139" s="17"/>
      <c r="AG139" s="97"/>
      <c r="AH139" s="97"/>
      <c r="AI139" s="98"/>
      <c r="AJ139" s="99"/>
      <c r="AK139" s="409"/>
      <c r="AL139" s="91"/>
      <c r="AN139" s="572"/>
      <c r="AO139" s="95"/>
      <c r="AP139" s="96"/>
      <c r="AQ139" s="97"/>
      <c r="AR139" s="98"/>
      <c r="AS139" s="99"/>
      <c r="AT139" s="61">
        <v>6</v>
      </c>
      <c r="AU139" s="97"/>
      <c r="AV139" s="97"/>
      <c r="AW139" s="98"/>
      <c r="AX139" s="99"/>
      <c r="AY139" s="17"/>
      <c r="AZ139" s="97"/>
      <c r="BA139" s="97"/>
      <c r="BB139" s="98"/>
      <c r="BC139" s="99"/>
      <c r="BD139" s="572"/>
      <c r="BE139" s="91"/>
      <c r="BH139" s="409"/>
      <c r="BI139" s="95"/>
      <c r="BJ139" s="96"/>
      <c r="BK139" s="97"/>
      <c r="BL139" s="98"/>
      <c r="BM139" s="99"/>
      <c r="BN139" s="61">
        <v>6</v>
      </c>
      <c r="BO139" s="97"/>
      <c r="BP139" s="97"/>
      <c r="BQ139" s="98"/>
      <c r="BR139" s="99"/>
      <c r="BS139" s="17"/>
      <c r="BT139" s="97"/>
      <c r="BU139" s="97"/>
      <c r="BV139" s="98"/>
      <c r="BW139" s="99"/>
      <c r="BX139" s="409"/>
      <c r="BY139" s="91"/>
      <c r="CB139" s="572"/>
      <c r="CC139" s="95"/>
      <c r="CD139" s="96"/>
      <c r="CE139" s="97"/>
      <c r="CF139" s="98"/>
      <c r="CG139" s="99"/>
      <c r="CH139" s="61">
        <v>6</v>
      </c>
      <c r="CI139" s="97"/>
      <c r="CJ139" s="97"/>
      <c r="CK139" s="98"/>
      <c r="CL139" s="99"/>
      <c r="CM139" s="17"/>
      <c r="CN139" s="97"/>
      <c r="CO139" s="97"/>
      <c r="CP139" s="98"/>
      <c r="CQ139" s="99"/>
      <c r="CR139" s="572"/>
      <c r="CS139" s="91"/>
      <c r="CU139" s="409"/>
      <c r="CV139" s="95"/>
      <c r="CW139" s="96"/>
      <c r="CX139" s="97"/>
      <c r="CY139" s="98"/>
      <c r="CZ139" s="99"/>
      <c r="DA139" s="61">
        <v>6</v>
      </c>
      <c r="DB139" s="97"/>
      <c r="DC139" s="97"/>
      <c r="DD139" s="98"/>
      <c r="DE139" s="99"/>
      <c r="DF139" s="17"/>
      <c r="DG139" s="97"/>
      <c r="DH139" s="97"/>
      <c r="DI139" s="98"/>
      <c r="DJ139" s="99"/>
      <c r="DK139" s="409"/>
      <c r="DL139" s="91"/>
      <c r="DN139" s="572"/>
      <c r="DO139" s="95"/>
      <c r="DP139" s="96"/>
      <c r="DQ139" s="97"/>
      <c r="DR139" s="98"/>
      <c r="DS139" s="99"/>
      <c r="DT139" s="61">
        <v>6</v>
      </c>
      <c r="DU139" s="97"/>
      <c r="DV139" s="97"/>
      <c r="DW139" s="98"/>
      <c r="DX139" s="99"/>
      <c r="DY139" s="17"/>
      <c r="DZ139" s="97"/>
      <c r="EA139" s="97"/>
      <c r="EB139" s="98"/>
      <c r="EC139" s="99"/>
      <c r="ED139" s="572"/>
      <c r="EE139" s="91"/>
      <c r="EG139" s="409"/>
      <c r="EH139" s="95"/>
      <c r="EI139" s="96"/>
      <c r="EJ139" s="97"/>
      <c r="EK139" s="98"/>
      <c r="EL139" s="99"/>
      <c r="EM139" s="61">
        <v>6</v>
      </c>
      <c r="EN139" s="97"/>
      <c r="EO139" s="97"/>
      <c r="EP139" s="98"/>
      <c r="EQ139" s="99"/>
      <c r="ER139" s="17"/>
      <c r="ES139" s="97"/>
      <c r="ET139" s="97"/>
      <c r="EU139" s="98"/>
      <c r="EV139" s="99"/>
      <c r="EW139" s="409"/>
      <c r="EX139" s="91"/>
      <c r="EZ139" s="572"/>
      <c r="FA139" s="95"/>
      <c r="FB139" s="96"/>
      <c r="FC139" s="97"/>
      <c r="FD139" s="98"/>
      <c r="FE139" s="99"/>
      <c r="FF139" s="61">
        <v>6</v>
      </c>
      <c r="FG139" s="97"/>
      <c r="FH139" s="97"/>
      <c r="FI139" s="98"/>
      <c r="FJ139" s="99"/>
      <c r="FK139" s="17"/>
      <c r="FL139" s="97"/>
      <c r="FM139" s="97"/>
      <c r="FN139" s="98"/>
      <c r="FO139" s="99"/>
      <c r="FP139" s="572"/>
      <c r="FQ139" s="91"/>
      <c r="FS139" s="409"/>
      <c r="FT139" s="95"/>
      <c r="FU139" s="96"/>
      <c r="FV139" s="97"/>
      <c r="FW139" s="98"/>
      <c r="FX139" s="99"/>
      <c r="FY139" s="61">
        <v>6</v>
      </c>
      <c r="FZ139" s="97"/>
      <c r="GA139" s="97"/>
      <c r="GB139" s="98"/>
      <c r="GC139" s="99"/>
      <c r="GD139" s="17"/>
      <c r="GE139" s="97"/>
      <c r="GF139" s="97"/>
      <c r="GG139" s="98"/>
      <c r="GH139" s="99"/>
      <c r="GI139" s="409"/>
      <c r="GJ139" s="91"/>
      <c r="GL139" s="572"/>
      <c r="GM139" s="95"/>
      <c r="GN139" s="96"/>
      <c r="GO139" s="97"/>
      <c r="GP139" s="98"/>
      <c r="GQ139" s="99"/>
      <c r="GR139" s="61">
        <v>6</v>
      </c>
      <c r="GS139" s="97"/>
      <c r="GT139" s="97"/>
      <c r="GU139" s="98"/>
      <c r="GV139" s="99"/>
      <c r="GW139" s="17"/>
      <c r="GX139" s="97"/>
      <c r="GY139" s="97"/>
      <c r="GZ139" s="98"/>
      <c r="HA139" s="99"/>
      <c r="HB139" s="572"/>
      <c r="HC139" s="91"/>
      <c r="HE139" s="409"/>
      <c r="HF139" s="95"/>
      <c r="HG139" s="96"/>
      <c r="HH139" s="97"/>
      <c r="HI139" s="98"/>
      <c r="HJ139" s="99"/>
      <c r="HK139" s="61">
        <v>6</v>
      </c>
      <c r="HL139" s="97"/>
      <c r="HM139" s="97"/>
      <c r="HN139" s="98"/>
      <c r="HO139" s="99"/>
      <c r="HP139" s="17"/>
      <c r="HQ139" s="97"/>
      <c r="HR139" s="97"/>
      <c r="HS139" s="98"/>
      <c r="HT139" s="99"/>
      <c r="HU139" s="409"/>
      <c r="HV139" s="91"/>
      <c r="HX139" s="572"/>
      <c r="HY139" s="95"/>
      <c r="HZ139" s="96"/>
      <c r="IA139" s="97"/>
      <c r="IB139" s="98"/>
      <c r="IC139" s="99"/>
      <c r="ID139" s="61">
        <v>6</v>
      </c>
      <c r="IE139" s="97"/>
      <c r="IF139" s="97"/>
      <c r="IG139" s="98"/>
      <c r="IH139" s="99"/>
      <c r="II139" s="17"/>
      <c r="IJ139" s="97"/>
      <c r="IK139" s="97"/>
      <c r="IL139" s="98"/>
      <c r="IM139" s="99"/>
      <c r="IN139" s="572"/>
      <c r="IO139" s="91"/>
      <c r="IQ139" s="566"/>
      <c r="IR139" s="95"/>
      <c r="IS139" s="96"/>
      <c r="IT139" s="97"/>
      <c r="IU139" s="98"/>
      <c r="IV139" s="99"/>
      <c r="IW139" s="61">
        <v>6</v>
      </c>
      <c r="IX139" s="97"/>
      <c r="IY139" s="97"/>
      <c r="IZ139" s="98"/>
      <c r="JA139" s="99"/>
      <c r="JB139" s="17"/>
      <c r="JC139" s="97"/>
      <c r="JD139" s="97"/>
      <c r="JE139" s="98"/>
      <c r="JF139" s="99"/>
      <c r="JG139" s="566"/>
      <c r="JH139" s="91"/>
    </row>
    <row r="140" spans="1:268" hidden="1" x14ac:dyDescent="0.25">
      <c r="A140" s="566">
        <v>4</v>
      </c>
      <c r="B140" s="58" t="s">
        <v>91</v>
      </c>
      <c r="C140" s="7"/>
      <c r="D140" s="7"/>
      <c r="E140" s="58"/>
      <c r="F140" s="92"/>
      <c r="G140" s="61">
        <v>7</v>
      </c>
      <c r="H140" s="7">
        <v>902</v>
      </c>
      <c r="I140" s="7">
        <v>902</v>
      </c>
      <c r="J140" s="59">
        <f>SUM(I140,-H140)</f>
        <v>0</v>
      </c>
      <c r="K140" s="60">
        <f>J140/H140</f>
        <v>0</v>
      </c>
      <c r="L140" s="17"/>
      <c r="M140" s="7">
        <v>874</v>
      </c>
      <c r="N140" s="7"/>
      <c r="O140" s="58"/>
      <c r="P140" s="92"/>
      <c r="Q140" s="566">
        <v>4</v>
      </c>
      <c r="R140" s="91"/>
      <c r="U140" s="409">
        <v>4</v>
      </c>
      <c r="V140" s="58" t="s">
        <v>91</v>
      </c>
      <c r="W140" s="7"/>
      <c r="X140" s="7"/>
      <c r="Y140" s="58"/>
      <c r="Z140" s="92"/>
      <c r="AA140" s="61">
        <v>7</v>
      </c>
      <c r="AB140" s="7"/>
      <c r="AC140" s="7"/>
      <c r="AD140" s="58"/>
      <c r="AE140" s="92"/>
      <c r="AF140" s="17"/>
      <c r="AG140" s="7">
        <v>874</v>
      </c>
      <c r="AH140" s="7"/>
      <c r="AI140" s="58"/>
      <c r="AJ140" s="92"/>
      <c r="AK140" s="409">
        <v>4</v>
      </c>
      <c r="AL140" s="91"/>
      <c r="AN140" s="409">
        <v>4</v>
      </c>
      <c r="AO140" s="58" t="s">
        <v>91</v>
      </c>
      <c r="AP140" s="7"/>
      <c r="AQ140" s="7"/>
      <c r="AR140" s="58"/>
      <c r="AS140" s="92"/>
      <c r="AT140" s="61">
        <v>7</v>
      </c>
      <c r="AU140" s="7"/>
      <c r="AV140" s="7"/>
      <c r="AW140" s="58"/>
      <c r="AX140" s="92"/>
      <c r="AY140" s="17"/>
      <c r="AZ140" s="7">
        <v>874</v>
      </c>
      <c r="BA140" s="7"/>
      <c r="BB140" s="58"/>
      <c r="BC140" s="92"/>
      <c r="BD140" s="409">
        <v>4</v>
      </c>
      <c r="BE140" s="91"/>
      <c r="BH140" s="409">
        <v>4</v>
      </c>
      <c r="BI140" s="58" t="s">
        <v>91</v>
      </c>
      <c r="BJ140" s="7"/>
      <c r="BK140" s="7"/>
      <c r="BL140" s="58"/>
      <c r="BM140" s="92"/>
      <c r="BN140" s="61">
        <v>7</v>
      </c>
      <c r="BO140" s="7"/>
      <c r="BP140" s="7"/>
      <c r="BQ140" s="58"/>
      <c r="BR140" s="92"/>
      <c r="BS140" s="17"/>
      <c r="BT140" s="7">
        <v>874</v>
      </c>
      <c r="BU140" s="7"/>
      <c r="BV140" s="58"/>
      <c r="BW140" s="92"/>
      <c r="BX140" s="409">
        <v>4</v>
      </c>
      <c r="BY140" s="91"/>
      <c r="CB140" s="409">
        <v>4</v>
      </c>
      <c r="CC140" s="58" t="s">
        <v>91</v>
      </c>
      <c r="CD140" s="7"/>
      <c r="CE140" s="7"/>
      <c r="CF140" s="58"/>
      <c r="CG140" s="92"/>
      <c r="CH140" s="61">
        <v>7</v>
      </c>
      <c r="CI140" s="7"/>
      <c r="CJ140" s="7"/>
      <c r="CK140" s="58"/>
      <c r="CL140" s="92"/>
      <c r="CM140" s="17"/>
      <c r="CN140" s="7">
        <v>874</v>
      </c>
      <c r="CO140" s="7"/>
      <c r="CP140" s="58"/>
      <c r="CQ140" s="92"/>
      <c r="CR140" s="409">
        <v>4</v>
      </c>
      <c r="CS140" s="91"/>
      <c r="CU140" s="409">
        <v>4</v>
      </c>
      <c r="CV140" s="58" t="s">
        <v>91</v>
      </c>
      <c r="CW140" s="7"/>
      <c r="CX140" s="7"/>
      <c r="CY140" s="58"/>
      <c r="CZ140" s="92"/>
      <c r="DA140" s="61">
        <v>7</v>
      </c>
      <c r="DB140" s="7"/>
      <c r="DC140" s="7"/>
      <c r="DD140" s="58"/>
      <c r="DE140" s="92"/>
      <c r="DF140" s="17"/>
      <c r="DG140" s="7">
        <v>874</v>
      </c>
      <c r="DH140" s="7"/>
      <c r="DI140" s="58"/>
      <c r="DJ140" s="92"/>
      <c r="DK140" s="409">
        <v>4</v>
      </c>
      <c r="DL140" s="91"/>
      <c r="DN140" s="409">
        <v>4</v>
      </c>
      <c r="DO140" s="58" t="s">
        <v>91</v>
      </c>
      <c r="DP140" s="7"/>
      <c r="DQ140" s="7"/>
      <c r="DR140" s="58"/>
      <c r="DS140" s="92"/>
      <c r="DT140" s="61">
        <v>7</v>
      </c>
      <c r="DU140" s="7"/>
      <c r="DV140" s="7"/>
      <c r="DW140" s="58"/>
      <c r="DX140" s="92"/>
      <c r="DY140" s="17"/>
      <c r="DZ140" s="7">
        <v>874</v>
      </c>
      <c r="EA140" s="7"/>
      <c r="EB140" s="58"/>
      <c r="EC140" s="92"/>
      <c r="ED140" s="409">
        <v>4</v>
      </c>
      <c r="EE140" s="91"/>
      <c r="EG140" s="409">
        <v>4</v>
      </c>
      <c r="EH140" s="58" t="s">
        <v>91</v>
      </c>
      <c r="EI140" s="7"/>
      <c r="EJ140" s="7"/>
      <c r="EK140" s="58"/>
      <c r="EL140" s="92"/>
      <c r="EM140" s="61">
        <v>7</v>
      </c>
      <c r="EN140" s="7"/>
      <c r="EO140" s="7"/>
      <c r="EP140" s="58"/>
      <c r="EQ140" s="92"/>
      <c r="ER140" s="17"/>
      <c r="ES140" s="7">
        <v>874</v>
      </c>
      <c r="ET140" s="7"/>
      <c r="EU140" s="58"/>
      <c r="EV140" s="92"/>
      <c r="EW140" s="409">
        <v>4</v>
      </c>
      <c r="EX140" s="91"/>
      <c r="EZ140" s="409">
        <v>4</v>
      </c>
      <c r="FA140" s="58" t="s">
        <v>91</v>
      </c>
      <c r="FB140" s="7"/>
      <c r="FC140" s="7"/>
      <c r="FD140" s="58"/>
      <c r="FE140" s="92"/>
      <c r="FF140" s="61">
        <v>7</v>
      </c>
      <c r="FG140" s="7"/>
      <c r="FH140" s="7"/>
      <c r="FI140" s="58"/>
      <c r="FJ140" s="92"/>
      <c r="FK140" s="17"/>
      <c r="FL140" s="7">
        <v>874</v>
      </c>
      <c r="FM140" s="7"/>
      <c r="FN140" s="58"/>
      <c r="FO140" s="92"/>
      <c r="FP140" s="409">
        <v>4</v>
      </c>
      <c r="FQ140" s="91"/>
      <c r="FS140" s="409">
        <v>4</v>
      </c>
      <c r="FT140" s="58" t="s">
        <v>91</v>
      </c>
      <c r="FU140" s="7"/>
      <c r="FV140" s="7"/>
      <c r="FW140" s="58"/>
      <c r="FX140" s="92"/>
      <c r="FY140" s="61">
        <v>7</v>
      </c>
      <c r="FZ140" s="7"/>
      <c r="GA140" s="7"/>
      <c r="GB140" s="58"/>
      <c r="GC140" s="92"/>
      <c r="GD140" s="17"/>
      <c r="GE140" s="7">
        <v>874</v>
      </c>
      <c r="GF140" s="7"/>
      <c r="GG140" s="58"/>
      <c r="GH140" s="92"/>
      <c r="GI140" s="409">
        <v>4</v>
      </c>
      <c r="GJ140" s="91"/>
      <c r="GL140" s="409">
        <v>4</v>
      </c>
      <c r="GM140" s="58" t="s">
        <v>91</v>
      </c>
      <c r="GN140" s="7"/>
      <c r="GO140" s="7"/>
      <c r="GP140" s="58"/>
      <c r="GQ140" s="92"/>
      <c r="GR140" s="61">
        <v>7</v>
      </c>
      <c r="GS140" s="7"/>
      <c r="GT140" s="7"/>
      <c r="GU140" s="58"/>
      <c r="GV140" s="92"/>
      <c r="GW140" s="17"/>
      <c r="GX140" s="7">
        <v>874</v>
      </c>
      <c r="GY140" s="7"/>
      <c r="GZ140" s="58"/>
      <c r="HA140" s="92"/>
      <c r="HB140" s="409">
        <v>4</v>
      </c>
      <c r="HC140" s="91"/>
      <c r="HE140" s="409">
        <v>4</v>
      </c>
      <c r="HF140" s="58" t="s">
        <v>91</v>
      </c>
      <c r="HG140" s="7"/>
      <c r="HH140" s="7"/>
      <c r="HI140" s="58"/>
      <c r="HJ140" s="92"/>
      <c r="HK140" s="61">
        <v>7</v>
      </c>
      <c r="HL140" s="7"/>
      <c r="HM140" s="7"/>
      <c r="HN140" s="58"/>
      <c r="HO140" s="92"/>
      <c r="HP140" s="17"/>
      <c r="HQ140" s="7">
        <v>874</v>
      </c>
      <c r="HR140" s="7"/>
      <c r="HS140" s="58"/>
      <c r="HT140" s="92"/>
      <c r="HU140" s="409">
        <v>4</v>
      </c>
      <c r="HV140" s="91"/>
      <c r="HX140" s="409">
        <v>4</v>
      </c>
      <c r="HY140" s="58" t="s">
        <v>91</v>
      </c>
      <c r="HZ140" s="7"/>
      <c r="IA140" s="7"/>
      <c r="IB140" s="58"/>
      <c r="IC140" s="92"/>
      <c r="ID140" s="61">
        <v>7</v>
      </c>
      <c r="IE140" s="7"/>
      <c r="IF140" s="7"/>
      <c r="IG140" s="58"/>
      <c r="IH140" s="92"/>
      <c r="II140" s="17"/>
      <c r="IJ140" s="7">
        <v>874</v>
      </c>
      <c r="IK140" s="7"/>
      <c r="IL140" s="58"/>
      <c r="IM140" s="92"/>
      <c r="IN140" s="409">
        <v>4</v>
      </c>
      <c r="IO140" s="91"/>
      <c r="IQ140" s="566">
        <v>4</v>
      </c>
      <c r="IR140" s="58" t="s">
        <v>91</v>
      </c>
      <c r="IS140" s="7"/>
      <c r="IT140" s="7"/>
      <c r="IU140" s="58"/>
      <c r="IV140" s="92"/>
      <c r="IW140" s="61">
        <v>7</v>
      </c>
      <c r="IX140" s="7"/>
      <c r="IY140" s="7"/>
      <c r="IZ140" s="58"/>
      <c r="JA140" s="92"/>
      <c r="JB140" s="17"/>
      <c r="JC140" s="7">
        <v>874</v>
      </c>
      <c r="JD140" s="7"/>
      <c r="JE140" s="58"/>
      <c r="JF140" s="92"/>
      <c r="JG140" s="566">
        <v>4</v>
      </c>
      <c r="JH140" s="91"/>
    </row>
    <row r="141" spans="1:268" hidden="1" x14ac:dyDescent="0.25">
      <c r="A141" s="566">
        <v>5</v>
      </c>
      <c r="B141" s="58" t="s">
        <v>92</v>
      </c>
      <c r="C141" s="7"/>
      <c r="D141" s="7"/>
      <c r="E141" s="58"/>
      <c r="F141" s="92"/>
      <c r="G141" s="61">
        <v>8</v>
      </c>
      <c r="H141" s="7">
        <v>445</v>
      </c>
      <c r="I141" s="7">
        <v>445</v>
      </c>
      <c r="J141" s="59">
        <f>SUM(I141,-H141)</f>
        <v>0</v>
      </c>
      <c r="K141" s="60">
        <f>J141/H141</f>
        <v>0</v>
      </c>
      <c r="L141" s="17"/>
      <c r="M141" s="7">
        <v>466</v>
      </c>
      <c r="N141" s="7"/>
      <c r="O141" s="58"/>
      <c r="P141" s="92"/>
      <c r="Q141" s="566">
        <v>5</v>
      </c>
      <c r="R141" s="91"/>
      <c r="U141" s="409">
        <v>5</v>
      </c>
      <c r="V141" s="58" t="s">
        <v>92</v>
      </c>
      <c r="W141" s="7"/>
      <c r="X141" s="7"/>
      <c r="Y141" s="58"/>
      <c r="Z141" s="92"/>
      <c r="AA141" s="61">
        <v>8</v>
      </c>
      <c r="AB141" s="7"/>
      <c r="AC141" s="7"/>
      <c r="AD141" s="58"/>
      <c r="AE141" s="92"/>
      <c r="AF141" s="17"/>
      <c r="AG141" s="7">
        <v>466</v>
      </c>
      <c r="AH141" s="7"/>
      <c r="AI141" s="58"/>
      <c r="AJ141" s="92"/>
      <c r="AK141" s="409">
        <v>5</v>
      </c>
      <c r="AL141" s="91"/>
      <c r="AN141" s="409">
        <v>5</v>
      </c>
      <c r="AO141" s="58" t="s">
        <v>92</v>
      </c>
      <c r="AP141" s="7"/>
      <c r="AQ141" s="7"/>
      <c r="AR141" s="58"/>
      <c r="AS141" s="92"/>
      <c r="AT141" s="61">
        <v>8</v>
      </c>
      <c r="AU141" s="7"/>
      <c r="AV141" s="7"/>
      <c r="AW141" s="58"/>
      <c r="AX141" s="92"/>
      <c r="AY141" s="17"/>
      <c r="AZ141" s="7">
        <v>466</v>
      </c>
      <c r="BA141" s="7"/>
      <c r="BB141" s="58"/>
      <c r="BC141" s="92"/>
      <c r="BD141" s="409">
        <v>5</v>
      </c>
      <c r="BE141" s="91"/>
      <c r="BH141" s="409">
        <v>5</v>
      </c>
      <c r="BI141" s="58" t="s">
        <v>92</v>
      </c>
      <c r="BJ141" s="7"/>
      <c r="BK141" s="7"/>
      <c r="BL141" s="58"/>
      <c r="BM141" s="92"/>
      <c r="BN141" s="61">
        <v>8</v>
      </c>
      <c r="BO141" s="7"/>
      <c r="BP141" s="7"/>
      <c r="BQ141" s="58"/>
      <c r="BR141" s="92"/>
      <c r="BS141" s="17"/>
      <c r="BT141" s="7">
        <v>466</v>
      </c>
      <c r="BU141" s="7"/>
      <c r="BV141" s="58"/>
      <c r="BW141" s="92"/>
      <c r="BX141" s="409">
        <v>5</v>
      </c>
      <c r="BY141" s="91"/>
      <c r="CB141" s="409">
        <v>5</v>
      </c>
      <c r="CC141" s="58" t="s">
        <v>92</v>
      </c>
      <c r="CD141" s="7"/>
      <c r="CE141" s="7"/>
      <c r="CF141" s="58"/>
      <c r="CG141" s="92"/>
      <c r="CH141" s="61">
        <v>8</v>
      </c>
      <c r="CI141" s="7"/>
      <c r="CJ141" s="7"/>
      <c r="CK141" s="58"/>
      <c r="CL141" s="92"/>
      <c r="CM141" s="17"/>
      <c r="CN141" s="7">
        <v>466</v>
      </c>
      <c r="CO141" s="7"/>
      <c r="CP141" s="58"/>
      <c r="CQ141" s="92"/>
      <c r="CR141" s="409">
        <v>5</v>
      </c>
      <c r="CS141" s="91"/>
      <c r="CU141" s="409">
        <v>5</v>
      </c>
      <c r="CV141" s="58" t="s">
        <v>92</v>
      </c>
      <c r="CW141" s="7"/>
      <c r="CX141" s="7"/>
      <c r="CY141" s="58"/>
      <c r="CZ141" s="92"/>
      <c r="DA141" s="61">
        <v>8</v>
      </c>
      <c r="DB141" s="7"/>
      <c r="DC141" s="7"/>
      <c r="DD141" s="58"/>
      <c r="DE141" s="92"/>
      <c r="DF141" s="17"/>
      <c r="DG141" s="7">
        <v>466</v>
      </c>
      <c r="DH141" s="7"/>
      <c r="DI141" s="58"/>
      <c r="DJ141" s="92"/>
      <c r="DK141" s="409">
        <v>5</v>
      </c>
      <c r="DL141" s="91"/>
      <c r="DN141" s="409">
        <v>5</v>
      </c>
      <c r="DO141" s="58" t="s">
        <v>92</v>
      </c>
      <c r="DP141" s="7"/>
      <c r="DQ141" s="7"/>
      <c r="DR141" s="58"/>
      <c r="DS141" s="92"/>
      <c r="DT141" s="61">
        <v>8</v>
      </c>
      <c r="DU141" s="7"/>
      <c r="DV141" s="7"/>
      <c r="DW141" s="58"/>
      <c r="DX141" s="92"/>
      <c r="DY141" s="17"/>
      <c r="DZ141" s="7">
        <v>466</v>
      </c>
      <c r="EA141" s="7"/>
      <c r="EB141" s="58"/>
      <c r="EC141" s="92"/>
      <c r="ED141" s="409">
        <v>5</v>
      </c>
      <c r="EE141" s="91"/>
      <c r="EG141" s="409">
        <v>5</v>
      </c>
      <c r="EH141" s="58" t="s">
        <v>92</v>
      </c>
      <c r="EI141" s="7"/>
      <c r="EJ141" s="7"/>
      <c r="EK141" s="58"/>
      <c r="EL141" s="92"/>
      <c r="EM141" s="61">
        <v>8</v>
      </c>
      <c r="EN141" s="7"/>
      <c r="EO141" s="7"/>
      <c r="EP141" s="58"/>
      <c r="EQ141" s="92"/>
      <c r="ER141" s="17"/>
      <c r="ES141" s="7">
        <v>466</v>
      </c>
      <c r="ET141" s="7"/>
      <c r="EU141" s="58"/>
      <c r="EV141" s="92"/>
      <c r="EW141" s="409">
        <v>5</v>
      </c>
      <c r="EX141" s="91"/>
      <c r="EZ141" s="409">
        <v>5</v>
      </c>
      <c r="FA141" s="58" t="s">
        <v>92</v>
      </c>
      <c r="FB141" s="7"/>
      <c r="FC141" s="7"/>
      <c r="FD141" s="58"/>
      <c r="FE141" s="92"/>
      <c r="FF141" s="61">
        <v>8</v>
      </c>
      <c r="FG141" s="7"/>
      <c r="FH141" s="7"/>
      <c r="FI141" s="58"/>
      <c r="FJ141" s="92"/>
      <c r="FK141" s="17"/>
      <c r="FL141" s="7">
        <v>466</v>
      </c>
      <c r="FM141" s="7"/>
      <c r="FN141" s="58"/>
      <c r="FO141" s="92"/>
      <c r="FP141" s="409">
        <v>5</v>
      </c>
      <c r="FQ141" s="91"/>
      <c r="FS141" s="409">
        <v>5</v>
      </c>
      <c r="FT141" s="58" t="s">
        <v>92</v>
      </c>
      <c r="FU141" s="7"/>
      <c r="FV141" s="7"/>
      <c r="FW141" s="58"/>
      <c r="FX141" s="92"/>
      <c r="FY141" s="61">
        <v>8</v>
      </c>
      <c r="FZ141" s="7"/>
      <c r="GA141" s="7"/>
      <c r="GB141" s="58"/>
      <c r="GC141" s="92"/>
      <c r="GD141" s="17"/>
      <c r="GE141" s="7">
        <v>466</v>
      </c>
      <c r="GF141" s="7"/>
      <c r="GG141" s="58"/>
      <c r="GH141" s="92"/>
      <c r="GI141" s="409">
        <v>5</v>
      </c>
      <c r="GJ141" s="91"/>
      <c r="GL141" s="409">
        <v>5</v>
      </c>
      <c r="GM141" s="58" t="s">
        <v>92</v>
      </c>
      <c r="GN141" s="7"/>
      <c r="GO141" s="7"/>
      <c r="GP141" s="58"/>
      <c r="GQ141" s="92"/>
      <c r="GR141" s="61">
        <v>8</v>
      </c>
      <c r="GS141" s="7"/>
      <c r="GT141" s="7"/>
      <c r="GU141" s="58"/>
      <c r="GV141" s="92"/>
      <c r="GW141" s="17"/>
      <c r="GX141" s="7">
        <v>466</v>
      </c>
      <c r="GY141" s="7"/>
      <c r="GZ141" s="58"/>
      <c r="HA141" s="92"/>
      <c r="HB141" s="409">
        <v>5</v>
      </c>
      <c r="HC141" s="91"/>
      <c r="HE141" s="409">
        <v>5</v>
      </c>
      <c r="HF141" s="58" t="s">
        <v>92</v>
      </c>
      <c r="HG141" s="7"/>
      <c r="HH141" s="7"/>
      <c r="HI141" s="58"/>
      <c r="HJ141" s="92"/>
      <c r="HK141" s="61">
        <v>8</v>
      </c>
      <c r="HL141" s="7"/>
      <c r="HM141" s="7"/>
      <c r="HN141" s="58"/>
      <c r="HO141" s="92"/>
      <c r="HP141" s="17"/>
      <c r="HQ141" s="7">
        <v>466</v>
      </c>
      <c r="HR141" s="7"/>
      <c r="HS141" s="58"/>
      <c r="HT141" s="92"/>
      <c r="HU141" s="409">
        <v>5</v>
      </c>
      <c r="HV141" s="91"/>
      <c r="HX141" s="409">
        <v>5</v>
      </c>
      <c r="HY141" s="58" t="s">
        <v>92</v>
      </c>
      <c r="HZ141" s="7"/>
      <c r="IA141" s="7"/>
      <c r="IB141" s="58"/>
      <c r="IC141" s="92"/>
      <c r="ID141" s="61">
        <v>8</v>
      </c>
      <c r="IE141" s="7"/>
      <c r="IF141" s="7"/>
      <c r="IG141" s="58"/>
      <c r="IH141" s="92"/>
      <c r="II141" s="17"/>
      <c r="IJ141" s="7">
        <v>466</v>
      </c>
      <c r="IK141" s="7"/>
      <c r="IL141" s="58"/>
      <c r="IM141" s="92"/>
      <c r="IN141" s="409">
        <v>5</v>
      </c>
      <c r="IO141" s="91"/>
      <c r="IQ141" s="566">
        <v>5</v>
      </c>
      <c r="IR141" s="58" t="s">
        <v>92</v>
      </c>
      <c r="IS141" s="7"/>
      <c r="IT141" s="7"/>
      <c r="IU141" s="58"/>
      <c r="IV141" s="92"/>
      <c r="IW141" s="61">
        <v>8</v>
      </c>
      <c r="IX141" s="7"/>
      <c r="IY141" s="7"/>
      <c r="IZ141" s="58"/>
      <c r="JA141" s="92"/>
      <c r="JB141" s="17"/>
      <c r="JC141" s="7">
        <v>466</v>
      </c>
      <c r="JD141" s="7"/>
      <c r="JE141" s="58"/>
      <c r="JF141" s="92"/>
      <c r="JG141" s="566">
        <v>5</v>
      </c>
      <c r="JH141" s="91"/>
    </row>
    <row r="142" spans="1:268" x14ac:dyDescent="0.25">
      <c r="A142" s="566">
        <v>4</v>
      </c>
      <c r="B142" s="122" t="s">
        <v>93</v>
      </c>
      <c r="C142" s="65"/>
      <c r="D142" s="65">
        <v>1289</v>
      </c>
      <c r="E142" s="425">
        <f t="shared" ref="E142" si="1160">SUM(D142,-C142)</f>
        <v>1289</v>
      </c>
      <c r="F142" s="426" t="e">
        <f t="shared" ref="F142:F143" si="1161">E142/C142</f>
        <v>#DIV/0!</v>
      </c>
      <c r="G142" s="61">
        <v>9</v>
      </c>
      <c r="H142" s="65">
        <v>1347</v>
      </c>
      <c r="I142" s="65">
        <v>1347</v>
      </c>
      <c r="J142" s="425">
        <f>SUM(I142,-H142)</f>
        <v>0</v>
      </c>
      <c r="K142" s="345">
        <f>J142/H142</f>
        <v>0</v>
      </c>
      <c r="L142" s="17"/>
      <c r="M142" s="69">
        <v>1353</v>
      </c>
      <c r="N142" s="69">
        <f>I142</f>
        <v>1347</v>
      </c>
      <c r="O142" s="176">
        <f t="shared" ref="O142" si="1162">SUM(N142,-M142)</f>
        <v>-6</v>
      </c>
      <c r="P142" s="328">
        <f t="shared" ref="P142:P143" si="1163">O142/M142</f>
        <v>-4.434589800443459E-3</v>
      </c>
      <c r="Q142" s="566">
        <v>4</v>
      </c>
      <c r="R142" s="91"/>
      <c r="U142" s="409">
        <v>4</v>
      </c>
      <c r="V142" s="122" t="s">
        <v>93</v>
      </c>
      <c r="W142" s="65"/>
      <c r="X142" s="65">
        <v>1289</v>
      </c>
      <c r="Y142" s="425">
        <f t="shared" ref="Y142" si="1164">SUM(X142,-W142)</f>
        <v>1289</v>
      </c>
      <c r="Z142" s="426" t="e">
        <f t="shared" ref="Z142:Z143" si="1165">Y142/W142</f>
        <v>#DIV/0!</v>
      </c>
      <c r="AA142" s="61">
        <v>9</v>
      </c>
      <c r="AB142" s="65">
        <v>59</v>
      </c>
      <c r="AC142" s="65">
        <v>60</v>
      </c>
      <c r="AD142" s="425">
        <f t="shared" ref="AD142" si="1166">SUM(AC142,-AB142)</f>
        <v>1</v>
      </c>
      <c r="AE142" s="345">
        <f t="shared" ref="AE142:AE143" si="1167">AD142/AB142</f>
        <v>1.6949152542372881E-2</v>
      </c>
      <c r="AF142" s="17"/>
      <c r="AG142" s="69">
        <v>1353</v>
      </c>
      <c r="AH142" s="69">
        <f>AC142</f>
        <v>60</v>
      </c>
      <c r="AI142" s="176">
        <f t="shared" ref="AI142" si="1168">SUM(AH142,-AG142)</f>
        <v>-1293</v>
      </c>
      <c r="AJ142" s="328">
        <f t="shared" ref="AJ142:AJ143" si="1169">AI142/AG142</f>
        <v>-0.95565410199556544</v>
      </c>
      <c r="AK142" s="409">
        <v>4</v>
      </c>
      <c r="AL142" s="91"/>
      <c r="AN142" s="572">
        <v>4</v>
      </c>
      <c r="AO142" s="122" t="s">
        <v>93</v>
      </c>
      <c r="AP142" s="65"/>
      <c r="AQ142" s="65">
        <v>1289</v>
      </c>
      <c r="AR142" s="425">
        <f t="shared" ref="AR142" si="1170">SUM(AQ142,-AP142)</f>
        <v>1289</v>
      </c>
      <c r="AS142" s="426" t="e">
        <f t="shared" ref="AS142:AS143" si="1171">AR142/AP142</f>
        <v>#DIV/0!</v>
      </c>
      <c r="AT142" s="61">
        <v>9</v>
      </c>
      <c r="AU142" s="65">
        <v>30</v>
      </c>
      <c r="AV142" s="65">
        <v>19</v>
      </c>
      <c r="AW142" s="425">
        <f t="shared" ref="AW142" si="1172">SUM(AV142,-AU142)</f>
        <v>-11</v>
      </c>
      <c r="AX142" s="343">
        <f t="shared" ref="AX142:AX143" si="1173">AW142/AU142</f>
        <v>-0.36666666666666664</v>
      </c>
      <c r="AY142" s="17"/>
      <c r="AZ142" s="69">
        <v>1353</v>
      </c>
      <c r="BA142" s="69">
        <f>AV142</f>
        <v>19</v>
      </c>
      <c r="BB142" s="176">
        <f t="shared" ref="BB142" si="1174">SUM(BA142,-AZ142)</f>
        <v>-1334</v>
      </c>
      <c r="BC142" s="328">
        <f t="shared" ref="BC142:BC143" si="1175">BB142/AZ142</f>
        <v>-0.98595713229859572</v>
      </c>
      <c r="BD142" s="572">
        <v>4</v>
      </c>
      <c r="BE142" s="91"/>
      <c r="BH142" s="409">
        <v>4</v>
      </c>
      <c r="BI142" s="122" t="s">
        <v>93</v>
      </c>
      <c r="BJ142" s="65"/>
      <c r="BK142" s="65">
        <v>1289</v>
      </c>
      <c r="BL142" s="425">
        <f t="shared" ref="BL142" si="1176">SUM(BK142,-BJ142)</f>
        <v>1289</v>
      </c>
      <c r="BM142" s="426" t="e">
        <f t="shared" ref="BM142:BM143" si="1177">BL142/BJ142</f>
        <v>#DIV/0!</v>
      </c>
      <c r="BN142" s="61">
        <v>9</v>
      </c>
      <c r="BO142" s="65">
        <v>43</v>
      </c>
      <c r="BP142" s="65">
        <v>59</v>
      </c>
      <c r="BQ142" s="425">
        <f t="shared" ref="BQ142" si="1178">SUM(BP142,-BO142)</f>
        <v>16</v>
      </c>
      <c r="BR142" s="345">
        <f t="shared" ref="BR142:BR143" si="1179">BQ142/BO142</f>
        <v>0.37209302325581395</v>
      </c>
      <c r="BS142" s="17"/>
      <c r="BT142" s="69">
        <v>1353</v>
      </c>
      <c r="BU142" s="69">
        <f>BP142</f>
        <v>59</v>
      </c>
      <c r="BV142" s="176">
        <f t="shared" ref="BV142" si="1180">SUM(BU142,-BT142)</f>
        <v>-1294</v>
      </c>
      <c r="BW142" s="328">
        <f t="shared" ref="BW142:BW143" si="1181">BV142/BT142</f>
        <v>-0.95639320029563935</v>
      </c>
      <c r="BX142" s="409">
        <v>4</v>
      </c>
      <c r="BY142" s="91"/>
      <c r="CB142" s="572">
        <v>4</v>
      </c>
      <c r="CC142" s="122" t="s">
        <v>93</v>
      </c>
      <c r="CD142" s="65"/>
      <c r="CE142" s="65">
        <v>1289</v>
      </c>
      <c r="CF142" s="425">
        <f t="shared" ref="CF142" si="1182">SUM(CE142,-CD142)</f>
        <v>1289</v>
      </c>
      <c r="CG142" s="426" t="e">
        <f t="shared" ref="CG142:CG143" si="1183">CF142/CD142</f>
        <v>#DIV/0!</v>
      </c>
      <c r="CH142" s="61">
        <v>9</v>
      </c>
      <c r="CI142" s="65">
        <v>50</v>
      </c>
      <c r="CJ142" s="65">
        <v>33</v>
      </c>
      <c r="CK142" s="425">
        <f t="shared" ref="CK142" si="1184">SUM(CJ142,-CI142)</f>
        <v>-17</v>
      </c>
      <c r="CL142" s="343">
        <f t="shared" ref="CL142:CL143" si="1185">CK142/CI142</f>
        <v>-0.34</v>
      </c>
      <c r="CM142" s="17"/>
      <c r="CN142" s="69">
        <v>1353</v>
      </c>
      <c r="CO142" s="69">
        <f>CJ142</f>
        <v>33</v>
      </c>
      <c r="CP142" s="176">
        <f t="shared" ref="CP142" si="1186">SUM(CO142,-CN142)</f>
        <v>-1320</v>
      </c>
      <c r="CQ142" s="328">
        <f t="shared" ref="CQ142:CQ143" si="1187">CP142/CN142</f>
        <v>-0.97560975609756095</v>
      </c>
      <c r="CR142" s="572">
        <v>4</v>
      </c>
      <c r="CS142" s="91"/>
      <c r="CU142" s="409">
        <v>4</v>
      </c>
      <c r="CV142" s="122" t="s">
        <v>93</v>
      </c>
      <c r="CW142" s="65"/>
      <c r="CX142" s="65">
        <v>1289</v>
      </c>
      <c r="CY142" s="425">
        <f t="shared" ref="CY142" si="1188">SUM(CX142,-CW142)</f>
        <v>1289</v>
      </c>
      <c r="CZ142" s="426" t="e">
        <f t="shared" ref="CZ142:CZ143" si="1189">CY142/CW142</f>
        <v>#DIV/0!</v>
      </c>
      <c r="DA142" s="61">
        <v>9</v>
      </c>
      <c r="DB142" s="65">
        <v>12</v>
      </c>
      <c r="DC142" s="65">
        <v>14</v>
      </c>
      <c r="DD142" s="425">
        <f t="shared" ref="DD142" si="1190">SUM(DC142,-DB142)</f>
        <v>2</v>
      </c>
      <c r="DE142" s="345">
        <f t="shared" ref="DE142:DE143" si="1191">DD142/DB142</f>
        <v>0.16666666666666666</v>
      </c>
      <c r="DF142" s="17"/>
      <c r="DG142" s="69">
        <v>1353</v>
      </c>
      <c r="DH142" s="69">
        <f>DC142</f>
        <v>14</v>
      </c>
      <c r="DI142" s="176">
        <f t="shared" ref="DI142" si="1192">SUM(DH142,-DG142)</f>
        <v>-1339</v>
      </c>
      <c r="DJ142" s="328">
        <f t="shared" ref="DJ142:DJ143" si="1193">DI142/DG142</f>
        <v>-0.98965262379896524</v>
      </c>
      <c r="DK142" s="409">
        <v>4</v>
      </c>
      <c r="DL142" s="91"/>
      <c r="DN142" s="572">
        <v>4</v>
      </c>
      <c r="DO142" s="122" t="s">
        <v>93</v>
      </c>
      <c r="DP142" s="65"/>
      <c r="DQ142" s="65">
        <v>1289</v>
      </c>
      <c r="DR142" s="425">
        <f t="shared" ref="DR142" si="1194">SUM(DQ142,-DP142)</f>
        <v>1289</v>
      </c>
      <c r="DS142" s="426" t="e">
        <f t="shared" ref="DS142:DS143" si="1195">DR142/DP142</f>
        <v>#DIV/0!</v>
      </c>
      <c r="DT142" s="61">
        <v>9</v>
      </c>
      <c r="DU142" s="65">
        <v>8</v>
      </c>
      <c r="DV142" s="65">
        <v>5</v>
      </c>
      <c r="DW142" s="425">
        <f t="shared" ref="DW142" si="1196">SUM(DV142,-DU142)</f>
        <v>-3</v>
      </c>
      <c r="DX142" s="343">
        <f t="shared" ref="DX142:DX143" si="1197">DW142/DU142</f>
        <v>-0.375</v>
      </c>
      <c r="DY142" s="17"/>
      <c r="DZ142" s="69">
        <v>1353</v>
      </c>
      <c r="EA142" s="69">
        <f>DV142</f>
        <v>5</v>
      </c>
      <c r="EB142" s="176">
        <f t="shared" ref="EB142" si="1198">SUM(EA142,-DZ142)</f>
        <v>-1348</v>
      </c>
      <c r="EC142" s="328">
        <f t="shared" ref="EC142:EC143" si="1199">EB142/DZ142</f>
        <v>-0.99630450849963048</v>
      </c>
      <c r="ED142" s="572">
        <v>4</v>
      </c>
      <c r="EE142" s="91"/>
      <c r="EG142" s="409">
        <v>4</v>
      </c>
      <c r="EH142" s="122" t="s">
        <v>93</v>
      </c>
      <c r="EI142" s="65"/>
      <c r="EJ142" s="65">
        <v>1289</v>
      </c>
      <c r="EK142" s="425">
        <f t="shared" ref="EK142" si="1200">SUM(EJ142,-EI142)</f>
        <v>1289</v>
      </c>
      <c r="EL142" s="426" t="e">
        <f t="shared" ref="EL142:EL143" si="1201">EK142/EI142</f>
        <v>#DIV/0!</v>
      </c>
      <c r="EM142" s="61">
        <v>9</v>
      </c>
      <c r="EN142" s="65">
        <v>21</v>
      </c>
      <c r="EO142" s="65">
        <v>5</v>
      </c>
      <c r="EP142" s="425">
        <f t="shared" ref="EP142" si="1202">SUM(EO142,-EN142)</f>
        <v>-16</v>
      </c>
      <c r="EQ142" s="343">
        <f t="shared" ref="EQ142:EQ143" si="1203">EP142/EN142</f>
        <v>-0.76190476190476186</v>
      </c>
      <c r="ER142" s="17"/>
      <c r="ES142" s="69">
        <v>1353</v>
      </c>
      <c r="ET142" s="69">
        <f>EO142</f>
        <v>5</v>
      </c>
      <c r="EU142" s="176">
        <f t="shared" ref="EU142" si="1204">SUM(ET142,-ES142)</f>
        <v>-1348</v>
      </c>
      <c r="EV142" s="328">
        <f t="shared" ref="EV142:EV143" si="1205">EU142/ES142</f>
        <v>-0.99630450849963048</v>
      </c>
      <c r="EW142" s="409">
        <v>4</v>
      </c>
      <c r="EX142" s="91"/>
      <c r="EZ142" s="572">
        <v>4</v>
      </c>
      <c r="FA142" s="122" t="s">
        <v>93</v>
      </c>
      <c r="FB142" s="65"/>
      <c r="FC142" s="65">
        <v>1289</v>
      </c>
      <c r="FD142" s="425">
        <f t="shared" ref="FD142" si="1206">SUM(FC142,-FB142)</f>
        <v>1289</v>
      </c>
      <c r="FE142" s="426" t="e">
        <f t="shared" ref="FE142:FE143" si="1207">FD142/FB142</f>
        <v>#DIV/0!</v>
      </c>
      <c r="FF142" s="61">
        <v>9</v>
      </c>
      <c r="FG142" s="65">
        <v>1</v>
      </c>
      <c r="FH142" s="65">
        <v>4</v>
      </c>
      <c r="FI142" s="425">
        <f t="shared" ref="FI142" si="1208">SUM(FH142,-FG142)</f>
        <v>3</v>
      </c>
      <c r="FJ142" s="345">
        <f t="shared" ref="FJ142:FJ143" si="1209">FI142/FG142</f>
        <v>3</v>
      </c>
      <c r="FK142" s="17"/>
      <c r="FL142" s="69">
        <v>1353</v>
      </c>
      <c r="FM142" s="69">
        <f>FH142</f>
        <v>4</v>
      </c>
      <c r="FN142" s="176">
        <f t="shared" ref="FN142" si="1210">SUM(FM142,-FL142)</f>
        <v>-1349</v>
      </c>
      <c r="FO142" s="328">
        <f t="shared" ref="FO142:FO143" si="1211">FN142/FL142</f>
        <v>-0.99704360679970438</v>
      </c>
      <c r="FP142" s="572">
        <v>4</v>
      </c>
      <c r="FQ142" s="91"/>
      <c r="FS142" s="409">
        <v>4</v>
      </c>
      <c r="FT142" s="122" t="s">
        <v>93</v>
      </c>
      <c r="FU142" s="65"/>
      <c r="FV142" s="65">
        <v>1289</v>
      </c>
      <c r="FW142" s="425">
        <f t="shared" ref="FW142" si="1212">SUM(FV142,-FU142)</f>
        <v>1289</v>
      </c>
      <c r="FX142" s="426" t="e">
        <f t="shared" ref="FX142:FX143" si="1213">FW142/FU142</f>
        <v>#DIV/0!</v>
      </c>
      <c r="FY142" s="61">
        <v>9</v>
      </c>
      <c r="FZ142" s="65">
        <v>12</v>
      </c>
      <c r="GA142" s="65">
        <v>19</v>
      </c>
      <c r="GB142" s="425">
        <f t="shared" ref="GB142" si="1214">SUM(GA142,-FZ142)</f>
        <v>7</v>
      </c>
      <c r="GC142" s="345">
        <f t="shared" ref="GC142:GC143" si="1215">GB142/FZ142</f>
        <v>0.58333333333333337</v>
      </c>
      <c r="GD142" s="17"/>
      <c r="GE142" s="69">
        <v>1353</v>
      </c>
      <c r="GF142" s="69">
        <f>GA142</f>
        <v>19</v>
      </c>
      <c r="GG142" s="176">
        <f t="shared" ref="GG142" si="1216">SUM(GF142,-GE142)</f>
        <v>-1334</v>
      </c>
      <c r="GH142" s="328">
        <f t="shared" ref="GH142:GH143" si="1217">GG142/GE142</f>
        <v>-0.98595713229859572</v>
      </c>
      <c r="GI142" s="409">
        <v>4</v>
      </c>
      <c r="GJ142" s="91"/>
      <c r="GL142" s="572">
        <v>4</v>
      </c>
      <c r="GM142" s="122" t="s">
        <v>93</v>
      </c>
      <c r="GN142" s="65"/>
      <c r="GO142" s="65">
        <v>1289</v>
      </c>
      <c r="GP142" s="425">
        <f t="shared" ref="GP142" si="1218">SUM(GO142,-GN142)</f>
        <v>1289</v>
      </c>
      <c r="GQ142" s="426" t="e">
        <f t="shared" ref="GQ142:GQ143" si="1219">GP142/GN142</f>
        <v>#DIV/0!</v>
      </c>
      <c r="GR142" s="61">
        <v>9</v>
      </c>
      <c r="GS142" s="65">
        <v>2</v>
      </c>
      <c r="GT142" s="65">
        <v>1</v>
      </c>
      <c r="GU142" s="425">
        <f t="shared" ref="GU142" si="1220">SUM(GT142,-GS142)</f>
        <v>-1</v>
      </c>
      <c r="GV142" s="343">
        <f t="shared" ref="GV142:GV143" si="1221">GU142/GS142</f>
        <v>-0.5</v>
      </c>
      <c r="GW142" s="17"/>
      <c r="GX142" s="69">
        <v>1353</v>
      </c>
      <c r="GY142" s="69">
        <f>GT142</f>
        <v>1</v>
      </c>
      <c r="GZ142" s="176">
        <f t="shared" ref="GZ142" si="1222">SUM(GY142,-GX142)</f>
        <v>-1352</v>
      </c>
      <c r="HA142" s="328">
        <f t="shared" ref="HA142:HA143" si="1223">GZ142/GX142</f>
        <v>-0.9992609016999261</v>
      </c>
      <c r="HB142" s="572">
        <v>4</v>
      </c>
      <c r="HC142" s="91"/>
      <c r="HE142" s="409">
        <v>4</v>
      </c>
      <c r="HF142" s="122" t="s">
        <v>93</v>
      </c>
      <c r="HG142" s="65"/>
      <c r="HH142" s="65">
        <v>1289</v>
      </c>
      <c r="HI142" s="425">
        <f t="shared" ref="HI142" si="1224">SUM(HH142,-HG142)</f>
        <v>1289</v>
      </c>
      <c r="HJ142" s="426" t="e">
        <f t="shared" ref="HJ142:HJ143" si="1225">HI142/HG142</f>
        <v>#DIV/0!</v>
      </c>
      <c r="HK142" s="61">
        <v>9</v>
      </c>
      <c r="HL142" s="65">
        <v>15</v>
      </c>
      <c r="HM142" s="65">
        <v>12</v>
      </c>
      <c r="HN142" s="425">
        <f t="shared" ref="HN142" si="1226">SUM(HM142,-HL142)</f>
        <v>-3</v>
      </c>
      <c r="HO142" s="343">
        <f t="shared" ref="HO142:HO143" si="1227">HN142/HL142</f>
        <v>-0.2</v>
      </c>
      <c r="HP142" s="17"/>
      <c r="HQ142" s="69">
        <v>1353</v>
      </c>
      <c r="HR142" s="69">
        <f>HM142</f>
        <v>12</v>
      </c>
      <c r="HS142" s="176">
        <f t="shared" ref="HS142" si="1228">SUM(HR142,-HQ142)</f>
        <v>-1341</v>
      </c>
      <c r="HT142" s="328">
        <f t="shared" ref="HT142:HT143" si="1229">HS142/HQ142</f>
        <v>-0.99113082039911304</v>
      </c>
      <c r="HU142" s="409">
        <v>4</v>
      </c>
      <c r="HV142" s="91"/>
      <c r="HX142" s="572">
        <v>4</v>
      </c>
      <c r="HY142" s="122" t="s">
        <v>93</v>
      </c>
      <c r="HZ142" s="65"/>
      <c r="IA142" s="65">
        <v>1289</v>
      </c>
      <c r="IB142" s="425">
        <f t="shared" ref="IB142" si="1230">SUM(IA142,-HZ142)</f>
        <v>1289</v>
      </c>
      <c r="IC142" s="426" t="e">
        <f t="shared" ref="IC142:IC143" si="1231">IB142/HZ142</f>
        <v>#DIV/0!</v>
      </c>
      <c r="ID142" s="61">
        <v>9</v>
      </c>
      <c r="IE142" s="65">
        <v>19</v>
      </c>
      <c r="IF142" s="65">
        <v>4</v>
      </c>
      <c r="IG142" s="425">
        <f t="shared" ref="IG142" si="1232">SUM(IF142,-IE142)</f>
        <v>-15</v>
      </c>
      <c r="IH142" s="343">
        <f t="shared" ref="IH142:IH143" si="1233">IG142/IE142</f>
        <v>-0.78947368421052633</v>
      </c>
      <c r="II142" s="17"/>
      <c r="IJ142" s="69">
        <v>1353</v>
      </c>
      <c r="IK142" s="69">
        <f>IF142</f>
        <v>4</v>
      </c>
      <c r="IL142" s="176">
        <f t="shared" ref="IL142" si="1234">SUM(IK142,-IJ142)</f>
        <v>-1349</v>
      </c>
      <c r="IM142" s="328">
        <f t="shared" ref="IM142:IM143" si="1235">IL142/IJ142</f>
        <v>-0.99704360679970438</v>
      </c>
      <c r="IN142" s="572">
        <v>4</v>
      </c>
      <c r="IO142" s="91"/>
      <c r="IQ142" s="566">
        <v>4</v>
      </c>
      <c r="IR142" s="122" t="s">
        <v>93</v>
      </c>
      <c r="IS142" s="65"/>
      <c r="IT142" s="65">
        <v>1289</v>
      </c>
      <c r="IU142" s="425">
        <f t="shared" ref="IU142" si="1236">SUM(IT142,-IS142)</f>
        <v>1289</v>
      </c>
      <c r="IV142" s="426" t="e">
        <f t="shared" ref="IV142:IV143" si="1237">IU142/IS142</f>
        <v>#DIV/0!</v>
      </c>
      <c r="IW142" s="61">
        <v>9</v>
      </c>
      <c r="IX142" s="65">
        <f>SUM(AB142,AU142,BO142,CI142,DB142,DU142,EN142,FG142,FZ142,GS142,HL142,IE142)</f>
        <v>272</v>
      </c>
      <c r="IY142" s="65">
        <f>SUM(AC142,AV142,BP142,CJ142,DC142,DV142,EO142,FH142,GA142,GT142,HM142,IF142)</f>
        <v>235</v>
      </c>
      <c r="IZ142" s="425">
        <f t="shared" ref="IZ142" si="1238">SUM(IY142,-IX142)</f>
        <v>-37</v>
      </c>
      <c r="JA142" s="343">
        <f t="shared" ref="JA142:JA143" si="1239">IZ142/IX142</f>
        <v>-0.13602941176470587</v>
      </c>
      <c r="JB142" s="17"/>
      <c r="JC142" s="69">
        <v>1353</v>
      </c>
      <c r="JD142" s="69">
        <f>IY142</f>
        <v>235</v>
      </c>
      <c r="JE142" s="176">
        <f t="shared" ref="JE142" si="1240">SUM(JD142,-JC142)</f>
        <v>-1118</v>
      </c>
      <c r="JF142" s="328">
        <f t="shared" ref="JF142:JF143" si="1241">JE142/JC142</f>
        <v>-0.82631189948263117</v>
      </c>
      <c r="JG142" s="566">
        <v>4</v>
      </c>
      <c r="JH142" s="91"/>
    </row>
    <row r="143" spans="1:268" ht="14.25" customHeight="1" x14ac:dyDescent="0.25">
      <c r="A143" s="566">
        <v>5</v>
      </c>
      <c r="B143" s="112" t="s">
        <v>94</v>
      </c>
      <c r="C143" s="113">
        <f>SUM(C135,C142)</f>
        <v>0</v>
      </c>
      <c r="D143" s="113">
        <f>SUM(D135,D142)</f>
        <v>6931</v>
      </c>
      <c r="E143" s="161">
        <f>SUM(D143,-C143)</f>
        <v>6931</v>
      </c>
      <c r="F143" s="352" t="e">
        <f t="shared" si="1161"/>
        <v>#DIV/0!</v>
      </c>
      <c r="G143" s="61">
        <v>10</v>
      </c>
      <c r="H143" s="113">
        <f>SUM(H135,H142)</f>
        <v>6683</v>
      </c>
      <c r="I143" s="113">
        <f>SUM(I135,I142)</f>
        <v>6516</v>
      </c>
      <c r="J143" s="161">
        <f>SUM(I143,-H143)</f>
        <v>-167</v>
      </c>
      <c r="K143" s="348">
        <f>J143/H143</f>
        <v>-2.4988777495136914E-2</v>
      </c>
      <c r="L143" s="17"/>
      <c r="M143" s="113">
        <f>SUM(M135,M142)</f>
        <v>7025</v>
      </c>
      <c r="N143" s="113">
        <f>SUM(N135,N142)</f>
        <v>6516</v>
      </c>
      <c r="O143" s="161">
        <f>SUM(N143,-M143)</f>
        <v>-509</v>
      </c>
      <c r="P143" s="352">
        <f t="shared" si="1163"/>
        <v>-7.2455516014234875E-2</v>
      </c>
      <c r="Q143" s="566">
        <v>5</v>
      </c>
      <c r="R143" s="91"/>
      <c r="U143" s="409">
        <v>5</v>
      </c>
      <c r="V143" s="112" t="s">
        <v>94</v>
      </c>
      <c r="W143" s="113">
        <f>SUM(W135,W142)</f>
        <v>0</v>
      </c>
      <c r="X143" s="113">
        <f>SUM(X135,X142)</f>
        <v>6931</v>
      </c>
      <c r="Y143" s="161">
        <f>SUM(X143,-W143)</f>
        <v>6931</v>
      </c>
      <c r="Z143" s="352" t="e">
        <f t="shared" si="1165"/>
        <v>#DIV/0!</v>
      </c>
      <c r="AA143" s="61">
        <v>10</v>
      </c>
      <c r="AB143" s="113">
        <f>SUM(AB135,AB142)</f>
        <v>311</v>
      </c>
      <c r="AC143" s="113">
        <f>SUM(AC135,AC142)</f>
        <v>301</v>
      </c>
      <c r="AD143" s="161">
        <f>SUM(AC143,-AB143)</f>
        <v>-10</v>
      </c>
      <c r="AE143" s="348">
        <f t="shared" si="1167"/>
        <v>-3.215434083601286E-2</v>
      </c>
      <c r="AF143" s="17"/>
      <c r="AG143" s="113">
        <f>SUM(AG135,AG142)</f>
        <v>7025</v>
      </c>
      <c r="AH143" s="113">
        <f>SUM(AH135,AH142)</f>
        <v>301</v>
      </c>
      <c r="AI143" s="161">
        <f>SUM(AH143,-AG143)</f>
        <v>-6724</v>
      </c>
      <c r="AJ143" s="352">
        <f t="shared" si="1169"/>
        <v>-0.95715302491103205</v>
      </c>
      <c r="AK143" s="409">
        <v>5</v>
      </c>
      <c r="AL143" s="91"/>
      <c r="AN143" s="572">
        <v>5</v>
      </c>
      <c r="AO143" s="112" t="s">
        <v>94</v>
      </c>
      <c r="AP143" s="113">
        <f>SUM(AP135,AP142)</f>
        <v>0</v>
      </c>
      <c r="AQ143" s="113">
        <f>SUM(AQ135,AQ142)</f>
        <v>6931</v>
      </c>
      <c r="AR143" s="161">
        <f>SUM(AQ143,-AP143)</f>
        <v>6931</v>
      </c>
      <c r="AS143" s="352" t="e">
        <f t="shared" si="1171"/>
        <v>#DIV/0!</v>
      </c>
      <c r="AT143" s="61">
        <v>10</v>
      </c>
      <c r="AU143" s="113">
        <f>SUM(AU135,AU142)</f>
        <v>106</v>
      </c>
      <c r="AV143" s="113">
        <f>SUM(AV135,AV142)</f>
        <v>101</v>
      </c>
      <c r="AW143" s="161">
        <f>SUM(AV143,-AU143)</f>
        <v>-5</v>
      </c>
      <c r="AX143" s="348">
        <f t="shared" si="1173"/>
        <v>-4.716981132075472E-2</v>
      </c>
      <c r="AY143" s="17"/>
      <c r="AZ143" s="113">
        <f>SUM(AZ135,AZ142)</f>
        <v>7025</v>
      </c>
      <c r="BA143" s="113">
        <f>SUM(BA135,BA142)</f>
        <v>101</v>
      </c>
      <c r="BB143" s="161">
        <f>SUM(BA143,-AZ143)</f>
        <v>-6924</v>
      </c>
      <c r="BC143" s="352">
        <f t="shared" si="1175"/>
        <v>-0.98562277580071178</v>
      </c>
      <c r="BD143" s="572">
        <v>5</v>
      </c>
      <c r="BE143" s="91"/>
      <c r="BH143" s="409">
        <v>5</v>
      </c>
      <c r="BI143" s="112" t="s">
        <v>94</v>
      </c>
      <c r="BJ143" s="113">
        <f>SUM(BJ135,BJ142)</f>
        <v>0</v>
      </c>
      <c r="BK143" s="113">
        <f>SUM(BK135,BK142)</f>
        <v>6931</v>
      </c>
      <c r="BL143" s="161">
        <f>SUM(BK143,-BJ143)</f>
        <v>6931</v>
      </c>
      <c r="BM143" s="352" t="e">
        <f t="shared" si="1177"/>
        <v>#DIV/0!</v>
      </c>
      <c r="BN143" s="61">
        <v>10</v>
      </c>
      <c r="BO143" s="113">
        <f>SUM(BO135,BO142)</f>
        <v>213</v>
      </c>
      <c r="BP143" s="113">
        <f>SUM(BP135,BP142)</f>
        <v>273</v>
      </c>
      <c r="BQ143" s="161">
        <f>SUM(BP143,-BO143)</f>
        <v>60</v>
      </c>
      <c r="BR143" s="373">
        <f t="shared" si="1179"/>
        <v>0.28169014084507044</v>
      </c>
      <c r="BS143" s="17"/>
      <c r="BT143" s="113">
        <f>SUM(BT135,BT142)</f>
        <v>7025</v>
      </c>
      <c r="BU143" s="113">
        <f>SUM(BU135,BU142)</f>
        <v>273</v>
      </c>
      <c r="BV143" s="161">
        <f>SUM(BU143,-BT143)</f>
        <v>-6752</v>
      </c>
      <c r="BW143" s="352">
        <f t="shared" si="1181"/>
        <v>-0.96113879003558722</v>
      </c>
      <c r="BX143" s="409">
        <v>5</v>
      </c>
      <c r="BY143" s="91"/>
      <c r="CB143" s="572">
        <v>5</v>
      </c>
      <c r="CC143" s="112" t="s">
        <v>94</v>
      </c>
      <c r="CD143" s="113">
        <f>SUM(CD135,CD142)</f>
        <v>0</v>
      </c>
      <c r="CE143" s="113">
        <f>SUM(CE135,CE142)</f>
        <v>6931</v>
      </c>
      <c r="CF143" s="161">
        <f>SUM(CE143,-CD143)</f>
        <v>6931</v>
      </c>
      <c r="CG143" s="352" t="e">
        <f t="shared" si="1183"/>
        <v>#DIV/0!</v>
      </c>
      <c r="CH143" s="61">
        <v>10</v>
      </c>
      <c r="CI143" s="113">
        <f>SUM(CI135,CI142)</f>
        <v>219</v>
      </c>
      <c r="CJ143" s="113">
        <f>SUM(CJ135,CJ142)</f>
        <v>172</v>
      </c>
      <c r="CK143" s="161">
        <f>SUM(CJ143,-CI143)</f>
        <v>-47</v>
      </c>
      <c r="CL143" s="348">
        <f t="shared" si="1185"/>
        <v>-0.21461187214611871</v>
      </c>
      <c r="CM143" s="17"/>
      <c r="CN143" s="113">
        <f>SUM(CN135,CN142)</f>
        <v>7025</v>
      </c>
      <c r="CO143" s="113">
        <f>SUM(CO135,CO142)</f>
        <v>172</v>
      </c>
      <c r="CP143" s="161">
        <f>SUM(CO143,-CN143)</f>
        <v>-6853</v>
      </c>
      <c r="CQ143" s="352">
        <f t="shared" si="1187"/>
        <v>-0.97551601423487544</v>
      </c>
      <c r="CR143" s="572">
        <v>5</v>
      </c>
      <c r="CS143" s="91"/>
      <c r="CU143" s="409">
        <v>5</v>
      </c>
      <c r="CV143" s="112" t="s">
        <v>94</v>
      </c>
      <c r="CW143" s="113">
        <f>SUM(CW135,CW142)</f>
        <v>0</v>
      </c>
      <c r="CX143" s="113">
        <f>SUM(CX135,CX142)</f>
        <v>6931</v>
      </c>
      <c r="CY143" s="161">
        <f>SUM(CX143,-CW143)</f>
        <v>6931</v>
      </c>
      <c r="CZ143" s="352" t="e">
        <f t="shared" si="1189"/>
        <v>#DIV/0!</v>
      </c>
      <c r="DA143" s="61">
        <v>10</v>
      </c>
      <c r="DB143" s="113">
        <f>SUM(DB135,DB142)</f>
        <v>41</v>
      </c>
      <c r="DC143" s="113">
        <f>SUM(DC135,DC142)</f>
        <v>50</v>
      </c>
      <c r="DD143" s="161">
        <f>SUM(DC143,-DB143)</f>
        <v>9</v>
      </c>
      <c r="DE143" s="373">
        <f t="shared" si="1191"/>
        <v>0.21951219512195122</v>
      </c>
      <c r="DF143" s="17"/>
      <c r="DG143" s="113">
        <f>SUM(DG135,DG142)</f>
        <v>7025</v>
      </c>
      <c r="DH143" s="113">
        <f>SUM(DH135,DH142)</f>
        <v>50</v>
      </c>
      <c r="DI143" s="161">
        <f>SUM(DH143,-DG143)</f>
        <v>-6975</v>
      </c>
      <c r="DJ143" s="352">
        <f t="shared" si="1193"/>
        <v>-0.99288256227758009</v>
      </c>
      <c r="DK143" s="409">
        <v>5</v>
      </c>
      <c r="DL143" s="91"/>
      <c r="DN143" s="572">
        <v>5</v>
      </c>
      <c r="DO143" s="112" t="s">
        <v>94</v>
      </c>
      <c r="DP143" s="113">
        <f>SUM(DP135,DP142)</f>
        <v>0</v>
      </c>
      <c r="DQ143" s="113">
        <f>SUM(DQ135,DQ142)</f>
        <v>6931</v>
      </c>
      <c r="DR143" s="161">
        <f>SUM(DQ143,-DP143)</f>
        <v>6931</v>
      </c>
      <c r="DS143" s="352" t="e">
        <f t="shared" si="1195"/>
        <v>#DIV/0!</v>
      </c>
      <c r="DT143" s="61">
        <v>10</v>
      </c>
      <c r="DU143" s="113">
        <f>SUM(DU135,DU142)</f>
        <v>34</v>
      </c>
      <c r="DV143" s="113">
        <f>SUM(DV135,DV142)</f>
        <v>30</v>
      </c>
      <c r="DW143" s="161">
        <f>SUM(DV143,-DU143)</f>
        <v>-4</v>
      </c>
      <c r="DX143" s="348">
        <f t="shared" si="1197"/>
        <v>-0.11764705882352941</v>
      </c>
      <c r="DY143" s="17"/>
      <c r="DZ143" s="113">
        <f>SUM(DZ135,DZ142)</f>
        <v>7025</v>
      </c>
      <c r="EA143" s="113">
        <f>SUM(EA135,EA142)</f>
        <v>30</v>
      </c>
      <c r="EB143" s="161">
        <f>SUM(EA143,-DZ143)</f>
        <v>-6995</v>
      </c>
      <c r="EC143" s="352">
        <f t="shared" si="1199"/>
        <v>-0.99572953736654801</v>
      </c>
      <c r="ED143" s="572">
        <v>5</v>
      </c>
      <c r="EE143" s="91"/>
      <c r="EG143" s="409">
        <v>5</v>
      </c>
      <c r="EH143" s="112" t="s">
        <v>94</v>
      </c>
      <c r="EI143" s="113">
        <f>SUM(EI135,EI142)</f>
        <v>0</v>
      </c>
      <c r="EJ143" s="113">
        <f>SUM(EJ135,EJ142)</f>
        <v>6931</v>
      </c>
      <c r="EK143" s="161">
        <f>SUM(EJ143,-EI143)</f>
        <v>6931</v>
      </c>
      <c r="EL143" s="352" t="e">
        <f t="shared" si="1201"/>
        <v>#DIV/0!</v>
      </c>
      <c r="EM143" s="61">
        <v>10</v>
      </c>
      <c r="EN143" s="113">
        <f>SUM(EN135,EN142)</f>
        <v>53</v>
      </c>
      <c r="EO143" s="113">
        <f>SUM(EO135,EO142)</f>
        <v>52</v>
      </c>
      <c r="EP143" s="161">
        <f>SUM(EO143,-EN143)</f>
        <v>-1</v>
      </c>
      <c r="EQ143" s="348">
        <f t="shared" si="1203"/>
        <v>-1.8867924528301886E-2</v>
      </c>
      <c r="ER143" s="17"/>
      <c r="ES143" s="113">
        <f>SUM(ES135,ES142)</f>
        <v>7025</v>
      </c>
      <c r="ET143" s="113">
        <f>SUM(ET135,ET142)</f>
        <v>52</v>
      </c>
      <c r="EU143" s="161">
        <f>SUM(ET143,-ES143)</f>
        <v>-6973</v>
      </c>
      <c r="EV143" s="352">
        <f t="shared" si="1205"/>
        <v>-0.99259786476868328</v>
      </c>
      <c r="EW143" s="409">
        <v>5</v>
      </c>
      <c r="EX143" s="91"/>
      <c r="EZ143" s="572">
        <v>5</v>
      </c>
      <c r="FA143" s="112" t="s">
        <v>94</v>
      </c>
      <c r="FB143" s="113">
        <f>SUM(FB135,FB142)</f>
        <v>0</v>
      </c>
      <c r="FC143" s="113">
        <f>SUM(FC135,FC142)</f>
        <v>6931</v>
      </c>
      <c r="FD143" s="161">
        <f>SUM(FC143,-FB143)</f>
        <v>6931</v>
      </c>
      <c r="FE143" s="352" t="e">
        <f t="shared" si="1207"/>
        <v>#DIV/0!</v>
      </c>
      <c r="FF143" s="61">
        <v>10</v>
      </c>
      <c r="FG143" s="113">
        <f>SUM(FG135,FG142)</f>
        <v>10</v>
      </c>
      <c r="FH143" s="113">
        <f>SUM(FH135,FH142)</f>
        <v>11</v>
      </c>
      <c r="FI143" s="161">
        <f>SUM(FH143,-FG143)</f>
        <v>1</v>
      </c>
      <c r="FJ143" s="373">
        <f t="shared" si="1209"/>
        <v>0.1</v>
      </c>
      <c r="FK143" s="17"/>
      <c r="FL143" s="113">
        <f>SUM(FL135,FL142)</f>
        <v>7025</v>
      </c>
      <c r="FM143" s="113">
        <f>SUM(FM135,FM142)</f>
        <v>11</v>
      </c>
      <c r="FN143" s="161">
        <f>SUM(FM143,-FL143)</f>
        <v>-7014</v>
      </c>
      <c r="FO143" s="352">
        <f t="shared" si="1211"/>
        <v>-0.99843416370106763</v>
      </c>
      <c r="FP143" s="572">
        <v>5</v>
      </c>
      <c r="FQ143" s="91"/>
      <c r="FS143" s="409">
        <v>5</v>
      </c>
      <c r="FT143" s="112" t="s">
        <v>94</v>
      </c>
      <c r="FU143" s="113">
        <f>SUM(FU135,FU142)</f>
        <v>0</v>
      </c>
      <c r="FV143" s="113">
        <f>SUM(FV135,FV142)</f>
        <v>6931</v>
      </c>
      <c r="FW143" s="161">
        <f>SUM(FV143,-FU143)</f>
        <v>6931</v>
      </c>
      <c r="FX143" s="352" t="e">
        <f t="shared" si="1213"/>
        <v>#DIV/0!</v>
      </c>
      <c r="FY143" s="61">
        <v>10</v>
      </c>
      <c r="FZ143" s="113">
        <f>SUM(FZ135,FZ142)</f>
        <v>81</v>
      </c>
      <c r="GA143" s="113">
        <f>SUM(GA135,GA142)</f>
        <v>91</v>
      </c>
      <c r="GB143" s="161">
        <f>SUM(GA143,-FZ143)</f>
        <v>10</v>
      </c>
      <c r="GC143" s="373">
        <f t="shared" si="1215"/>
        <v>0.12345679012345678</v>
      </c>
      <c r="GD143" s="17"/>
      <c r="GE143" s="113">
        <f>SUM(GE135,GE142)</f>
        <v>7025</v>
      </c>
      <c r="GF143" s="113">
        <f>SUM(GF135,GF142)</f>
        <v>91</v>
      </c>
      <c r="GG143" s="161">
        <f>SUM(GF143,-GE143)</f>
        <v>-6934</v>
      </c>
      <c r="GH143" s="352">
        <f t="shared" si="1217"/>
        <v>-0.98704626334519574</v>
      </c>
      <c r="GI143" s="409">
        <v>5</v>
      </c>
      <c r="GJ143" s="91"/>
      <c r="GL143" s="572">
        <v>5</v>
      </c>
      <c r="GM143" s="112" t="s">
        <v>94</v>
      </c>
      <c r="GN143" s="113">
        <f>SUM(GN135,GN142)</f>
        <v>0</v>
      </c>
      <c r="GO143" s="113">
        <f>SUM(GO135,GO142)</f>
        <v>6931</v>
      </c>
      <c r="GP143" s="161">
        <f>SUM(GO143,-GN143)</f>
        <v>6931</v>
      </c>
      <c r="GQ143" s="352" t="e">
        <f t="shared" si="1219"/>
        <v>#DIV/0!</v>
      </c>
      <c r="GR143" s="61">
        <v>10</v>
      </c>
      <c r="GS143" s="113">
        <f>SUM(GS135,GS142)</f>
        <v>15</v>
      </c>
      <c r="GT143" s="113">
        <f>SUM(GT135,GT142)</f>
        <v>7</v>
      </c>
      <c r="GU143" s="161">
        <f>SUM(GT143,-GS143)</f>
        <v>-8</v>
      </c>
      <c r="GV143" s="348">
        <f t="shared" si="1221"/>
        <v>-0.53333333333333333</v>
      </c>
      <c r="GW143" s="17"/>
      <c r="GX143" s="113">
        <f>SUM(GX135,GX142)</f>
        <v>7025</v>
      </c>
      <c r="GY143" s="113">
        <f>SUM(GY135,GY142)</f>
        <v>7</v>
      </c>
      <c r="GZ143" s="161">
        <f>SUM(GY143,-GX143)</f>
        <v>-7018</v>
      </c>
      <c r="HA143" s="352">
        <f t="shared" si="1223"/>
        <v>-0.99900355871886126</v>
      </c>
      <c r="HB143" s="572">
        <v>5</v>
      </c>
      <c r="HC143" s="91"/>
      <c r="HE143" s="409">
        <v>5</v>
      </c>
      <c r="HF143" s="112" t="s">
        <v>94</v>
      </c>
      <c r="HG143" s="113">
        <f>SUM(HG135,HG142)</f>
        <v>0</v>
      </c>
      <c r="HH143" s="113">
        <f>SUM(HH135,HH142)</f>
        <v>6931</v>
      </c>
      <c r="HI143" s="161">
        <f>SUM(HH143,-HG143)</f>
        <v>6931</v>
      </c>
      <c r="HJ143" s="352" t="e">
        <f t="shared" si="1225"/>
        <v>#DIV/0!</v>
      </c>
      <c r="HK143" s="61">
        <v>10</v>
      </c>
      <c r="HL143" s="113">
        <f>SUM(HL135,HL142)</f>
        <v>33</v>
      </c>
      <c r="HM143" s="113">
        <f>SUM(HM135,HM142)</f>
        <v>35</v>
      </c>
      <c r="HN143" s="161">
        <f>SUM(HM143,-HL143)</f>
        <v>2</v>
      </c>
      <c r="HO143" s="373">
        <f t="shared" si="1227"/>
        <v>6.0606060606060608E-2</v>
      </c>
      <c r="HP143" s="17"/>
      <c r="HQ143" s="113">
        <f>SUM(HQ135,HQ142)</f>
        <v>7025</v>
      </c>
      <c r="HR143" s="113">
        <f>SUM(HR135,HR142)</f>
        <v>35</v>
      </c>
      <c r="HS143" s="161">
        <f>SUM(HR143,-HQ143)</f>
        <v>-6990</v>
      </c>
      <c r="HT143" s="352">
        <f t="shared" si="1229"/>
        <v>-0.99501779359430609</v>
      </c>
      <c r="HU143" s="409">
        <v>5</v>
      </c>
      <c r="HV143" s="91"/>
      <c r="HX143" s="572">
        <v>5</v>
      </c>
      <c r="HY143" s="112" t="s">
        <v>94</v>
      </c>
      <c r="HZ143" s="113">
        <f>SUM(HZ135,HZ142)</f>
        <v>0</v>
      </c>
      <c r="IA143" s="113">
        <f>SUM(IA135,IA142)</f>
        <v>6931</v>
      </c>
      <c r="IB143" s="161">
        <f>SUM(IA143,-HZ143)</f>
        <v>6931</v>
      </c>
      <c r="IC143" s="352" t="e">
        <f t="shared" si="1231"/>
        <v>#DIV/0!</v>
      </c>
      <c r="ID143" s="61">
        <v>10</v>
      </c>
      <c r="IE143" s="113">
        <f>SUM(IE135,IE142)</f>
        <v>52</v>
      </c>
      <c r="IF143" s="113">
        <f>SUM(IF135,IF142)</f>
        <v>36</v>
      </c>
      <c r="IG143" s="161">
        <f>SUM(IF143,-IE143)</f>
        <v>-16</v>
      </c>
      <c r="IH143" s="348">
        <f t="shared" si="1233"/>
        <v>-0.30769230769230771</v>
      </c>
      <c r="II143" s="17"/>
      <c r="IJ143" s="113">
        <f>SUM(IJ135,IJ142)</f>
        <v>7025</v>
      </c>
      <c r="IK143" s="113">
        <f>SUM(IK135,IK142)</f>
        <v>36</v>
      </c>
      <c r="IL143" s="161">
        <f>SUM(IK143,-IJ143)</f>
        <v>-6989</v>
      </c>
      <c r="IM143" s="352">
        <f t="shared" si="1235"/>
        <v>-0.99487544483985768</v>
      </c>
      <c r="IN143" s="572">
        <v>5</v>
      </c>
      <c r="IO143" s="91"/>
      <c r="IQ143" s="566">
        <v>5</v>
      </c>
      <c r="IR143" s="112" t="s">
        <v>94</v>
      </c>
      <c r="IS143" s="113">
        <f>SUM(IS135,IS142)</f>
        <v>0</v>
      </c>
      <c r="IT143" s="113">
        <f>SUM(IT135,IT142)</f>
        <v>6931</v>
      </c>
      <c r="IU143" s="161">
        <f>SUM(IT143,-IS143)</f>
        <v>6931</v>
      </c>
      <c r="IV143" s="352" t="e">
        <f t="shared" si="1237"/>
        <v>#DIV/0!</v>
      </c>
      <c r="IW143" s="61">
        <v>10</v>
      </c>
      <c r="IX143" s="113">
        <f>SUM(IX135,IX142)</f>
        <v>1168</v>
      </c>
      <c r="IY143" s="113">
        <f>SUM(IY135,IY142)</f>
        <v>1159</v>
      </c>
      <c r="IZ143" s="161">
        <f>SUM(IY143,-IX143)</f>
        <v>-9</v>
      </c>
      <c r="JA143" s="348">
        <f t="shared" si="1239"/>
        <v>-7.7054794520547941E-3</v>
      </c>
      <c r="JB143" s="17"/>
      <c r="JC143" s="113">
        <f>SUM(JC135,JC142)</f>
        <v>7025</v>
      </c>
      <c r="JD143" s="113">
        <f>SUM(JD135,JD142)</f>
        <v>1159</v>
      </c>
      <c r="JE143" s="161">
        <f>SUM(JD143,-JC143)</f>
        <v>-5866</v>
      </c>
      <c r="JF143" s="352">
        <f t="shared" si="1241"/>
        <v>-0.83501779359430606</v>
      </c>
      <c r="JG143" s="566">
        <v>5</v>
      </c>
      <c r="JH143" s="91"/>
    </row>
    <row r="144" spans="1:268" ht="15" hidden="1" customHeight="1" x14ac:dyDescent="0.25">
      <c r="A144" s="566">
        <v>5</v>
      </c>
      <c r="B144" s="58"/>
      <c r="C144" s="7"/>
      <c r="D144" s="58"/>
      <c r="E144" s="58"/>
      <c r="F144" s="92"/>
      <c r="G144" s="61"/>
      <c r="H144" s="58"/>
      <c r="I144" s="58"/>
      <c r="J144" s="58"/>
      <c r="K144" s="92"/>
      <c r="L144" s="17"/>
      <c r="M144" s="58"/>
      <c r="N144" s="58"/>
      <c r="O144" s="58"/>
      <c r="P144" s="92"/>
      <c r="Q144" s="566">
        <v>5</v>
      </c>
      <c r="R144" s="91"/>
      <c r="U144" s="409">
        <v>5</v>
      </c>
      <c r="V144" s="58"/>
      <c r="W144" s="7"/>
      <c r="X144" s="58"/>
      <c r="Y144" s="58"/>
      <c r="Z144" s="92"/>
      <c r="AA144" s="61"/>
      <c r="AB144" s="58"/>
      <c r="AC144" s="58"/>
      <c r="AD144" s="58"/>
      <c r="AE144" s="92"/>
      <c r="AF144" s="17"/>
      <c r="AG144" s="58"/>
      <c r="AH144" s="58"/>
      <c r="AI144" s="58"/>
      <c r="AJ144" s="92"/>
      <c r="AK144" s="409">
        <v>5</v>
      </c>
      <c r="AL144" s="91"/>
      <c r="AN144" s="409">
        <v>5</v>
      </c>
      <c r="AO144" s="58"/>
      <c r="AP144" s="7"/>
      <c r="AQ144" s="58"/>
      <c r="AR144" s="58"/>
      <c r="AS144" s="92"/>
      <c r="AT144" s="61"/>
      <c r="AU144" s="58"/>
      <c r="AV144" s="58"/>
      <c r="AW144" s="58"/>
      <c r="AX144" s="92"/>
      <c r="AY144" s="17"/>
      <c r="AZ144" s="58"/>
      <c r="BA144" s="58"/>
      <c r="BB144" s="58"/>
      <c r="BC144" s="92"/>
      <c r="BD144" s="409">
        <v>5</v>
      </c>
      <c r="BE144" s="91"/>
      <c r="BH144" s="409">
        <v>5</v>
      </c>
      <c r="BI144" s="58"/>
      <c r="BJ144" s="7"/>
      <c r="BK144" s="58"/>
      <c r="BL144" s="58"/>
      <c r="BM144" s="92"/>
      <c r="BN144" s="61"/>
      <c r="BO144" s="58"/>
      <c r="BP144" s="58"/>
      <c r="BQ144" s="58"/>
      <c r="BR144" s="92"/>
      <c r="BS144" s="17"/>
      <c r="BT144" s="58"/>
      <c r="BU144" s="58"/>
      <c r="BV144" s="58"/>
      <c r="BW144" s="92"/>
      <c r="BX144" s="409">
        <v>5</v>
      </c>
      <c r="BY144" s="91"/>
      <c r="CB144" s="409">
        <v>5</v>
      </c>
      <c r="CC144" s="58"/>
      <c r="CD144" s="7"/>
      <c r="CE144" s="58"/>
      <c r="CF144" s="58"/>
      <c r="CG144" s="92"/>
      <c r="CH144" s="61"/>
      <c r="CI144" s="58"/>
      <c r="CJ144" s="58"/>
      <c r="CK144" s="58"/>
      <c r="CL144" s="92"/>
      <c r="CM144" s="17"/>
      <c r="CN144" s="58"/>
      <c r="CO144" s="58"/>
      <c r="CP144" s="58"/>
      <c r="CQ144" s="92"/>
      <c r="CR144" s="409">
        <v>5</v>
      </c>
      <c r="CS144" s="91"/>
      <c r="CU144" s="409">
        <v>5</v>
      </c>
      <c r="CV144" s="58"/>
      <c r="CW144" s="7"/>
      <c r="CX144" s="58"/>
      <c r="CY144" s="58"/>
      <c r="CZ144" s="92"/>
      <c r="DA144" s="61"/>
      <c r="DB144" s="58"/>
      <c r="DC144" s="58"/>
      <c r="DD144" s="58"/>
      <c r="DE144" s="92"/>
      <c r="DF144" s="17"/>
      <c r="DG144" s="58"/>
      <c r="DH144" s="58"/>
      <c r="DI144" s="58"/>
      <c r="DJ144" s="92"/>
      <c r="DK144" s="409">
        <v>5</v>
      </c>
      <c r="DL144" s="91"/>
      <c r="DN144" s="409">
        <v>5</v>
      </c>
      <c r="DO144" s="58"/>
      <c r="DP144" s="7"/>
      <c r="DQ144" s="58"/>
      <c r="DR144" s="58"/>
      <c r="DS144" s="92"/>
      <c r="DT144" s="61"/>
      <c r="DU144" s="58"/>
      <c r="DV144" s="58"/>
      <c r="DW144" s="58"/>
      <c r="DX144" s="92"/>
      <c r="DY144" s="17"/>
      <c r="DZ144" s="58"/>
      <c r="EA144" s="58"/>
      <c r="EB144" s="58"/>
      <c r="EC144" s="92"/>
      <c r="ED144" s="409">
        <v>5</v>
      </c>
      <c r="EE144" s="91"/>
      <c r="EG144" s="409">
        <v>5</v>
      </c>
      <c r="EH144" s="58"/>
      <c r="EI144" s="7"/>
      <c r="EJ144" s="58"/>
      <c r="EK144" s="58"/>
      <c r="EL144" s="92"/>
      <c r="EM144" s="61"/>
      <c r="EN144" s="58"/>
      <c r="EO144" s="58"/>
      <c r="EP144" s="58"/>
      <c r="EQ144" s="92"/>
      <c r="ER144" s="17"/>
      <c r="ES144" s="58"/>
      <c r="ET144" s="58"/>
      <c r="EU144" s="58"/>
      <c r="EV144" s="92"/>
      <c r="EW144" s="409">
        <v>5</v>
      </c>
      <c r="EX144" s="91"/>
      <c r="EZ144" s="409">
        <v>5</v>
      </c>
      <c r="FA144" s="58"/>
      <c r="FB144" s="7"/>
      <c r="FC144" s="58"/>
      <c r="FD144" s="58"/>
      <c r="FE144" s="92"/>
      <c r="FF144" s="61"/>
      <c r="FG144" s="58"/>
      <c r="FH144" s="58"/>
      <c r="FI144" s="58"/>
      <c r="FJ144" s="92"/>
      <c r="FK144" s="17"/>
      <c r="FL144" s="58"/>
      <c r="FM144" s="58"/>
      <c r="FN144" s="58"/>
      <c r="FO144" s="92"/>
      <c r="FP144" s="409">
        <v>5</v>
      </c>
      <c r="FQ144" s="91"/>
      <c r="FS144" s="409">
        <v>5</v>
      </c>
      <c r="FT144" s="58"/>
      <c r="FU144" s="7"/>
      <c r="FV144" s="58"/>
      <c r="FW144" s="58"/>
      <c r="FX144" s="92"/>
      <c r="FY144" s="61"/>
      <c r="FZ144" s="58"/>
      <c r="GA144" s="58"/>
      <c r="GB144" s="58"/>
      <c r="GC144" s="579"/>
      <c r="GD144" s="17"/>
      <c r="GE144" s="58"/>
      <c r="GF144" s="58"/>
      <c r="GG144" s="58"/>
      <c r="GH144" s="92"/>
      <c r="GI144" s="409">
        <v>5</v>
      </c>
      <c r="GJ144" s="91"/>
      <c r="GL144" s="409">
        <v>5</v>
      </c>
      <c r="GM144" s="58"/>
      <c r="GN144" s="7"/>
      <c r="GO144" s="58"/>
      <c r="GP144" s="58"/>
      <c r="GQ144" s="92"/>
      <c r="GR144" s="61"/>
      <c r="GS144" s="58"/>
      <c r="GT144" s="58"/>
      <c r="GU144" s="58"/>
      <c r="GV144" s="92"/>
      <c r="GW144" s="17"/>
      <c r="GX144" s="58"/>
      <c r="GY144" s="58"/>
      <c r="GZ144" s="58"/>
      <c r="HA144" s="92"/>
      <c r="HB144" s="409">
        <v>5</v>
      </c>
      <c r="HC144" s="91"/>
      <c r="HE144" s="409">
        <v>5</v>
      </c>
      <c r="HF144" s="58"/>
      <c r="HG144" s="7"/>
      <c r="HH144" s="58"/>
      <c r="HI144" s="58"/>
      <c r="HJ144" s="92"/>
      <c r="HK144" s="61"/>
      <c r="HL144" s="58"/>
      <c r="HM144" s="58"/>
      <c r="HN144" s="58"/>
      <c r="HO144" s="92"/>
      <c r="HP144" s="17"/>
      <c r="HQ144" s="58"/>
      <c r="HR144" s="58"/>
      <c r="HS144" s="58"/>
      <c r="HT144" s="92"/>
      <c r="HU144" s="409">
        <v>5</v>
      </c>
      <c r="HV144" s="91"/>
      <c r="HX144" s="409">
        <v>5</v>
      </c>
      <c r="HY144" s="58"/>
      <c r="HZ144" s="7"/>
      <c r="IA144" s="58"/>
      <c r="IB144" s="58"/>
      <c r="IC144" s="92"/>
      <c r="ID144" s="61"/>
      <c r="IE144" s="58"/>
      <c r="IF144" s="58"/>
      <c r="IG144" s="58"/>
      <c r="IH144" s="92"/>
      <c r="II144" s="17"/>
      <c r="IJ144" s="58"/>
      <c r="IK144" s="58"/>
      <c r="IL144" s="58"/>
      <c r="IM144" s="92"/>
      <c r="IN144" s="409">
        <v>5</v>
      </c>
      <c r="IO144" s="91"/>
      <c r="IQ144" s="566">
        <v>5</v>
      </c>
      <c r="IR144" s="58"/>
      <c r="IS144" s="7"/>
      <c r="IT144" s="58"/>
      <c r="IU144" s="58"/>
      <c r="IV144" s="92"/>
      <c r="IW144" s="61"/>
      <c r="IX144" s="58"/>
      <c r="IY144" s="58"/>
      <c r="IZ144" s="58"/>
      <c r="JA144" s="92"/>
      <c r="JB144" s="17"/>
      <c r="JC144" s="58"/>
      <c r="JD144" s="58"/>
      <c r="JE144" s="58"/>
      <c r="JF144" s="92"/>
      <c r="JG144" s="566">
        <v>5</v>
      </c>
      <c r="JH144" s="91"/>
    </row>
    <row r="145" spans="1:268" ht="15" hidden="1" customHeight="1" x14ac:dyDescent="0.25">
      <c r="A145" s="566"/>
      <c r="B145" s="58"/>
      <c r="C145" s="7"/>
      <c r="D145" s="58"/>
      <c r="E145" s="58"/>
      <c r="F145" s="92"/>
      <c r="G145" s="61"/>
      <c r="H145" s="58"/>
      <c r="I145" s="58"/>
      <c r="J145" s="58"/>
      <c r="K145" s="92"/>
      <c r="L145" s="17"/>
      <c r="M145" s="58"/>
      <c r="N145" s="58"/>
      <c r="O145" s="58"/>
      <c r="P145" s="92"/>
      <c r="Q145" s="566"/>
      <c r="R145" s="91"/>
      <c r="U145" s="409"/>
      <c r="V145" s="58"/>
      <c r="W145" s="7"/>
      <c r="X145" s="58"/>
      <c r="Y145" s="58"/>
      <c r="Z145" s="92"/>
      <c r="AA145" s="61"/>
      <c r="AB145" s="58"/>
      <c r="AC145" s="58"/>
      <c r="AD145" s="58"/>
      <c r="AE145" s="92"/>
      <c r="AF145" s="17"/>
      <c r="AG145" s="58"/>
      <c r="AH145" s="58"/>
      <c r="AI145" s="58"/>
      <c r="AJ145" s="92"/>
      <c r="AK145" s="409"/>
      <c r="AL145" s="91"/>
      <c r="AN145" s="409"/>
      <c r="AO145" s="58"/>
      <c r="AP145" s="7"/>
      <c r="AQ145" s="58"/>
      <c r="AR145" s="58"/>
      <c r="AS145" s="92"/>
      <c r="AT145" s="61"/>
      <c r="AU145" s="58"/>
      <c r="AV145" s="58"/>
      <c r="AW145" s="58"/>
      <c r="AX145" s="92"/>
      <c r="AY145" s="17"/>
      <c r="AZ145" s="58"/>
      <c r="BA145" s="58"/>
      <c r="BB145" s="58"/>
      <c r="BC145" s="92"/>
      <c r="BD145" s="409"/>
      <c r="BE145" s="91"/>
      <c r="BH145" s="409"/>
      <c r="BI145" s="58"/>
      <c r="BJ145" s="7"/>
      <c r="BK145" s="58"/>
      <c r="BL145" s="58"/>
      <c r="BM145" s="92"/>
      <c r="BN145" s="61"/>
      <c r="BO145" s="58"/>
      <c r="BP145" s="58"/>
      <c r="BQ145" s="58"/>
      <c r="BR145" s="92"/>
      <c r="BS145" s="17"/>
      <c r="BT145" s="58"/>
      <c r="BU145" s="58"/>
      <c r="BV145" s="58"/>
      <c r="BW145" s="92"/>
      <c r="BX145" s="409"/>
      <c r="BY145" s="91"/>
      <c r="CB145" s="409"/>
      <c r="CC145" s="58"/>
      <c r="CD145" s="7"/>
      <c r="CE145" s="58"/>
      <c r="CF145" s="58"/>
      <c r="CG145" s="92"/>
      <c r="CH145" s="61"/>
      <c r="CI145" s="58"/>
      <c r="CJ145" s="58"/>
      <c r="CK145" s="58"/>
      <c r="CL145" s="92"/>
      <c r="CM145" s="17"/>
      <c r="CN145" s="58"/>
      <c r="CO145" s="58"/>
      <c r="CP145" s="58"/>
      <c r="CQ145" s="92"/>
      <c r="CR145" s="409"/>
      <c r="CS145" s="91"/>
      <c r="CU145" s="409"/>
      <c r="CV145" s="58"/>
      <c r="CW145" s="7"/>
      <c r="CX145" s="58"/>
      <c r="CY145" s="58"/>
      <c r="CZ145" s="92"/>
      <c r="DA145" s="61"/>
      <c r="DB145" s="58"/>
      <c r="DC145" s="58"/>
      <c r="DD145" s="58"/>
      <c r="DE145" s="92"/>
      <c r="DF145" s="17"/>
      <c r="DG145" s="58"/>
      <c r="DH145" s="58"/>
      <c r="DI145" s="58"/>
      <c r="DJ145" s="92"/>
      <c r="DK145" s="409"/>
      <c r="DL145" s="91"/>
      <c r="DN145" s="409"/>
      <c r="DO145" s="58"/>
      <c r="DP145" s="7"/>
      <c r="DQ145" s="58"/>
      <c r="DR145" s="58"/>
      <c r="DS145" s="92"/>
      <c r="DT145" s="61"/>
      <c r="DU145" s="58"/>
      <c r="DV145" s="58"/>
      <c r="DW145" s="58"/>
      <c r="DX145" s="92"/>
      <c r="DY145" s="17"/>
      <c r="DZ145" s="58"/>
      <c r="EA145" s="58"/>
      <c r="EB145" s="58"/>
      <c r="EC145" s="92"/>
      <c r="ED145" s="409"/>
      <c r="EE145" s="91"/>
      <c r="EG145" s="409"/>
      <c r="EH145" s="58"/>
      <c r="EI145" s="7"/>
      <c r="EJ145" s="58"/>
      <c r="EK145" s="58"/>
      <c r="EL145" s="92"/>
      <c r="EM145" s="61"/>
      <c r="EN145" s="58"/>
      <c r="EO145" s="58"/>
      <c r="EP145" s="58"/>
      <c r="EQ145" s="92"/>
      <c r="ER145" s="17"/>
      <c r="ES145" s="58"/>
      <c r="ET145" s="58"/>
      <c r="EU145" s="58"/>
      <c r="EV145" s="92"/>
      <c r="EW145" s="409"/>
      <c r="EX145" s="91"/>
      <c r="EZ145" s="409"/>
      <c r="FA145" s="58"/>
      <c r="FB145" s="7"/>
      <c r="FC145" s="58"/>
      <c r="FD145" s="58"/>
      <c r="FE145" s="92"/>
      <c r="FF145" s="61"/>
      <c r="FG145" s="58"/>
      <c r="FH145" s="58"/>
      <c r="FI145" s="58"/>
      <c r="FJ145" s="92"/>
      <c r="FK145" s="17"/>
      <c r="FL145" s="58"/>
      <c r="FM145" s="58"/>
      <c r="FN145" s="58"/>
      <c r="FO145" s="92"/>
      <c r="FP145" s="409"/>
      <c r="FQ145" s="91"/>
      <c r="FS145" s="409"/>
      <c r="FT145" s="58"/>
      <c r="FU145" s="7"/>
      <c r="FV145" s="58"/>
      <c r="FW145" s="58"/>
      <c r="FX145" s="92"/>
      <c r="FY145" s="61"/>
      <c r="FZ145" s="58"/>
      <c r="GA145" s="58"/>
      <c r="GB145" s="58"/>
      <c r="GC145" s="579"/>
      <c r="GD145" s="17"/>
      <c r="GE145" s="58"/>
      <c r="GF145" s="58"/>
      <c r="GG145" s="58"/>
      <c r="GH145" s="92"/>
      <c r="GI145" s="409"/>
      <c r="GJ145" s="91"/>
      <c r="GL145" s="409"/>
      <c r="GM145" s="58"/>
      <c r="GN145" s="7"/>
      <c r="GO145" s="58"/>
      <c r="GP145" s="58"/>
      <c r="GQ145" s="92"/>
      <c r="GR145" s="61"/>
      <c r="GS145" s="58"/>
      <c r="GT145" s="58"/>
      <c r="GU145" s="58"/>
      <c r="GV145" s="92"/>
      <c r="GW145" s="17"/>
      <c r="GX145" s="58"/>
      <c r="GY145" s="58"/>
      <c r="GZ145" s="58"/>
      <c r="HA145" s="92"/>
      <c r="HB145" s="409"/>
      <c r="HC145" s="91"/>
      <c r="HE145" s="409"/>
      <c r="HF145" s="58"/>
      <c r="HG145" s="7"/>
      <c r="HH145" s="58"/>
      <c r="HI145" s="58"/>
      <c r="HJ145" s="92"/>
      <c r="HK145" s="61"/>
      <c r="HL145" s="58"/>
      <c r="HM145" s="58"/>
      <c r="HN145" s="58"/>
      <c r="HO145" s="92"/>
      <c r="HP145" s="17"/>
      <c r="HQ145" s="58"/>
      <c r="HR145" s="58"/>
      <c r="HS145" s="58"/>
      <c r="HT145" s="92"/>
      <c r="HU145" s="409"/>
      <c r="HV145" s="91"/>
      <c r="HX145" s="409"/>
      <c r="HY145" s="58"/>
      <c r="HZ145" s="7"/>
      <c r="IA145" s="58"/>
      <c r="IB145" s="58"/>
      <c r="IC145" s="92"/>
      <c r="ID145" s="61"/>
      <c r="IE145" s="58"/>
      <c r="IF145" s="58"/>
      <c r="IG145" s="58"/>
      <c r="IH145" s="92"/>
      <c r="II145" s="17"/>
      <c r="IJ145" s="58"/>
      <c r="IK145" s="58"/>
      <c r="IL145" s="58"/>
      <c r="IM145" s="92"/>
      <c r="IN145" s="409"/>
      <c r="IO145" s="91"/>
      <c r="IQ145" s="566"/>
      <c r="IR145" s="58"/>
      <c r="IS145" s="7"/>
      <c r="IT145" s="58"/>
      <c r="IU145" s="58"/>
      <c r="IV145" s="92"/>
      <c r="IW145" s="61"/>
      <c r="IX145" s="58"/>
      <c r="IY145" s="58"/>
      <c r="IZ145" s="58"/>
      <c r="JA145" s="92"/>
      <c r="JB145" s="17"/>
      <c r="JC145" s="58"/>
      <c r="JD145" s="58"/>
      <c r="JE145" s="58"/>
      <c r="JF145" s="92"/>
      <c r="JG145" s="566"/>
      <c r="JH145" s="91"/>
    </row>
    <row r="146" spans="1:268" ht="14.25" hidden="1" customHeight="1" x14ac:dyDescent="0.25">
      <c r="A146" s="566"/>
      <c r="B146" s="58"/>
      <c r="C146" s="7"/>
      <c r="D146" s="58"/>
      <c r="E146" s="58"/>
      <c r="F146" s="92"/>
      <c r="G146" s="61"/>
      <c r="H146" s="58"/>
      <c r="I146" s="58"/>
      <c r="J146" s="58"/>
      <c r="K146" s="92"/>
      <c r="L146" s="17"/>
      <c r="M146" s="58"/>
      <c r="N146" s="58"/>
      <c r="O146" s="58"/>
      <c r="P146" s="92"/>
      <c r="Q146" s="566"/>
      <c r="R146" s="91"/>
      <c r="U146" s="409"/>
      <c r="V146" s="58"/>
      <c r="W146" s="7"/>
      <c r="X146" s="58"/>
      <c r="Y146" s="58"/>
      <c r="Z146" s="92"/>
      <c r="AA146" s="61"/>
      <c r="AB146" s="58"/>
      <c r="AC146" s="58"/>
      <c r="AD146" s="58"/>
      <c r="AE146" s="92"/>
      <c r="AF146" s="17"/>
      <c r="AG146" s="58"/>
      <c r="AH146" s="58"/>
      <c r="AI146" s="58"/>
      <c r="AJ146" s="92"/>
      <c r="AK146" s="409"/>
      <c r="AL146" s="91"/>
      <c r="AN146" s="409"/>
      <c r="AO146" s="58"/>
      <c r="AP146" s="7"/>
      <c r="AQ146" s="58"/>
      <c r="AR146" s="58"/>
      <c r="AS146" s="92"/>
      <c r="AT146" s="61"/>
      <c r="AU146" s="58"/>
      <c r="AV146" s="58"/>
      <c r="AW146" s="58"/>
      <c r="AX146" s="92"/>
      <c r="AY146" s="17"/>
      <c r="AZ146" s="58"/>
      <c r="BA146" s="58"/>
      <c r="BB146" s="58"/>
      <c r="BC146" s="92"/>
      <c r="BD146" s="409"/>
      <c r="BE146" s="91"/>
      <c r="BH146" s="409"/>
      <c r="BI146" s="58"/>
      <c r="BJ146" s="7"/>
      <c r="BK146" s="58"/>
      <c r="BL146" s="58"/>
      <c r="BM146" s="92"/>
      <c r="BN146" s="61"/>
      <c r="BO146" s="58"/>
      <c r="BP146" s="58"/>
      <c r="BQ146" s="58"/>
      <c r="BR146" s="92"/>
      <c r="BS146" s="17"/>
      <c r="BT146" s="58"/>
      <c r="BU146" s="58"/>
      <c r="BV146" s="58"/>
      <c r="BW146" s="92"/>
      <c r="BX146" s="409"/>
      <c r="BY146" s="91"/>
      <c r="CB146" s="409"/>
      <c r="CC146" s="58"/>
      <c r="CD146" s="7"/>
      <c r="CE146" s="58"/>
      <c r="CF146" s="58"/>
      <c r="CG146" s="92"/>
      <c r="CH146" s="61"/>
      <c r="CI146" s="58"/>
      <c r="CJ146" s="58"/>
      <c r="CK146" s="58"/>
      <c r="CL146" s="92"/>
      <c r="CM146" s="17"/>
      <c r="CN146" s="58"/>
      <c r="CO146" s="58"/>
      <c r="CP146" s="58"/>
      <c r="CQ146" s="92"/>
      <c r="CR146" s="409"/>
      <c r="CS146" s="91"/>
      <c r="CU146" s="409"/>
      <c r="CV146" s="58"/>
      <c r="CW146" s="7"/>
      <c r="CX146" s="58"/>
      <c r="CY146" s="58"/>
      <c r="CZ146" s="92"/>
      <c r="DA146" s="61"/>
      <c r="DB146" s="58"/>
      <c r="DC146" s="58"/>
      <c r="DD146" s="58"/>
      <c r="DE146" s="92"/>
      <c r="DF146" s="17"/>
      <c r="DG146" s="58"/>
      <c r="DH146" s="58"/>
      <c r="DI146" s="58"/>
      <c r="DJ146" s="92"/>
      <c r="DK146" s="409"/>
      <c r="DL146" s="91"/>
      <c r="DN146" s="409"/>
      <c r="DO146" s="58"/>
      <c r="DP146" s="7"/>
      <c r="DQ146" s="58"/>
      <c r="DR146" s="58"/>
      <c r="DS146" s="92"/>
      <c r="DT146" s="61"/>
      <c r="DU146" s="58"/>
      <c r="DV146" s="58"/>
      <c r="DW146" s="58"/>
      <c r="DX146" s="92"/>
      <c r="DY146" s="17"/>
      <c r="DZ146" s="58"/>
      <c r="EA146" s="58"/>
      <c r="EB146" s="58"/>
      <c r="EC146" s="92"/>
      <c r="ED146" s="409"/>
      <c r="EE146" s="91"/>
      <c r="EG146" s="409"/>
      <c r="EH146" s="58"/>
      <c r="EI146" s="7"/>
      <c r="EJ146" s="58"/>
      <c r="EK146" s="58"/>
      <c r="EL146" s="92"/>
      <c r="EM146" s="61"/>
      <c r="EN146" s="58"/>
      <c r="EO146" s="58"/>
      <c r="EP146" s="58"/>
      <c r="EQ146" s="92"/>
      <c r="ER146" s="17"/>
      <c r="ES146" s="58"/>
      <c r="ET146" s="58"/>
      <c r="EU146" s="58"/>
      <c r="EV146" s="92"/>
      <c r="EW146" s="409"/>
      <c r="EX146" s="91"/>
      <c r="EZ146" s="409"/>
      <c r="FA146" s="58"/>
      <c r="FB146" s="7"/>
      <c r="FC146" s="58"/>
      <c r="FD146" s="58"/>
      <c r="FE146" s="92"/>
      <c r="FF146" s="61"/>
      <c r="FG146" s="58"/>
      <c r="FH146" s="58"/>
      <c r="FI146" s="58"/>
      <c r="FJ146" s="92"/>
      <c r="FK146" s="17"/>
      <c r="FL146" s="58"/>
      <c r="FM146" s="58"/>
      <c r="FN146" s="58"/>
      <c r="FO146" s="92"/>
      <c r="FP146" s="409"/>
      <c r="FQ146" s="91"/>
      <c r="FS146" s="409"/>
      <c r="FT146" s="58"/>
      <c r="FU146" s="7"/>
      <c r="FV146" s="58"/>
      <c r="FW146" s="58"/>
      <c r="FX146" s="92"/>
      <c r="FY146" s="61"/>
      <c r="FZ146" s="58"/>
      <c r="GA146" s="58"/>
      <c r="GB146" s="58"/>
      <c r="GC146" s="579"/>
      <c r="GD146" s="17"/>
      <c r="GE146" s="58"/>
      <c r="GF146" s="58"/>
      <c r="GG146" s="58"/>
      <c r="GH146" s="92"/>
      <c r="GI146" s="409"/>
      <c r="GJ146" s="91"/>
      <c r="GL146" s="409"/>
      <c r="GM146" s="58"/>
      <c r="GN146" s="7"/>
      <c r="GO146" s="58"/>
      <c r="GP146" s="58"/>
      <c r="GQ146" s="92"/>
      <c r="GR146" s="61"/>
      <c r="GS146" s="58"/>
      <c r="GT146" s="58"/>
      <c r="GU146" s="58"/>
      <c r="GV146" s="92"/>
      <c r="GW146" s="17"/>
      <c r="GX146" s="58"/>
      <c r="GY146" s="58"/>
      <c r="GZ146" s="58"/>
      <c r="HA146" s="92"/>
      <c r="HB146" s="409"/>
      <c r="HC146" s="91"/>
      <c r="HE146" s="409"/>
      <c r="HF146" s="58"/>
      <c r="HG146" s="7"/>
      <c r="HH146" s="58"/>
      <c r="HI146" s="58"/>
      <c r="HJ146" s="92"/>
      <c r="HK146" s="61"/>
      <c r="HL146" s="58"/>
      <c r="HM146" s="58"/>
      <c r="HN146" s="58"/>
      <c r="HO146" s="92"/>
      <c r="HP146" s="17"/>
      <c r="HQ146" s="58"/>
      <c r="HR146" s="58"/>
      <c r="HS146" s="58"/>
      <c r="HT146" s="92"/>
      <c r="HU146" s="409"/>
      <c r="HV146" s="91"/>
      <c r="HX146" s="409"/>
      <c r="HY146" s="58"/>
      <c r="HZ146" s="7"/>
      <c r="IA146" s="58"/>
      <c r="IB146" s="58"/>
      <c r="IC146" s="92"/>
      <c r="ID146" s="61"/>
      <c r="IE146" s="58"/>
      <c r="IF146" s="58"/>
      <c r="IG146" s="58"/>
      <c r="IH146" s="92"/>
      <c r="II146" s="17"/>
      <c r="IJ146" s="58"/>
      <c r="IK146" s="58"/>
      <c r="IL146" s="58"/>
      <c r="IM146" s="92"/>
      <c r="IN146" s="409"/>
      <c r="IO146" s="91"/>
      <c r="IQ146" s="566"/>
      <c r="IR146" s="58"/>
      <c r="IS146" s="7"/>
      <c r="IT146" s="58"/>
      <c r="IU146" s="58"/>
      <c r="IV146" s="92"/>
      <c r="IW146" s="61"/>
      <c r="IX146" s="58"/>
      <c r="IY146" s="58"/>
      <c r="IZ146" s="58"/>
      <c r="JA146" s="92"/>
      <c r="JB146" s="17"/>
      <c r="JC146" s="58"/>
      <c r="JD146" s="58"/>
      <c r="JE146" s="58"/>
      <c r="JF146" s="92"/>
      <c r="JG146" s="566"/>
      <c r="JH146" s="91"/>
    </row>
    <row r="147" spans="1:268" hidden="1" x14ac:dyDescent="0.25">
      <c r="A147" s="566"/>
      <c r="B147" s="95"/>
      <c r="C147" s="96"/>
      <c r="D147" s="120"/>
      <c r="E147" s="98"/>
      <c r="F147" s="99"/>
      <c r="G147" s="61"/>
      <c r="H147" s="120"/>
      <c r="I147" s="120"/>
      <c r="J147" s="98"/>
      <c r="K147" s="99"/>
      <c r="L147" s="17"/>
      <c r="M147" s="120"/>
      <c r="N147" s="120"/>
      <c r="O147" s="98"/>
      <c r="P147" s="99"/>
      <c r="Q147" s="566">
        <v>8</v>
      </c>
      <c r="R147" s="91"/>
      <c r="U147" s="409"/>
      <c r="V147" s="95"/>
      <c r="W147" s="96"/>
      <c r="X147" s="120"/>
      <c r="Y147" s="98"/>
      <c r="Z147" s="99"/>
      <c r="AA147" s="61"/>
      <c r="AB147" s="120"/>
      <c r="AC147" s="120"/>
      <c r="AD147" s="98"/>
      <c r="AE147" s="99"/>
      <c r="AF147" s="17"/>
      <c r="AG147" s="120"/>
      <c r="AH147" s="120"/>
      <c r="AI147" s="98"/>
      <c r="AJ147" s="99"/>
      <c r="AK147" s="409">
        <v>8</v>
      </c>
      <c r="AL147" s="91"/>
      <c r="AN147" s="409"/>
      <c r="AO147" s="95"/>
      <c r="AP147" s="96"/>
      <c r="AQ147" s="120"/>
      <c r="AR147" s="98"/>
      <c r="AS147" s="99"/>
      <c r="AT147" s="61"/>
      <c r="AU147" s="120"/>
      <c r="AV147" s="120"/>
      <c r="AW147" s="98"/>
      <c r="AX147" s="99"/>
      <c r="AY147" s="17"/>
      <c r="AZ147" s="120"/>
      <c r="BA147" s="120"/>
      <c r="BB147" s="98"/>
      <c r="BC147" s="99"/>
      <c r="BD147" s="409">
        <v>8</v>
      </c>
      <c r="BE147" s="91"/>
      <c r="BH147" s="409"/>
      <c r="BI147" s="95"/>
      <c r="BJ147" s="96"/>
      <c r="BK147" s="120"/>
      <c r="BL147" s="98"/>
      <c r="BM147" s="99"/>
      <c r="BN147" s="61"/>
      <c r="BO147" s="120"/>
      <c r="BP147" s="120"/>
      <c r="BQ147" s="98"/>
      <c r="BR147" s="99"/>
      <c r="BS147" s="17"/>
      <c r="BT147" s="120"/>
      <c r="BU147" s="120"/>
      <c r="BV147" s="98"/>
      <c r="BW147" s="99"/>
      <c r="BX147" s="409">
        <v>8</v>
      </c>
      <c r="BY147" s="91"/>
      <c r="CB147" s="409"/>
      <c r="CC147" s="95"/>
      <c r="CD147" s="96"/>
      <c r="CE147" s="120"/>
      <c r="CF147" s="98"/>
      <c r="CG147" s="99"/>
      <c r="CH147" s="61"/>
      <c r="CI147" s="120"/>
      <c r="CJ147" s="120"/>
      <c r="CK147" s="98"/>
      <c r="CL147" s="99"/>
      <c r="CM147" s="17"/>
      <c r="CN147" s="120"/>
      <c r="CO147" s="120"/>
      <c r="CP147" s="98"/>
      <c r="CQ147" s="99"/>
      <c r="CR147" s="409">
        <v>8</v>
      </c>
      <c r="CS147" s="91"/>
      <c r="CU147" s="409"/>
      <c r="CV147" s="95"/>
      <c r="CW147" s="96"/>
      <c r="CX147" s="120"/>
      <c r="CY147" s="98"/>
      <c r="CZ147" s="99"/>
      <c r="DA147" s="61"/>
      <c r="DB147" s="120"/>
      <c r="DC147" s="120"/>
      <c r="DD147" s="98"/>
      <c r="DE147" s="99"/>
      <c r="DF147" s="17"/>
      <c r="DG147" s="120"/>
      <c r="DH147" s="120"/>
      <c r="DI147" s="98"/>
      <c r="DJ147" s="99"/>
      <c r="DK147" s="409">
        <v>8</v>
      </c>
      <c r="DL147" s="91"/>
      <c r="DN147" s="409"/>
      <c r="DO147" s="95"/>
      <c r="DP147" s="96"/>
      <c r="DQ147" s="120"/>
      <c r="DR147" s="98"/>
      <c r="DS147" s="99"/>
      <c r="DT147" s="61"/>
      <c r="DU147" s="120"/>
      <c r="DV147" s="120"/>
      <c r="DW147" s="98"/>
      <c r="DX147" s="99"/>
      <c r="DY147" s="17"/>
      <c r="DZ147" s="120"/>
      <c r="EA147" s="120"/>
      <c r="EB147" s="98"/>
      <c r="EC147" s="99"/>
      <c r="ED147" s="409">
        <v>8</v>
      </c>
      <c r="EE147" s="91"/>
      <c r="EG147" s="409"/>
      <c r="EH147" s="95"/>
      <c r="EI147" s="96"/>
      <c r="EJ147" s="120"/>
      <c r="EK147" s="98"/>
      <c r="EL147" s="99"/>
      <c r="EM147" s="61"/>
      <c r="EN147" s="120"/>
      <c r="EO147" s="120"/>
      <c r="EP147" s="98"/>
      <c r="EQ147" s="99"/>
      <c r="ER147" s="17"/>
      <c r="ES147" s="120"/>
      <c r="ET147" s="120"/>
      <c r="EU147" s="98"/>
      <c r="EV147" s="99"/>
      <c r="EW147" s="409">
        <v>8</v>
      </c>
      <c r="EX147" s="91"/>
      <c r="EZ147" s="409"/>
      <c r="FA147" s="95"/>
      <c r="FB147" s="96"/>
      <c r="FC147" s="120"/>
      <c r="FD147" s="98"/>
      <c r="FE147" s="99"/>
      <c r="FF147" s="61"/>
      <c r="FG147" s="120"/>
      <c r="FH147" s="120"/>
      <c r="FI147" s="98"/>
      <c r="FJ147" s="99"/>
      <c r="FK147" s="17"/>
      <c r="FL147" s="120"/>
      <c r="FM147" s="120"/>
      <c r="FN147" s="98"/>
      <c r="FO147" s="99"/>
      <c r="FP147" s="409">
        <v>8</v>
      </c>
      <c r="FQ147" s="91"/>
      <c r="FS147" s="409"/>
      <c r="FT147" s="95"/>
      <c r="FU147" s="96"/>
      <c r="FV147" s="120"/>
      <c r="FW147" s="98"/>
      <c r="FX147" s="99"/>
      <c r="FY147" s="61"/>
      <c r="FZ147" s="120"/>
      <c r="GA147" s="120"/>
      <c r="GB147" s="98"/>
      <c r="GC147" s="579"/>
      <c r="GD147" s="17"/>
      <c r="GE147" s="120"/>
      <c r="GF147" s="120"/>
      <c r="GG147" s="98"/>
      <c r="GH147" s="99"/>
      <c r="GI147" s="409">
        <v>8</v>
      </c>
      <c r="GJ147" s="91"/>
      <c r="GL147" s="409"/>
      <c r="GM147" s="95"/>
      <c r="GN147" s="96"/>
      <c r="GO147" s="120"/>
      <c r="GP147" s="98"/>
      <c r="GQ147" s="99"/>
      <c r="GR147" s="61"/>
      <c r="GS147" s="120"/>
      <c r="GT147" s="120"/>
      <c r="GU147" s="98"/>
      <c r="GV147" s="99"/>
      <c r="GW147" s="17"/>
      <c r="GX147" s="120"/>
      <c r="GY147" s="120"/>
      <c r="GZ147" s="98"/>
      <c r="HA147" s="99"/>
      <c r="HB147" s="409">
        <v>8</v>
      </c>
      <c r="HC147" s="91"/>
      <c r="HE147" s="409"/>
      <c r="HF147" s="95"/>
      <c r="HG147" s="96"/>
      <c r="HH147" s="120"/>
      <c r="HI147" s="98"/>
      <c r="HJ147" s="99"/>
      <c r="HK147" s="61"/>
      <c r="HL147" s="120"/>
      <c r="HM147" s="120"/>
      <c r="HN147" s="98"/>
      <c r="HO147" s="99"/>
      <c r="HP147" s="17"/>
      <c r="HQ147" s="120"/>
      <c r="HR147" s="120"/>
      <c r="HS147" s="98"/>
      <c r="HT147" s="99"/>
      <c r="HU147" s="409">
        <v>8</v>
      </c>
      <c r="HV147" s="91"/>
      <c r="HX147" s="409"/>
      <c r="HY147" s="95"/>
      <c r="HZ147" s="96"/>
      <c r="IA147" s="120"/>
      <c r="IB147" s="98"/>
      <c r="IC147" s="99"/>
      <c r="ID147" s="61"/>
      <c r="IE147" s="120"/>
      <c r="IF147" s="120"/>
      <c r="IG147" s="98"/>
      <c r="IH147" s="99"/>
      <c r="II147" s="17"/>
      <c r="IJ147" s="120"/>
      <c r="IK147" s="120"/>
      <c r="IL147" s="98"/>
      <c r="IM147" s="99"/>
      <c r="IN147" s="409">
        <v>8</v>
      </c>
      <c r="IO147" s="91"/>
      <c r="IQ147" s="566"/>
      <c r="IR147" s="95"/>
      <c r="IS147" s="96"/>
      <c r="IT147" s="120"/>
      <c r="IU147" s="98"/>
      <c r="IV147" s="99"/>
      <c r="IW147" s="61"/>
      <c r="IX147" s="120"/>
      <c r="IY147" s="120"/>
      <c r="IZ147" s="98"/>
      <c r="JA147" s="99"/>
      <c r="JB147" s="17"/>
      <c r="JC147" s="120"/>
      <c r="JD147" s="120"/>
      <c r="JE147" s="98"/>
      <c r="JF147" s="99"/>
      <c r="JG147" s="566">
        <v>8</v>
      </c>
      <c r="JH147" s="91"/>
    </row>
    <row r="148" spans="1:268" ht="16.5" hidden="1" customHeight="1" x14ac:dyDescent="0.25">
      <c r="A148" s="566">
        <v>9</v>
      </c>
      <c r="B148" s="58" t="s">
        <v>95</v>
      </c>
      <c r="C148" s="7">
        <v>1125</v>
      </c>
      <c r="D148" s="7">
        <v>656</v>
      </c>
      <c r="E148" s="59">
        <f t="shared" ref="E148:E150" si="1242">SUM(D148,-C148)</f>
        <v>-469</v>
      </c>
      <c r="F148" s="60">
        <f t="shared" ref="F148:F150" si="1243">E148/C148</f>
        <v>-0.41688888888888886</v>
      </c>
      <c r="G148" s="61">
        <v>11</v>
      </c>
      <c r="H148" s="7">
        <v>598</v>
      </c>
      <c r="I148" s="7">
        <v>598</v>
      </c>
      <c r="J148" s="59">
        <f>SUM(I148,-H148)</f>
        <v>0</v>
      </c>
      <c r="K148" s="60">
        <f>J148/H148</f>
        <v>0</v>
      </c>
      <c r="L148" s="17"/>
      <c r="M148" s="7">
        <v>656</v>
      </c>
      <c r="N148" s="7"/>
      <c r="O148" s="59">
        <f t="shared" ref="O148:O150" si="1244">SUM(N148,-M148)</f>
        <v>-656</v>
      </c>
      <c r="P148" s="60">
        <f t="shared" ref="P148:P150" si="1245">O148/M148</f>
        <v>-1</v>
      </c>
      <c r="Q148" s="566">
        <v>9</v>
      </c>
      <c r="R148" s="91"/>
      <c r="U148" s="409">
        <v>9</v>
      </c>
      <c r="V148" s="58" t="s">
        <v>95</v>
      </c>
      <c r="W148" s="7">
        <v>1125</v>
      </c>
      <c r="X148" s="7">
        <v>656</v>
      </c>
      <c r="Y148" s="59">
        <f t="shared" ref="Y148:Y150" si="1246">SUM(X148,-W148)</f>
        <v>-469</v>
      </c>
      <c r="Z148" s="60">
        <f t="shared" ref="Z148:Z150" si="1247">Y148/W148</f>
        <v>-0.41688888888888886</v>
      </c>
      <c r="AA148" s="61">
        <v>11</v>
      </c>
      <c r="AB148" s="7"/>
      <c r="AC148" s="7"/>
      <c r="AD148" s="59">
        <f t="shared" ref="AD148:AD150" si="1248">SUM(AC148,-AB148)</f>
        <v>0</v>
      </c>
      <c r="AE148" s="60" t="e">
        <f t="shared" ref="AE148:AE150" si="1249">AD148/AB148</f>
        <v>#DIV/0!</v>
      </c>
      <c r="AF148" s="17"/>
      <c r="AG148" s="7">
        <v>656</v>
      </c>
      <c r="AH148" s="7"/>
      <c r="AI148" s="59">
        <f t="shared" ref="AI148:AI150" si="1250">SUM(AH148,-AG148)</f>
        <v>-656</v>
      </c>
      <c r="AJ148" s="60">
        <f t="shared" ref="AJ148:AJ150" si="1251">AI148/AG148</f>
        <v>-1</v>
      </c>
      <c r="AK148" s="409">
        <v>9</v>
      </c>
      <c r="AL148" s="91"/>
      <c r="AN148" s="409">
        <v>9</v>
      </c>
      <c r="AO148" s="58" t="s">
        <v>95</v>
      </c>
      <c r="AP148" s="7">
        <v>1125</v>
      </c>
      <c r="AQ148" s="7">
        <v>656</v>
      </c>
      <c r="AR148" s="59">
        <f t="shared" ref="AR148:AR150" si="1252">SUM(AQ148,-AP148)</f>
        <v>-469</v>
      </c>
      <c r="AS148" s="60">
        <f t="shared" ref="AS148:AS150" si="1253">AR148/AP148</f>
        <v>-0.41688888888888886</v>
      </c>
      <c r="AT148" s="61">
        <v>11</v>
      </c>
      <c r="AU148" s="7"/>
      <c r="AV148" s="7"/>
      <c r="AW148" s="59">
        <f t="shared" ref="AW148:AW150" si="1254">SUM(AV148,-AU148)</f>
        <v>0</v>
      </c>
      <c r="AX148" s="60" t="e">
        <f t="shared" ref="AX148:AX150" si="1255">AW148/AU148</f>
        <v>#DIV/0!</v>
      </c>
      <c r="AY148" s="17"/>
      <c r="AZ148" s="7">
        <v>656</v>
      </c>
      <c r="BA148" s="7"/>
      <c r="BB148" s="59">
        <f t="shared" ref="BB148:BB150" si="1256">SUM(BA148,-AZ148)</f>
        <v>-656</v>
      </c>
      <c r="BC148" s="60">
        <f t="shared" ref="BC148:BC150" si="1257">BB148/AZ148</f>
        <v>-1</v>
      </c>
      <c r="BD148" s="409">
        <v>9</v>
      </c>
      <c r="BE148" s="91"/>
      <c r="BH148" s="409">
        <v>9</v>
      </c>
      <c r="BI148" s="58" t="s">
        <v>95</v>
      </c>
      <c r="BJ148" s="7">
        <v>1125</v>
      </c>
      <c r="BK148" s="7">
        <v>656</v>
      </c>
      <c r="BL148" s="59">
        <f t="shared" ref="BL148:BL150" si="1258">SUM(BK148,-BJ148)</f>
        <v>-469</v>
      </c>
      <c r="BM148" s="60">
        <f t="shared" ref="BM148:BM150" si="1259">BL148/BJ148</f>
        <v>-0.41688888888888886</v>
      </c>
      <c r="BN148" s="61">
        <v>11</v>
      </c>
      <c r="BO148" s="7"/>
      <c r="BP148" s="7"/>
      <c r="BQ148" s="59">
        <f t="shared" ref="BQ148:BQ150" si="1260">SUM(BP148,-BO148)</f>
        <v>0</v>
      </c>
      <c r="BR148" s="60" t="e">
        <f t="shared" ref="BR148:BR150" si="1261">BQ148/BO148</f>
        <v>#DIV/0!</v>
      </c>
      <c r="BS148" s="17"/>
      <c r="BT148" s="7">
        <v>656</v>
      </c>
      <c r="BU148" s="7"/>
      <c r="BV148" s="59">
        <f t="shared" ref="BV148:BV150" si="1262">SUM(BU148,-BT148)</f>
        <v>-656</v>
      </c>
      <c r="BW148" s="60">
        <f t="shared" ref="BW148:BW150" si="1263">BV148/BT148</f>
        <v>-1</v>
      </c>
      <c r="BX148" s="409">
        <v>9</v>
      </c>
      <c r="BY148" s="91"/>
      <c r="CB148" s="409">
        <v>9</v>
      </c>
      <c r="CC148" s="58" t="s">
        <v>95</v>
      </c>
      <c r="CD148" s="7">
        <v>1125</v>
      </c>
      <c r="CE148" s="7">
        <v>656</v>
      </c>
      <c r="CF148" s="59">
        <f t="shared" ref="CF148:CF150" si="1264">SUM(CE148,-CD148)</f>
        <v>-469</v>
      </c>
      <c r="CG148" s="60">
        <f t="shared" ref="CG148:CG150" si="1265">CF148/CD148</f>
        <v>-0.41688888888888886</v>
      </c>
      <c r="CH148" s="61">
        <v>11</v>
      </c>
      <c r="CI148" s="7"/>
      <c r="CJ148" s="7"/>
      <c r="CK148" s="59">
        <f t="shared" ref="CK148:CK150" si="1266">SUM(CJ148,-CI148)</f>
        <v>0</v>
      </c>
      <c r="CL148" s="60" t="e">
        <f t="shared" ref="CL148:CL150" si="1267">CK148/CI148</f>
        <v>#DIV/0!</v>
      </c>
      <c r="CM148" s="17"/>
      <c r="CN148" s="7">
        <v>656</v>
      </c>
      <c r="CO148" s="7"/>
      <c r="CP148" s="59">
        <f t="shared" ref="CP148:CP150" si="1268">SUM(CO148,-CN148)</f>
        <v>-656</v>
      </c>
      <c r="CQ148" s="60">
        <f t="shared" ref="CQ148:CQ150" si="1269">CP148/CN148</f>
        <v>-1</v>
      </c>
      <c r="CR148" s="409">
        <v>9</v>
      </c>
      <c r="CS148" s="91"/>
      <c r="CU148" s="409">
        <v>9</v>
      </c>
      <c r="CV148" s="58" t="s">
        <v>95</v>
      </c>
      <c r="CW148" s="7">
        <v>1125</v>
      </c>
      <c r="CX148" s="7">
        <v>656</v>
      </c>
      <c r="CY148" s="59">
        <f t="shared" ref="CY148:CY150" si="1270">SUM(CX148,-CW148)</f>
        <v>-469</v>
      </c>
      <c r="CZ148" s="60">
        <f t="shared" ref="CZ148:CZ150" si="1271">CY148/CW148</f>
        <v>-0.41688888888888886</v>
      </c>
      <c r="DA148" s="61">
        <v>11</v>
      </c>
      <c r="DB148" s="7"/>
      <c r="DC148" s="7"/>
      <c r="DD148" s="59">
        <f t="shared" ref="DD148:DD150" si="1272">SUM(DC148,-DB148)</f>
        <v>0</v>
      </c>
      <c r="DE148" s="60" t="e">
        <f t="shared" ref="DE148:DE150" si="1273">DD148/DB148</f>
        <v>#DIV/0!</v>
      </c>
      <c r="DF148" s="17"/>
      <c r="DG148" s="7">
        <v>656</v>
      </c>
      <c r="DH148" s="7"/>
      <c r="DI148" s="59">
        <f t="shared" ref="DI148:DI150" si="1274">SUM(DH148,-DG148)</f>
        <v>-656</v>
      </c>
      <c r="DJ148" s="60">
        <f t="shared" ref="DJ148:DJ150" si="1275">DI148/DG148</f>
        <v>-1</v>
      </c>
      <c r="DK148" s="409">
        <v>9</v>
      </c>
      <c r="DL148" s="91"/>
      <c r="DN148" s="409">
        <v>9</v>
      </c>
      <c r="DO148" s="58" t="s">
        <v>95</v>
      </c>
      <c r="DP148" s="7">
        <v>1125</v>
      </c>
      <c r="DQ148" s="7">
        <v>656</v>
      </c>
      <c r="DR148" s="59">
        <f t="shared" ref="DR148:DR150" si="1276">SUM(DQ148,-DP148)</f>
        <v>-469</v>
      </c>
      <c r="DS148" s="60">
        <f t="shared" ref="DS148:DS150" si="1277">DR148/DP148</f>
        <v>-0.41688888888888886</v>
      </c>
      <c r="DT148" s="61">
        <v>11</v>
      </c>
      <c r="DU148" s="7"/>
      <c r="DV148" s="7"/>
      <c r="DW148" s="59">
        <f t="shared" ref="DW148:DW150" si="1278">SUM(DV148,-DU148)</f>
        <v>0</v>
      </c>
      <c r="DX148" s="60" t="e">
        <f t="shared" ref="DX148:DX150" si="1279">DW148/DU148</f>
        <v>#DIV/0!</v>
      </c>
      <c r="DY148" s="17"/>
      <c r="DZ148" s="7">
        <v>656</v>
      </c>
      <c r="EA148" s="7"/>
      <c r="EB148" s="59">
        <f t="shared" ref="EB148:EB150" si="1280">SUM(EA148,-DZ148)</f>
        <v>-656</v>
      </c>
      <c r="EC148" s="60">
        <f t="shared" ref="EC148:EC150" si="1281">EB148/DZ148</f>
        <v>-1</v>
      </c>
      <c r="ED148" s="409">
        <v>9</v>
      </c>
      <c r="EE148" s="91"/>
      <c r="EG148" s="409">
        <v>9</v>
      </c>
      <c r="EH148" s="58" t="s">
        <v>95</v>
      </c>
      <c r="EI148" s="7">
        <v>1125</v>
      </c>
      <c r="EJ148" s="7">
        <v>656</v>
      </c>
      <c r="EK148" s="59">
        <f t="shared" ref="EK148:EK150" si="1282">SUM(EJ148,-EI148)</f>
        <v>-469</v>
      </c>
      <c r="EL148" s="60">
        <f t="shared" ref="EL148:EL150" si="1283">EK148/EI148</f>
        <v>-0.41688888888888886</v>
      </c>
      <c r="EM148" s="61">
        <v>11</v>
      </c>
      <c r="EN148" s="7"/>
      <c r="EO148" s="7"/>
      <c r="EP148" s="59">
        <f t="shared" ref="EP148:EP150" si="1284">SUM(EO148,-EN148)</f>
        <v>0</v>
      </c>
      <c r="EQ148" s="60" t="e">
        <f t="shared" ref="EQ148:EQ150" si="1285">EP148/EN148</f>
        <v>#DIV/0!</v>
      </c>
      <c r="ER148" s="17"/>
      <c r="ES148" s="7">
        <v>656</v>
      </c>
      <c r="ET148" s="7"/>
      <c r="EU148" s="59">
        <f t="shared" ref="EU148:EU150" si="1286">SUM(ET148,-ES148)</f>
        <v>-656</v>
      </c>
      <c r="EV148" s="60">
        <f t="shared" ref="EV148:EV150" si="1287">EU148/ES148</f>
        <v>-1</v>
      </c>
      <c r="EW148" s="409">
        <v>9</v>
      </c>
      <c r="EX148" s="91"/>
      <c r="EZ148" s="409">
        <v>9</v>
      </c>
      <c r="FA148" s="58" t="s">
        <v>95</v>
      </c>
      <c r="FB148" s="7">
        <v>1125</v>
      </c>
      <c r="FC148" s="7">
        <v>656</v>
      </c>
      <c r="FD148" s="59">
        <f t="shared" ref="FD148:FD150" si="1288">SUM(FC148,-FB148)</f>
        <v>-469</v>
      </c>
      <c r="FE148" s="60">
        <f t="shared" ref="FE148:FE150" si="1289">FD148/FB148</f>
        <v>-0.41688888888888886</v>
      </c>
      <c r="FF148" s="61">
        <v>11</v>
      </c>
      <c r="FG148" s="7"/>
      <c r="FH148" s="7"/>
      <c r="FI148" s="59">
        <f t="shared" ref="FI148:FI150" si="1290">SUM(FH148,-FG148)</f>
        <v>0</v>
      </c>
      <c r="FJ148" s="60" t="e">
        <f t="shared" ref="FJ148:FJ150" si="1291">FI148/FG148</f>
        <v>#DIV/0!</v>
      </c>
      <c r="FK148" s="17"/>
      <c r="FL148" s="7">
        <v>656</v>
      </c>
      <c r="FM148" s="7"/>
      <c r="FN148" s="59">
        <f t="shared" ref="FN148:FN150" si="1292">SUM(FM148,-FL148)</f>
        <v>-656</v>
      </c>
      <c r="FO148" s="60">
        <f t="shared" ref="FO148:FO150" si="1293">FN148/FL148</f>
        <v>-1</v>
      </c>
      <c r="FP148" s="409">
        <v>9</v>
      </c>
      <c r="FQ148" s="91"/>
      <c r="FS148" s="409">
        <v>9</v>
      </c>
      <c r="FT148" s="58" t="s">
        <v>95</v>
      </c>
      <c r="FU148" s="7">
        <v>1125</v>
      </c>
      <c r="FV148" s="7">
        <v>656</v>
      </c>
      <c r="FW148" s="59">
        <f t="shared" ref="FW148:FW150" si="1294">SUM(FV148,-FU148)</f>
        <v>-469</v>
      </c>
      <c r="FX148" s="60">
        <f t="shared" ref="FX148:FX150" si="1295">FW148/FU148</f>
        <v>-0.41688888888888886</v>
      </c>
      <c r="FY148" s="61">
        <v>11</v>
      </c>
      <c r="FZ148" s="7"/>
      <c r="GA148" s="7"/>
      <c r="GB148" s="59">
        <f t="shared" ref="GB148:GB150" si="1296">SUM(GA148,-FZ148)</f>
        <v>0</v>
      </c>
      <c r="GC148" s="580" t="e">
        <f t="shared" ref="GC148:GC150" si="1297">GB148/FZ148</f>
        <v>#DIV/0!</v>
      </c>
      <c r="GD148" s="17"/>
      <c r="GE148" s="7">
        <v>656</v>
      </c>
      <c r="GF148" s="7"/>
      <c r="GG148" s="59">
        <f t="shared" ref="GG148:GG150" si="1298">SUM(GF148,-GE148)</f>
        <v>-656</v>
      </c>
      <c r="GH148" s="60">
        <f t="shared" ref="GH148:GH150" si="1299">GG148/GE148</f>
        <v>-1</v>
      </c>
      <c r="GI148" s="409">
        <v>9</v>
      </c>
      <c r="GJ148" s="91"/>
      <c r="GL148" s="409">
        <v>9</v>
      </c>
      <c r="GM148" s="58" t="s">
        <v>95</v>
      </c>
      <c r="GN148" s="7">
        <v>1125</v>
      </c>
      <c r="GO148" s="7">
        <v>656</v>
      </c>
      <c r="GP148" s="59">
        <f t="shared" ref="GP148:GP150" si="1300">SUM(GO148,-GN148)</f>
        <v>-469</v>
      </c>
      <c r="GQ148" s="60">
        <f t="shared" ref="GQ148:GQ150" si="1301">GP148/GN148</f>
        <v>-0.41688888888888886</v>
      </c>
      <c r="GR148" s="61">
        <v>11</v>
      </c>
      <c r="GS148" s="7"/>
      <c r="GT148" s="7"/>
      <c r="GU148" s="59">
        <f t="shared" ref="GU148:GU150" si="1302">SUM(GT148,-GS148)</f>
        <v>0</v>
      </c>
      <c r="GV148" s="60" t="e">
        <f t="shared" ref="GV148:GV150" si="1303">GU148/GS148</f>
        <v>#DIV/0!</v>
      </c>
      <c r="GW148" s="17"/>
      <c r="GX148" s="7">
        <v>656</v>
      </c>
      <c r="GY148" s="7"/>
      <c r="GZ148" s="59">
        <f t="shared" ref="GZ148:GZ150" si="1304">SUM(GY148,-GX148)</f>
        <v>-656</v>
      </c>
      <c r="HA148" s="60">
        <f t="shared" ref="HA148:HA150" si="1305">GZ148/GX148</f>
        <v>-1</v>
      </c>
      <c r="HB148" s="409">
        <v>9</v>
      </c>
      <c r="HC148" s="91"/>
      <c r="HE148" s="409">
        <v>9</v>
      </c>
      <c r="HF148" s="58" t="s">
        <v>95</v>
      </c>
      <c r="HG148" s="7">
        <v>1125</v>
      </c>
      <c r="HH148" s="7">
        <v>656</v>
      </c>
      <c r="HI148" s="59">
        <f t="shared" ref="HI148:HI150" si="1306">SUM(HH148,-HG148)</f>
        <v>-469</v>
      </c>
      <c r="HJ148" s="60">
        <f t="shared" ref="HJ148:HJ150" si="1307">HI148/HG148</f>
        <v>-0.41688888888888886</v>
      </c>
      <c r="HK148" s="61">
        <v>11</v>
      </c>
      <c r="HL148" s="7"/>
      <c r="HM148" s="7"/>
      <c r="HN148" s="59">
        <f t="shared" ref="HN148:HN150" si="1308">SUM(HM148,-HL148)</f>
        <v>0</v>
      </c>
      <c r="HO148" s="60" t="e">
        <f t="shared" ref="HO148:HO150" si="1309">HN148/HL148</f>
        <v>#DIV/0!</v>
      </c>
      <c r="HP148" s="17"/>
      <c r="HQ148" s="7">
        <v>656</v>
      </c>
      <c r="HR148" s="7"/>
      <c r="HS148" s="59">
        <f t="shared" ref="HS148:HS150" si="1310">SUM(HR148,-HQ148)</f>
        <v>-656</v>
      </c>
      <c r="HT148" s="60">
        <f t="shared" ref="HT148:HT150" si="1311">HS148/HQ148</f>
        <v>-1</v>
      </c>
      <c r="HU148" s="409">
        <v>9</v>
      </c>
      <c r="HV148" s="91"/>
      <c r="HX148" s="409">
        <v>9</v>
      </c>
      <c r="HY148" s="58" t="s">
        <v>95</v>
      </c>
      <c r="HZ148" s="7">
        <v>1125</v>
      </c>
      <c r="IA148" s="7">
        <v>656</v>
      </c>
      <c r="IB148" s="59">
        <f t="shared" ref="IB148:IB150" si="1312">SUM(IA148,-HZ148)</f>
        <v>-469</v>
      </c>
      <c r="IC148" s="60">
        <f t="shared" ref="IC148:IC150" si="1313">IB148/HZ148</f>
        <v>-0.41688888888888886</v>
      </c>
      <c r="ID148" s="61">
        <v>11</v>
      </c>
      <c r="IE148" s="7"/>
      <c r="IF148" s="7"/>
      <c r="IG148" s="59">
        <f t="shared" ref="IG148:IG150" si="1314">SUM(IF148,-IE148)</f>
        <v>0</v>
      </c>
      <c r="IH148" s="60" t="e">
        <f t="shared" ref="IH148:IH150" si="1315">IG148/IE148</f>
        <v>#DIV/0!</v>
      </c>
      <c r="II148" s="17"/>
      <c r="IJ148" s="7">
        <v>656</v>
      </c>
      <c r="IK148" s="7"/>
      <c r="IL148" s="59">
        <f t="shared" ref="IL148:IL150" si="1316">SUM(IK148,-IJ148)</f>
        <v>-656</v>
      </c>
      <c r="IM148" s="60">
        <f t="shared" ref="IM148:IM150" si="1317">IL148/IJ148</f>
        <v>-1</v>
      </c>
      <c r="IN148" s="409">
        <v>9</v>
      </c>
      <c r="IO148" s="91"/>
      <c r="IQ148" s="566">
        <v>9</v>
      </c>
      <c r="IR148" s="58" t="s">
        <v>95</v>
      </c>
      <c r="IS148" s="7">
        <v>1125</v>
      </c>
      <c r="IT148" s="7">
        <v>656</v>
      </c>
      <c r="IU148" s="59">
        <f t="shared" ref="IU148:IU150" si="1318">SUM(IT148,-IS148)</f>
        <v>-469</v>
      </c>
      <c r="IV148" s="60">
        <f t="shared" ref="IV148:IV150" si="1319">IU148/IS148</f>
        <v>-0.41688888888888886</v>
      </c>
      <c r="IW148" s="61">
        <v>11</v>
      </c>
      <c r="IX148" s="7"/>
      <c r="IY148" s="7"/>
      <c r="IZ148" s="59">
        <f t="shared" ref="IZ148:IZ150" si="1320">SUM(IY148,-IX148)</f>
        <v>0</v>
      </c>
      <c r="JA148" s="60" t="e">
        <f t="shared" ref="JA148:JA150" si="1321">IZ148/IX148</f>
        <v>#DIV/0!</v>
      </c>
      <c r="JB148" s="17"/>
      <c r="JC148" s="7">
        <v>656</v>
      </c>
      <c r="JD148" s="7"/>
      <c r="JE148" s="59">
        <f t="shared" ref="JE148:JE150" si="1322">SUM(JD148,-JC148)</f>
        <v>-656</v>
      </c>
      <c r="JF148" s="60">
        <f t="shared" ref="JF148:JF150" si="1323">JE148/JC148</f>
        <v>-1</v>
      </c>
      <c r="JG148" s="566">
        <v>9</v>
      </c>
      <c r="JH148" s="91"/>
    </row>
    <row r="149" spans="1:268" ht="15" hidden="1" customHeight="1" x14ac:dyDescent="0.25">
      <c r="A149" s="566">
        <v>6</v>
      </c>
      <c r="B149" s="58" t="s">
        <v>96</v>
      </c>
      <c r="C149" s="7">
        <v>412</v>
      </c>
      <c r="D149" s="7">
        <v>232</v>
      </c>
      <c r="E149" s="59">
        <f t="shared" si="1242"/>
        <v>-180</v>
      </c>
      <c r="F149" s="60">
        <f t="shared" si="1243"/>
        <v>-0.43689320388349512</v>
      </c>
      <c r="G149" s="61">
        <v>12</v>
      </c>
      <c r="H149" s="7">
        <v>191</v>
      </c>
      <c r="I149" s="7">
        <v>191</v>
      </c>
      <c r="J149" s="59">
        <f>SUM(I149,-H149)</f>
        <v>0</v>
      </c>
      <c r="K149" s="60">
        <f>J149/H149</f>
        <v>0</v>
      </c>
      <c r="L149" s="17"/>
      <c r="M149" s="7">
        <v>232</v>
      </c>
      <c r="N149" s="7"/>
      <c r="O149" s="59">
        <f t="shared" si="1244"/>
        <v>-232</v>
      </c>
      <c r="P149" s="60">
        <f t="shared" si="1245"/>
        <v>-1</v>
      </c>
      <c r="Q149" s="566">
        <v>6</v>
      </c>
      <c r="R149" s="91"/>
      <c r="U149" s="409">
        <v>6</v>
      </c>
      <c r="V149" s="58" t="s">
        <v>96</v>
      </c>
      <c r="W149" s="7">
        <v>412</v>
      </c>
      <c r="X149" s="7">
        <v>232</v>
      </c>
      <c r="Y149" s="59">
        <f t="shared" si="1246"/>
        <v>-180</v>
      </c>
      <c r="Z149" s="60">
        <f t="shared" si="1247"/>
        <v>-0.43689320388349512</v>
      </c>
      <c r="AA149" s="61">
        <v>12</v>
      </c>
      <c r="AB149" s="7"/>
      <c r="AC149" s="7"/>
      <c r="AD149" s="59">
        <f t="shared" si="1248"/>
        <v>0</v>
      </c>
      <c r="AE149" s="60" t="e">
        <f t="shared" si="1249"/>
        <v>#DIV/0!</v>
      </c>
      <c r="AF149" s="17"/>
      <c r="AG149" s="7">
        <v>232</v>
      </c>
      <c r="AH149" s="7"/>
      <c r="AI149" s="59">
        <f t="shared" si="1250"/>
        <v>-232</v>
      </c>
      <c r="AJ149" s="60">
        <f t="shared" si="1251"/>
        <v>-1</v>
      </c>
      <c r="AK149" s="409">
        <v>6</v>
      </c>
      <c r="AL149" s="91"/>
      <c r="AN149" s="409">
        <v>6</v>
      </c>
      <c r="AO149" s="58" t="s">
        <v>96</v>
      </c>
      <c r="AP149" s="7">
        <v>412</v>
      </c>
      <c r="AQ149" s="7">
        <v>232</v>
      </c>
      <c r="AR149" s="59">
        <f t="shared" si="1252"/>
        <v>-180</v>
      </c>
      <c r="AS149" s="60">
        <f t="shared" si="1253"/>
        <v>-0.43689320388349512</v>
      </c>
      <c r="AT149" s="61">
        <v>12</v>
      </c>
      <c r="AU149" s="7"/>
      <c r="AV149" s="7"/>
      <c r="AW149" s="59">
        <f t="shared" si="1254"/>
        <v>0</v>
      </c>
      <c r="AX149" s="60" t="e">
        <f t="shared" si="1255"/>
        <v>#DIV/0!</v>
      </c>
      <c r="AY149" s="17"/>
      <c r="AZ149" s="7">
        <v>232</v>
      </c>
      <c r="BA149" s="7"/>
      <c r="BB149" s="59">
        <f t="shared" si="1256"/>
        <v>-232</v>
      </c>
      <c r="BC149" s="60">
        <f t="shared" si="1257"/>
        <v>-1</v>
      </c>
      <c r="BD149" s="409">
        <v>6</v>
      </c>
      <c r="BE149" s="91"/>
      <c r="BH149" s="409">
        <v>6</v>
      </c>
      <c r="BI149" s="58" t="s">
        <v>96</v>
      </c>
      <c r="BJ149" s="7">
        <v>412</v>
      </c>
      <c r="BK149" s="7">
        <v>232</v>
      </c>
      <c r="BL149" s="59">
        <f t="shared" si="1258"/>
        <v>-180</v>
      </c>
      <c r="BM149" s="60">
        <f t="shared" si="1259"/>
        <v>-0.43689320388349512</v>
      </c>
      <c r="BN149" s="61">
        <v>12</v>
      </c>
      <c r="BO149" s="7"/>
      <c r="BP149" s="7"/>
      <c r="BQ149" s="59">
        <f t="shared" si="1260"/>
        <v>0</v>
      </c>
      <c r="BR149" s="60" t="e">
        <f t="shared" si="1261"/>
        <v>#DIV/0!</v>
      </c>
      <c r="BS149" s="17"/>
      <c r="BT149" s="7">
        <v>232</v>
      </c>
      <c r="BU149" s="7"/>
      <c r="BV149" s="59">
        <f t="shared" si="1262"/>
        <v>-232</v>
      </c>
      <c r="BW149" s="60">
        <f t="shared" si="1263"/>
        <v>-1</v>
      </c>
      <c r="BX149" s="409">
        <v>6</v>
      </c>
      <c r="BY149" s="91"/>
      <c r="CB149" s="409">
        <v>6</v>
      </c>
      <c r="CC149" s="58" t="s">
        <v>96</v>
      </c>
      <c r="CD149" s="7">
        <v>412</v>
      </c>
      <c r="CE149" s="7">
        <v>232</v>
      </c>
      <c r="CF149" s="59">
        <f t="shared" si="1264"/>
        <v>-180</v>
      </c>
      <c r="CG149" s="60">
        <f t="shared" si="1265"/>
        <v>-0.43689320388349512</v>
      </c>
      <c r="CH149" s="61">
        <v>12</v>
      </c>
      <c r="CI149" s="7"/>
      <c r="CJ149" s="7"/>
      <c r="CK149" s="59">
        <f t="shared" si="1266"/>
        <v>0</v>
      </c>
      <c r="CL149" s="60" t="e">
        <f t="shared" si="1267"/>
        <v>#DIV/0!</v>
      </c>
      <c r="CM149" s="17"/>
      <c r="CN149" s="7">
        <v>232</v>
      </c>
      <c r="CO149" s="7"/>
      <c r="CP149" s="59">
        <f t="shared" si="1268"/>
        <v>-232</v>
      </c>
      <c r="CQ149" s="60">
        <f t="shared" si="1269"/>
        <v>-1</v>
      </c>
      <c r="CR149" s="409">
        <v>6</v>
      </c>
      <c r="CS149" s="91"/>
      <c r="CU149" s="409">
        <v>6</v>
      </c>
      <c r="CV149" s="58" t="s">
        <v>96</v>
      </c>
      <c r="CW149" s="7">
        <v>412</v>
      </c>
      <c r="CX149" s="7">
        <v>232</v>
      </c>
      <c r="CY149" s="59">
        <f t="shared" si="1270"/>
        <v>-180</v>
      </c>
      <c r="CZ149" s="60">
        <f t="shared" si="1271"/>
        <v>-0.43689320388349512</v>
      </c>
      <c r="DA149" s="61">
        <v>12</v>
      </c>
      <c r="DB149" s="7"/>
      <c r="DC149" s="7"/>
      <c r="DD149" s="59">
        <f t="shared" si="1272"/>
        <v>0</v>
      </c>
      <c r="DE149" s="60" t="e">
        <f t="shared" si="1273"/>
        <v>#DIV/0!</v>
      </c>
      <c r="DF149" s="17"/>
      <c r="DG149" s="7">
        <v>232</v>
      </c>
      <c r="DH149" s="7"/>
      <c r="DI149" s="59">
        <f t="shared" si="1274"/>
        <v>-232</v>
      </c>
      <c r="DJ149" s="60">
        <f t="shared" si="1275"/>
        <v>-1</v>
      </c>
      <c r="DK149" s="409">
        <v>6</v>
      </c>
      <c r="DL149" s="91"/>
      <c r="DN149" s="409">
        <v>6</v>
      </c>
      <c r="DO149" s="58" t="s">
        <v>96</v>
      </c>
      <c r="DP149" s="7">
        <v>412</v>
      </c>
      <c r="DQ149" s="7">
        <v>232</v>
      </c>
      <c r="DR149" s="59">
        <f t="shared" si="1276"/>
        <v>-180</v>
      </c>
      <c r="DS149" s="60">
        <f t="shared" si="1277"/>
        <v>-0.43689320388349512</v>
      </c>
      <c r="DT149" s="61">
        <v>12</v>
      </c>
      <c r="DU149" s="7"/>
      <c r="DV149" s="7"/>
      <c r="DW149" s="59">
        <f t="shared" si="1278"/>
        <v>0</v>
      </c>
      <c r="DX149" s="60" t="e">
        <f t="shared" si="1279"/>
        <v>#DIV/0!</v>
      </c>
      <c r="DY149" s="17"/>
      <c r="DZ149" s="7">
        <v>232</v>
      </c>
      <c r="EA149" s="7"/>
      <c r="EB149" s="59">
        <f t="shared" si="1280"/>
        <v>-232</v>
      </c>
      <c r="EC149" s="60">
        <f t="shared" si="1281"/>
        <v>-1</v>
      </c>
      <c r="ED149" s="409">
        <v>6</v>
      </c>
      <c r="EE149" s="91"/>
      <c r="EG149" s="409">
        <v>6</v>
      </c>
      <c r="EH149" s="58" t="s">
        <v>96</v>
      </c>
      <c r="EI149" s="7">
        <v>412</v>
      </c>
      <c r="EJ149" s="7">
        <v>232</v>
      </c>
      <c r="EK149" s="59">
        <f t="shared" si="1282"/>
        <v>-180</v>
      </c>
      <c r="EL149" s="60">
        <f t="shared" si="1283"/>
        <v>-0.43689320388349512</v>
      </c>
      <c r="EM149" s="61">
        <v>12</v>
      </c>
      <c r="EN149" s="7"/>
      <c r="EO149" s="7"/>
      <c r="EP149" s="59">
        <f t="shared" si="1284"/>
        <v>0</v>
      </c>
      <c r="EQ149" s="60" t="e">
        <f t="shared" si="1285"/>
        <v>#DIV/0!</v>
      </c>
      <c r="ER149" s="17"/>
      <c r="ES149" s="7">
        <v>232</v>
      </c>
      <c r="ET149" s="7"/>
      <c r="EU149" s="59">
        <f t="shared" si="1286"/>
        <v>-232</v>
      </c>
      <c r="EV149" s="60">
        <f t="shared" si="1287"/>
        <v>-1</v>
      </c>
      <c r="EW149" s="409">
        <v>6</v>
      </c>
      <c r="EX149" s="91"/>
      <c r="EZ149" s="409">
        <v>6</v>
      </c>
      <c r="FA149" s="58" t="s">
        <v>96</v>
      </c>
      <c r="FB149" s="7">
        <v>412</v>
      </c>
      <c r="FC149" s="7">
        <v>232</v>
      </c>
      <c r="FD149" s="59">
        <f t="shared" si="1288"/>
        <v>-180</v>
      </c>
      <c r="FE149" s="60">
        <f t="shared" si="1289"/>
        <v>-0.43689320388349512</v>
      </c>
      <c r="FF149" s="61">
        <v>12</v>
      </c>
      <c r="FG149" s="7"/>
      <c r="FH149" s="7"/>
      <c r="FI149" s="59">
        <f t="shared" si="1290"/>
        <v>0</v>
      </c>
      <c r="FJ149" s="60" t="e">
        <f t="shared" si="1291"/>
        <v>#DIV/0!</v>
      </c>
      <c r="FK149" s="17"/>
      <c r="FL149" s="7">
        <v>232</v>
      </c>
      <c r="FM149" s="7"/>
      <c r="FN149" s="59">
        <f t="shared" si="1292"/>
        <v>-232</v>
      </c>
      <c r="FO149" s="60">
        <f t="shared" si="1293"/>
        <v>-1</v>
      </c>
      <c r="FP149" s="409">
        <v>6</v>
      </c>
      <c r="FQ149" s="91"/>
      <c r="FS149" s="409">
        <v>6</v>
      </c>
      <c r="FT149" s="58" t="s">
        <v>96</v>
      </c>
      <c r="FU149" s="7">
        <v>412</v>
      </c>
      <c r="FV149" s="7">
        <v>232</v>
      </c>
      <c r="FW149" s="59">
        <f t="shared" si="1294"/>
        <v>-180</v>
      </c>
      <c r="FX149" s="60">
        <f t="shared" si="1295"/>
        <v>-0.43689320388349512</v>
      </c>
      <c r="FY149" s="61">
        <v>12</v>
      </c>
      <c r="FZ149" s="7"/>
      <c r="GA149" s="7"/>
      <c r="GB149" s="59">
        <f t="shared" si="1296"/>
        <v>0</v>
      </c>
      <c r="GC149" s="580" t="e">
        <f t="shared" si="1297"/>
        <v>#DIV/0!</v>
      </c>
      <c r="GD149" s="17"/>
      <c r="GE149" s="7">
        <v>232</v>
      </c>
      <c r="GF149" s="7"/>
      <c r="GG149" s="59">
        <f t="shared" si="1298"/>
        <v>-232</v>
      </c>
      <c r="GH149" s="60">
        <f t="shared" si="1299"/>
        <v>-1</v>
      </c>
      <c r="GI149" s="409">
        <v>6</v>
      </c>
      <c r="GJ149" s="91"/>
      <c r="GL149" s="409">
        <v>6</v>
      </c>
      <c r="GM149" s="58" t="s">
        <v>96</v>
      </c>
      <c r="GN149" s="7">
        <v>412</v>
      </c>
      <c r="GO149" s="7">
        <v>232</v>
      </c>
      <c r="GP149" s="59">
        <f t="shared" si="1300"/>
        <v>-180</v>
      </c>
      <c r="GQ149" s="60">
        <f t="shared" si="1301"/>
        <v>-0.43689320388349512</v>
      </c>
      <c r="GR149" s="61">
        <v>12</v>
      </c>
      <c r="GS149" s="7"/>
      <c r="GT149" s="7"/>
      <c r="GU149" s="59">
        <f t="shared" si="1302"/>
        <v>0</v>
      </c>
      <c r="GV149" s="60" t="e">
        <f t="shared" si="1303"/>
        <v>#DIV/0!</v>
      </c>
      <c r="GW149" s="17"/>
      <c r="GX149" s="7">
        <v>232</v>
      </c>
      <c r="GY149" s="7"/>
      <c r="GZ149" s="59">
        <f t="shared" si="1304"/>
        <v>-232</v>
      </c>
      <c r="HA149" s="60">
        <f t="shared" si="1305"/>
        <v>-1</v>
      </c>
      <c r="HB149" s="409">
        <v>6</v>
      </c>
      <c r="HC149" s="91"/>
      <c r="HE149" s="409">
        <v>6</v>
      </c>
      <c r="HF149" s="58" t="s">
        <v>96</v>
      </c>
      <c r="HG149" s="7">
        <v>412</v>
      </c>
      <c r="HH149" s="7">
        <v>232</v>
      </c>
      <c r="HI149" s="59">
        <f t="shared" si="1306"/>
        <v>-180</v>
      </c>
      <c r="HJ149" s="60">
        <f t="shared" si="1307"/>
        <v>-0.43689320388349512</v>
      </c>
      <c r="HK149" s="61">
        <v>12</v>
      </c>
      <c r="HL149" s="7"/>
      <c r="HM149" s="7"/>
      <c r="HN149" s="59">
        <f t="shared" si="1308"/>
        <v>0</v>
      </c>
      <c r="HO149" s="60" t="e">
        <f t="shared" si="1309"/>
        <v>#DIV/0!</v>
      </c>
      <c r="HP149" s="17"/>
      <c r="HQ149" s="7">
        <v>232</v>
      </c>
      <c r="HR149" s="7"/>
      <c r="HS149" s="59">
        <f t="shared" si="1310"/>
        <v>-232</v>
      </c>
      <c r="HT149" s="60">
        <f t="shared" si="1311"/>
        <v>-1</v>
      </c>
      <c r="HU149" s="409">
        <v>6</v>
      </c>
      <c r="HV149" s="91"/>
      <c r="HX149" s="409">
        <v>6</v>
      </c>
      <c r="HY149" s="58" t="s">
        <v>96</v>
      </c>
      <c r="HZ149" s="7">
        <v>412</v>
      </c>
      <c r="IA149" s="7">
        <v>232</v>
      </c>
      <c r="IB149" s="59">
        <f t="shared" si="1312"/>
        <v>-180</v>
      </c>
      <c r="IC149" s="60">
        <f t="shared" si="1313"/>
        <v>-0.43689320388349512</v>
      </c>
      <c r="ID149" s="61">
        <v>12</v>
      </c>
      <c r="IE149" s="7"/>
      <c r="IF149" s="7"/>
      <c r="IG149" s="59">
        <f t="shared" si="1314"/>
        <v>0</v>
      </c>
      <c r="IH149" s="60" t="e">
        <f t="shared" si="1315"/>
        <v>#DIV/0!</v>
      </c>
      <c r="II149" s="17"/>
      <c r="IJ149" s="7">
        <v>232</v>
      </c>
      <c r="IK149" s="7"/>
      <c r="IL149" s="59">
        <f t="shared" si="1316"/>
        <v>-232</v>
      </c>
      <c r="IM149" s="60">
        <f t="shared" si="1317"/>
        <v>-1</v>
      </c>
      <c r="IN149" s="409">
        <v>6</v>
      </c>
      <c r="IO149" s="91"/>
      <c r="IQ149" s="566">
        <v>6</v>
      </c>
      <c r="IR149" s="58" t="s">
        <v>96</v>
      </c>
      <c r="IS149" s="7">
        <v>412</v>
      </c>
      <c r="IT149" s="7">
        <v>232</v>
      </c>
      <c r="IU149" s="59">
        <f t="shared" si="1318"/>
        <v>-180</v>
      </c>
      <c r="IV149" s="60">
        <f t="shared" si="1319"/>
        <v>-0.43689320388349512</v>
      </c>
      <c r="IW149" s="61">
        <v>12</v>
      </c>
      <c r="IX149" s="7"/>
      <c r="IY149" s="7"/>
      <c r="IZ149" s="59">
        <f t="shared" si="1320"/>
        <v>0</v>
      </c>
      <c r="JA149" s="60" t="e">
        <f t="shared" si="1321"/>
        <v>#DIV/0!</v>
      </c>
      <c r="JB149" s="17"/>
      <c r="JC149" s="7">
        <v>232</v>
      </c>
      <c r="JD149" s="7"/>
      <c r="JE149" s="59">
        <f t="shared" si="1322"/>
        <v>-232</v>
      </c>
      <c r="JF149" s="60">
        <f t="shared" si="1323"/>
        <v>-1</v>
      </c>
      <c r="JG149" s="566">
        <v>6</v>
      </c>
      <c r="JH149" s="91"/>
    </row>
    <row r="150" spans="1:268" x14ac:dyDescent="0.25">
      <c r="A150" s="566">
        <v>6</v>
      </c>
      <c r="B150" s="122" t="s">
        <v>97</v>
      </c>
      <c r="C150" s="65"/>
      <c r="D150" s="65">
        <v>848</v>
      </c>
      <c r="E150" s="425">
        <f t="shared" si="1242"/>
        <v>848</v>
      </c>
      <c r="F150" s="426" t="e">
        <f t="shared" si="1243"/>
        <v>#DIV/0!</v>
      </c>
      <c r="G150" s="61">
        <v>13</v>
      </c>
      <c r="H150" s="65">
        <v>789</v>
      </c>
      <c r="I150" s="65">
        <v>628</v>
      </c>
      <c r="J150" s="425">
        <f>SUM(I150,-H150)</f>
        <v>-161</v>
      </c>
      <c r="K150" s="343">
        <f>J150/H150</f>
        <v>-0.20405576679340937</v>
      </c>
      <c r="L150" s="17"/>
      <c r="M150" s="69">
        <v>829</v>
      </c>
      <c r="N150" s="69">
        <f>I150</f>
        <v>628</v>
      </c>
      <c r="O150" s="176">
        <f t="shared" si="1244"/>
        <v>-201</v>
      </c>
      <c r="P150" s="328">
        <f t="shared" si="1245"/>
        <v>-0.24246079613992763</v>
      </c>
      <c r="Q150" s="566">
        <v>6</v>
      </c>
      <c r="R150" s="72">
        <f>SUM(I150,-$H$159)/$H$159</f>
        <v>-0.44177777777777777</v>
      </c>
      <c r="U150" s="409">
        <v>6</v>
      </c>
      <c r="V150" s="122" t="s">
        <v>97</v>
      </c>
      <c r="W150" s="65"/>
      <c r="X150" s="65">
        <v>848</v>
      </c>
      <c r="Y150" s="425">
        <f t="shared" si="1246"/>
        <v>848</v>
      </c>
      <c r="Z150" s="426" t="e">
        <f t="shared" si="1247"/>
        <v>#DIV/0!</v>
      </c>
      <c r="AA150" s="61">
        <v>13</v>
      </c>
      <c r="AB150" s="65">
        <v>30</v>
      </c>
      <c r="AC150" s="65">
        <v>23</v>
      </c>
      <c r="AD150" s="425">
        <f t="shared" si="1248"/>
        <v>-7</v>
      </c>
      <c r="AE150" s="343">
        <f t="shared" si="1249"/>
        <v>-0.23333333333333334</v>
      </c>
      <c r="AF150" s="17"/>
      <c r="AG150" s="69">
        <v>829</v>
      </c>
      <c r="AH150" s="69">
        <f>AC150</f>
        <v>23</v>
      </c>
      <c r="AI150" s="176">
        <f t="shared" si="1250"/>
        <v>-806</v>
      </c>
      <c r="AJ150" s="328">
        <f t="shared" si="1251"/>
        <v>-0.97225572979493369</v>
      </c>
      <c r="AK150" s="409">
        <v>6</v>
      </c>
      <c r="AL150" s="72">
        <f>SUM(AC150,-$AB$159)/$AB$159</f>
        <v>-0.3783783783783784</v>
      </c>
      <c r="AN150" s="572">
        <v>6</v>
      </c>
      <c r="AO150" s="122" t="s">
        <v>97</v>
      </c>
      <c r="AP150" s="65"/>
      <c r="AQ150" s="65">
        <v>848</v>
      </c>
      <c r="AR150" s="425">
        <f t="shared" si="1252"/>
        <v>848</v>
      </c>
      <c r="AS150" s="426" t="e">
        <f t="shared" si="1253"/>
        <v>#DIV/0!</v>
      </c>
      <c r="AT150" s="61">
        <v>13</v>
      </c>
      <c r="AU150" s="65">
        <v>10</v>
      </c>
      <c r="AV150" s="65">
        <v>6</v>
      </c>
      <c r="AW150" s="425">
        <f t="shared" si="1254"/>
        <v>-4</v>
      </c>
      <c r="AX150" s="343">
        <f t="shared" si="1255"/>
        <v>-0.4</v>
      </c>
      <c r="AY150" s="17"/>
      <c r="AZ150" s="69">
        <v>829</v>
      </c>
      <c r="BA150" s="69">
        <f>AV150</f>
        <v>6</v>
      </c>
      <c r="BB150" s="176">
        <f t="shared" si="1256"/>
        <v>-823</v>
      </c>
      <c r="BC150" s="328">
        <f t="shared" si="1257"/>
        <v>-0.99276236429433051</v>
      </c>
      <c r="BD150" s="572">
        <v>6</v>
      </c>
      <c r="BE150" s="72">
        <f>SUM(AV150,-$AU$159)/$AU$159</f>
        <v>-0.4</v>
      </c>
      <c r="BH150" s="409">
        <v>6</v>
      </c>
      <c r="BI150" s="122" t="s">
        <v>97</v>
      </c>
      <c r="BJ150" s="65"/>
      <c r="BK150" s="65">
        <v>848</v>
      </c>
      <c r="BL150" s="425">
        <f t="shared" si="1258"/>
        <v>848</v>
      </c>
      <c r="BM150" s="426" t="e">
        <f t="shared" si="1259"/>
        <v>#DIV/0!</v>
      </c>
      <c r="BN150" s="61">
        <v>13</v>
      </c>
      <c r="BO150" s="65">
        <v>79</v>
      </c>
      <c r="BP150" s="65">
        <v>55</v>
      </c>
      <c r="BQ150" s="425">
        <f t="shared" si="1260"/>
        <v>-24</v>
      </c>
      <c r="BR150" s="343">
        <f t="shared" si="1261"/>
        <v>-0.30379746835443039</v>
      </c>
      <c r="BS150" s="17"/>
      <c r="BT150" s="69">
        <v>829</v>
      </c>
      <c r="BU150" s="69">
        <f>BP150</f>
        <v>55</v>
      </c>
      <c r="BV150" s="176">
        <f t="shared" si="1262"/>
        <v>-774</v>
      </c>
      <c r="BW150" s="328">
        <f t="shared" si="1263"/>
        <v>-0.93365500603136309</v>
      </c>
      <c r="BX150" s="409">
        <v>6</v>
      </c>
      <c r="BY150" s="72">
        <f>SUM(BP150,-$BO$159)/$BO$159</f>
        <v>-0.51754385964912286</v>
      </c>
      <c r="CB150" s="572">
        <v>6</v>
      </c>
      <c r="CC150" s="122" t="s">
        <v>97</v>
      </c>
      <c r="CD150" s="65"/>
      <c r="CE150" s="65">
        <v>848</v>
      </c>
      <c r="CF150" s="425">
        <f t="shared" si="1264"/>
        <v>848</v>
      </c>
      <c r="CG150" s="426" t="e">
        <f t="shared" si="1265"/>
        <v>#DIV/0!</v>
      </c>
      <c r="CH150" s="61">
        <v>13</v>
      </c>
      <c r="CI150" s="65">
        <v>6</v>
      </c>
      <c r="CJ150" s="65">
        <v>6</v>
      </c>
      <c r="CK150" s="425">
        <f t="shared" si="1266"/>
        <v>0</v>
      </c>
      <c r="CL150" s="345">
        <f t="shared" si="1267"/>
        <v>0</v>
      </c>
      <c r="CM150" s="17"/>
      <c r="CN150" s="69">
        <v>829</v>
      </c>
      <c r="CO150" s="69">
        <f>CJ150</f>
        <v>6</v>
      </c>
      <c r="CP150" s="176">
        <f t="shared" si="1268"/>
        <v>-823</v>
      </c>
      <c r="CQ150" s="328">
        <f t="shared" si="1269"/>
        <v>-0.99276236429433051</v>
      </c>
      <c r="CR150" s="572">
        <v>6</v>
      </c>
      <c r="CS150" s="72">
        <f>SUM(CJ150,-$CI$159)/$CI$159</f>
        <v>0</v>
      </c>
      <c r="CU150" s="409">
        <v>6</v>
      </c>
      <c r="CV150" s="122" t="s">
        <v>97</v>
      </c>
      <c r="CW150" s="65"/>
      <c r="CX150" s="65">
        <v>848</v>
      </c>
      <c r="CY150" s="425">
        <f t="shared" si="1270"/>
        <v>848</v>
      </c>
      <c r="CZ150" s="426" t="e">
        <f t="shared" si="1271"/>
        <v>#DIV/0!</v>
      </c>
      <c r="DA150" s="61">
        <v>13</v>
      </c>
      <c r="DB150" s="65">
        <v>44</v>
      </c>
      <c r="DC150" s="65">
        <v>43</v>
      </c>
      <c r="DD150" s="425">
        <f t="shared" si="1272"/>
        <v>-1</v>
      </c>
      <c r="DE150" s="343">
        <f t="shared" si="1273"/>
        <v>-2.2727272727272728E-2</v>
      </c>
      <c r="DF150" s="17"/>
      <c r="DG150" s="69">
        <v>829</v>
      </c>
      <c r="DH150" s="69">
        <f>DC150</f>
        <v>43</v>
      </c>
      <c r="DI150" s="176">
        <f t="shared" si="1274"/>
        <v>-786</v>
      </c>
      <c r="DJ150" s="328">
        <f t="shared" si="1275"/>
        <v>-0.94813027744270206</v>
      </c>
      <c r="DK150" s="409">
        <v>6</v>
      </c>
      <c r="DL150" s="72">
        <f>SUM(DC150,-$DB$159)/$DB$159</f>
        <v>-0.14000000000000001</v>
      </c>
      <c r="DN150" s="572">
        <v>6</v>
      </c>
      <c r="DO150" s="122" t="s">
        <v>97</v>
      </c>
      <c r="DP150" s="65"/>
      <c r="DQ150" s="65">
        <v>848</v>
      </c>
      <c r="DR150" s="425">
        <f t="shared" si="1276"/>
        <v>848</v>
      </c>
      <c r="DS150" s="426" t="e">
        <f t="shared" si="1277"/>
        <v>#DIV/0!</v>
      </c>
      <c r="DT150" s="61">
        <v>13</v>
      </c>
      <c r="DU150" s="65">
        <v>3</v>
      </c>
      <c r="DV150" s="65">
        <v>6</v>
      </c>
      <c r="DW150" s="425">
        <f t="shared" si="1278"/>
        <v>3</v>
      </c>
      <c r="DX150" s="345">
        <f t="shared" si="1279"/>
        <v>1</v>
      </c>
      <c r="DY150" s="17"/>
      <c r="DZ150" s="69">
        <v>829</v>
      </c>
      <c r="EA150" s="69">
        <f>DV150</f>
        <v>6</v>
      </c>
      <c r="EB150" s="176">
        <f t="shared" si="1280"/>
        <v>-823</v>
      </c>
      <c r="EC150" s="328">
        <f t="shared" si="1281"/>
        <v>-0.99276236429433051</v>
      </c>
      <c r="ED150" s="572">
        <v>6</v>
      </c>
      <c r="EE150" s="72">
        <f>SUM(DV150,-$DU$159)/$DU$159</f>
        <v>-0.14285714285714285</v>
      </c>
      <c r="EG150" s="409">
        <v>6</v>
      </c>
      <c r="EH150" s="122" t="s">
        <v>97</v>
      </c>
      <c r="EI150" s="65"/>
      <c r="EJ150" s="65">
        <v>848</v>
      </c>
      <c r="EK150" s="425">
        <f t="shared" si="1282"/>
        <v>848</v>
      </c>
      <c r="EL150" s="426" t="e">
        <f t="shared" si="1283"/>
        <v>#DIV/0!</v>
      </c>
      <c r="EM150" s="61">
        <v>13</v>
      </c>
      <c r="EN150" s="65">
        <v>2</v>
      </c>
      <c r="EO150" s="65">
        <v>10</v>
      </c>
      <c r="EP150" s="425">
        <f t="shared" si="1284"/>
        <v>8</v>
      </c>
      <c r="EQ150" s="345">
        <f t="shared" si="1285"/>
        <v>4</v>
      </c>
      <c r="ER150" s="17"/>
      <c r="ES150" s="69">
        <v>829</v>
      </c>
      <c r="ET150" s="69">
        <f>EO150</f>
        <v>10</v>
      </c>
      <c r="EU150" s="176">
        <f t="shared" si="1286"/>
        <v>-819</v>
      </c>
      <c r="EV150" s="328">
        <f t="shared" si="1287"/>
        <v>-0.98793727382388419</v>
      </c>
      <c r="EW150" s="409">
        <v>6</v>
      </c>
      <c r="EX150" s="72">
        <f>SUM(EO150,-$EN$159)/$EN$159</f>
        <v>0.1111111111111111</v>
      </c>
      <c r="EZ150" s="572">
        <v>6</v>
      </c>
      <c r="FA150" s="122" t="s">
        <v>97</v>
      </c>
      <c r="FB150" s="65"/>
      <c r="FC150" s="65">
        <v>848</v>
      </c>
      <c r="FD150" s="425">
        <f t="shared" si="1288"/>
        <v>848</v>
      </c>
      <c r="FE150" s="426" t="e">
        <f t="shared" si="1289"/>
        <v>#DIV/0!</v>
      </c>
      <c r="FF150" s="61">
        <v>13</v>
      </c>
      <c r="FG150" s="65">
        <v>3</v>
      </c>
      <c r="FH150" s="65">
        <v>1</v>
      </c>
      <c r="FI150" s="425">
        <f t="shared" si="1290"/>
        <v>-2</v>
      </c>
      <c r="FJ150" s="343">
        <f t="shared" si="1291"/>
        <v>-0.66666666666666663</v>
      </c>
      <c r="FK150" s="17"/>
      <c r="FL150" s="69">
        <v>829</v>
      </c>
      <c r="FM150" s="69">
        <f>FH150</f>
        <v>1</v>
      </c>
      <c r="FN150" s="176">
        <f t="shared" si="1292"/>
        <v>-828</v>
      </c>
      <c r="FO150" s="328">
        <f t="shared" si="1293"/>
        <v>-0.99879372738238847</v>
      </c>
      <c r="FP150" s="572">
        <v>6</v>
      </c>
      <c r="FQ150" s="72">
        <f>SUM(FH150,-$FG$159)/$FG$159</f>
        <v>-0.75</v>
      </c>
      <c r="FS150" s="409">
        <v>6</v>
      </c>
      <c r="FT150" s="122" t="s">
        <v>97</v>
      </c>
      <c r="FU150" s="65"/>
      <c r="FV150" s="65">
        <v>848</v>
      </c>
      <c r="FW150" s="425">
        <f t="shared" si="1294"/>
        <v>848</v>
      </c>
      <c r="FX150" s="426" t="e">
        <f t="shared" si="1295"/>
        <v>#DIV/0!</v>
      </c>
      <c r="FY150" s="61">
        <v>13</v>
      </c>
      <c r="FZ150" s="65">
        <v>9</v>
      </c>
      <c r="GA150" s="65">
        <v>10</v>
      </c>
      <c r="GB150" s="425">
        <f t="shared" si="1296"/>
        <v>1</v>
      </c>
      <c r="GC150" s="345">
        <f t="shared" si="1297"/>
        <v>0.1111111111111111</v>
      </c>
      <c r="GD150" s="17"/>
      <c r="GE150" s="69">
        <v>829</v>
      </c>
      <c r="GF150" s="69">
        <f>GA150</f>
        <v>10</v>
      </c>
      <c r="GG150" s="176">
        <f t="shared" si="1298"/>
        <v>-819</v>
      </c>
      <c r="GH150" s="328">
        <f t="shared" si="1299"/>
        <v>-0.98793727382388419</v>
      </c>
      <c r="GI150" s="409">
        <v>6</v>
      </c>
      <c r="GJ150" s="72">
        <f>SUM(GA150,-$FZ$159)/$FZ$159</f>
        <v>0</v>
      </c>
      <c r="GL150" s="572">
        <v>6</v>
      </c>
      <c r="GM150" s="122" t="s">
        <v>97</v>
      </c>
      <c r="GN150" s="65"/>
      <c r="GO150" s="65">
        <v>848</v>
      </c>
      <c r="GP150" s="425">
        <f t="shared" si="1300"/>
        <v>848</v>
      </c>
      <c r="GQ150" s="426" t="e">
        <f t="shared" si="1301"/>
        <v>#DIV/0!</v>
      </c>
      <c r="GR150" s="61">
        <v>13</v>
      </c>
      <c r="GS150" s="65">
        <v>0</v>
      </c>
      <c r="GT150" s="65">
        <v>0</v>
      </c>
      <c r="GU150" s="425">
        <f t="shared" si="1302"/>
        <v>0</v>
      </c>
      <c r="GV150" s="345" t="e">
        <f t="shared" si="1303"/>
        <v>#DIV/0!</v>
      </c>
      <c r="GW150" s="17"/>
      <c r="GX150" s="69">
        <v>829</v>
      </c>
      <c r="GY150" s="69">
        <f>GT150</f>
        <v>0</v>
      </c>
      <c r="GZ150" s="176">
        <f t="shared" si="1304"/>
        <v>-829</v>
      </c>
      <c r="HA150" s="328">
        <f t="shared" si="1305"/>
        <v>-1</v>
      </c>
      <c r="HB150" s="572">
        <v>6</v>
      </c>
      <c r="HC150" s="72" t="e">
        <f>SUM(GT150,-$GS$159)/$GS$159</f>
        <v>#DIV/0!</v>
      </c>
      <c r="HE150" s="409">
        <v>6</v>
      </c>
      <c r="HF150" s="122" t="s">
        <v>97</v>
      </c>
      <c r="HG150" s="65"/>
      <c r="HH150" s="65">
        <v>848</v>
      </c>
      <c r="HI150" s="425">
        <f t="shared" si="1306"/>
        <v>848</v>
      </c>
      <c r="HJ150" s="426" t="e">
        <f t="shared" si="1307"/>
        <v>#DIV/0!</v>
      </c>
      <c r="HK150" s="61">
        <v>13</v>
      </c>
      <c r="HL150" s="65">
        <v>0</v>
      </c>
      <c r="HM150" s="65">
        <v>0</v>
      </c>
      <c r="HN150" s="425">
        <f t="shared" si="1308"/>
        <v>0</v>
      </c>
      <c r="HO150" s="345" t="e">
        <f t="shared" si="1309"/>
        <v>#DIV/0!</v>
      </c>
      <c r="HP150" s="17"/>
      <c r="HQ150" s="69">
        <v>829</v>
      </c>
      <c r="HR150" s="69">
        <f>HM150</f>
        <v>0</v>
      </c>
      <c r="HS150" s="176">
        <f t="shared" si="1310"/>
        <v>-829</v>
      </c>
      <c r="HT150" s="328">
        <f t="shared" si="1311"/>
        <v>-1</v>
      </c>
      <c r="HU150" s="409">
        <v>6</v>
      </c>
      <c r="HV150" s="72" t="e">
        <f>SUM(HM150,-$HL$159)/$HL$159</f>
        <v>#DIV/0!</v>
      </c>
      <c r="HX150" s="572">
        <v>6</v>
      </c>
      <c r="HY150" s="122" t="s">
        <v>97</v>
      </c>
      <c r="HZ150" s="65"/>
      <c r="IA150" s="65">
        <v>848</v>
      </c>
      <c r="IB150" s="425">
        <f t="shared" si="1312"/>
        <v>848</v>
      </c>
      <c r="IC150" s="426" t="e">
        <f t="shared" si="1313"/>
        <v>#DIV/0!</v>
      </c>
      <c r="ID150" s="61">
        <v>13</v>
      </c>
      <c r="IE150" s="65">
        <v>7</v>
      </c>
      <c r="IF150" s="65">
        <v>8</v>
      </c>
      <c r="IG150" s="425">
        <f t="shared" si="1314"/>
        <v>1</v>
      </c>
      <c r="IH150" s="345">
        <f t="shared" si="1315"/>
        <v>0.14285714285714285</v>
      </c>
      <c r="II150" s="17"/>
      <c r="IJ150" s="69">
        <v>829</v>
      </c>
      <c r="IK150" s="69">
        <f>IF150</f>
        <v>8</v>
      </c>
      <c r="IL150" s="176">
        <f t="shared" si="1316"/>
        <v>-821</v>
      </c>
      <c r="IM150" s="328">
        <f t="shared" si="1317"/>
        <v>-0.99034981905910735</v>
      </c>
      <c r="IN150" s="572">
        <v>6</v>
      </c>
      <c r="IO150" s="72">
        <f>SUM(IF150,-$IE$159)/$IE$159</f>
        <v>-0.1111111111111111</v>
      </c>
      <c r="IQ150" s="566">
        <v>6</v>
      </c>
      <c r="IR150" s="122" t="s">
        <v>97</v>
      </c>
      <c r="IS150" s="65"/>
      <c r="IT150" s="65">
        <v>848</v>
      </c>
      <c r="IU150" s="425">
        <f t="shared" si="1318"/>
        <v>848</v>
      </c>
      <c r="IV150" s="426" t="e">
        <f t="shared" si="1319"/>
        <v>#DIV/0!</v>
      </c>
      <c r="IW150" s="61">
        <v>13</v>
      </c>
      <c r="IX150" s="65">
        <f>SUM(AB150,AU150,BO150,CI150,DB150,DU150,EN150,FG150,FZ150,GS150,HL150,IE150)</f>
        <v>193</v>
      </c>
      <c r="IY150" s="65">
        <f>SUM(AC150,AV150,BP150,CJ150,DC150,DV150,EO150,FH150,GA150,GT150,HM150,IF150)</f>
        <v>168</v>
      </c>
      <c r="IZ150" s="425">
        <f t="shared" si="1320"/>
        <v>-25</v>
      </c>
      <c r="JA150" s="343">
        <f t="shared" si="1321"/>
        <v>-0.12953367875647667</v>
      </c>
      <c r="JB150" s="17"/>
      <c r="JC150" s="69">
        <v>829</v>
      </c>
      <c r="JD150" s="69">
        <f>IY150</f>
        <v>168</v>
      </c>
      <c r="JE150" s="176">
        <f t="shared" si="1322"/>
        <v>-661</v>
      </c>
      <c r="JF150" s="328">
        <f t="shared" si="1323"/>
        <v>-0.79734620024125458</v>
      </c>
      <c r="JG150" s="566">
        <v>6</v>
      </c>
      <c r="JH150" s="72">
        <f>SUM(IY150,-$IX$159)/$IX$159</f>
        <v>-0.34375</v>
      </c>
    </row>
    <row r="151" spans="1:268" x14ac:dyDescent="0.25">
      <c r="A151" s="566">
        <v>7</v>
      </c>
      <c r="B151" s="81" t="s">
        <v>18</v>
      </c>
      <c r="C151" s="7"/>
      <c r="D151" s="82">
        <v>717</v>
      </c>
      <c r="E151" s="58"/>
      <c r="F151" s="323">
        <f>D151/D150</f>
        <v>0.84551886792452835</v>
      </c>
      <c r="G151" s="61">
        <v>14</v>
      </c>
      <c r="H151" s="85">
        <v>678</v>
      </c>
      <c r="I151" s="85">
        <v>504</v>
      </c>
      <c r="J151" s="86">
        <f>H151/H150</f>
        <v>0.85931558935361219</v>
      </c>
      <c r="K151" s="86">
        <f>I151/I150</f>
        <v>0.80254777070063699</v>
      </c>
      <c r="L151" s="17"/>
      <c r="M151" s="82"/>
      <c r="N151" s="82"/>
      <c r="O151" s="58"/>
      <c r="P151" s="92"/>
      <c r="Q151" s="566">
        <v>7</v>
      </c>
      <c r="R151" s="581">
        <f>SUM(I151,-$H$159)/$H$159</f>
        <v>-0.55200000000000005</v>
      </c>
      <c r="U151" s="409">
        <v>7</v>
      </c>
      <c r="V151" s="81" t="s">
        <v>18</v>
      </c>
      <c r="W151" s="7"/>
      <c r="X151" s="82">
        <v>717</v>
      </c>
      <c r="Y151" s="58"/>
      <c r="Z151" s="323">
        <f>X151/X150</f>
        <v>0.84551886792452835</v>
      </c>
      <c r="AA151" s="61">
        <v>14</v>
      </c>
      <c r="AB151" s="85">
        <v>27</v>
      </c>
      <c r="AC151" s="85">
        <v>20</v>
      </c>
      <c r="AD151" s="86">
        <f>AB151/AB150</f>
        <v>0.9</v>
      </c>
      <c r="AE151" s="86">
        <f>AC151/AC150</f>
        <v>0.86956521739130432</v>
      </c>
      <c r="AF151" s="17"/>
      <c r="AG151" s="82"/>
      <c r="AH151" s="82"/>
      <c r="AI151" s="58"/>
      <c r="AJ151" s="92"/>
      <c r="AK151" s="409">
        <v>7</v>
      </c>
      <c r="AL151" s="495">
        <f>SUM(AC151,-$AB$159)/$AB$159</f>
        <v>-0.45945945945945948</v>
      </c>
      <c r="AN151" s="572">
        <v>7</v>
      </c>
      <c r="AO151" s="81" t="s">
        <v>18</v>
      </c>
      <c r="AP151" s="7"/>
      <c r="AQ151" s="82">
        <v>717</v>
      </c>
      <c r="AR151" s="58"/>
      <c r="AS151" s="323">
        <f>AQ151/AQ150</f>
        <v>0.84551886792452835</v>
      </c>
      <c r="AT151" s="61">
        <v>14</v>
      </c>
      <c r="AU151" s="85">
        <v>9</v>
      </c>
      <c r="AV151" s="85">
        <v>5</v>
      </c>
      <c r="AW151" s="86">
        <f>AU151/AU150</f>
        <v>0.9</v>
      </c>
      <c r="AX151" s="86">
        <f>AV151/AV150</f>
        <v>0.83333333333333337</v>
      </c>
      <c r="AY151" s="17"/>
      <c r="AZ151" s="82"/>
      <c r="BA151" s="82"/>
      <c r="BB151" s="58"/>
      <c r="BC151" s="92"/>
      <c r="BD151" s="572">
        <v>7</v>
      </c>
      <c r="BE151" s="495">
        <f>SUM(AV151,-$AU$159)/$AU$159</f>
        <v>-0.5</v>
      </c>
      <c r="BH151" s="409">
        <v>7</v>
      </c>
      <c r="BI151" s="81" t="s">
        <v>18</v>
      </c>
      <c r="BJ151" s="7"/>
      <c r="BK151" s="82">
        <v>717</v>
      </c>
      <c r="BL151" s="58"/>
      <c r="BM151" s="323">
        <f>BK151/BK150</f>
        <v>0.84551886792452835</v>
      </c>
      <c r="BN151" s="61">
        <v>14</v>
      </c>
      <c r="BO151" s="85">
        <v>74</v>
      </c>
      <c r="BP151" s="85">
        <v>50</v>
      </c>
      <c r="BQ151" s="86">
        <f>BO151/BO150</f>
        <v>0.93670886075949367</v>
      </c>
      <c r="BR151" s="86">
        <f>BP151/BP150</f>
        <v>0.90909090909090906</v>
      </c>
      <c r="BS151" s="17"/>
      <c r="BT151" s="82"/>
      <c r="BU151" s="82"/>
      <c r="BV151" s="58"/>
      <c r="BW151" s="92"/>
      <c r="BX151" s="409">
        <v>7</v>
      </c>
      <c r="BY151" s="495">
        <f>SUM(BP151,-$BO$159)/$BO$159</f>
        <v>-0.56140350877192979</v>
      </c>
      <c r="CB151" s="572">
        <v>7</v>
      </c>
      <c r="CC151" s="81" t="s">
        <v>18</v>
      </c>
      <c r="CD151" s="7"/>
      <c r="CE151" s="82">
        <v>717</v>
      </c>
      <c r="CF151" s="58"/>
      <c r="CG151" s="323">
        <f>CE151/CE150</f>
        <v>0.84551886792452835</v>
      </c>
      <c r="CH151" s="61">
        <v>14</v>
      </c>
      <c r="CI151" s="85">
        <v>3</v>
      </c>
      <c r="CJ151" s="85">
        <v>3</v>
      </c>
      <c r="CK151" s="86">
        <f>CI151/CI150</f>
        <v>0.5</v>
      </c>
      <c r="CL151" s="86">
        <f>CJ151/CJ150</f>
        <v>0.5</v>
      </c>
      <c r="CM151" s="17"/>
      <c r="CN151" s="82"/>
      <c r="CO151" s="82"/>
      <c r="CP151" s="58"/>
      <c r="CQ151" s="92"/>
      <c r="CR151" s="572">
        <v>7</v>
      </c>
      <c r="CS151" s="495">
        <f>SUM(CJ151,-$CI$159)/$CI$159</f>
        <v>-0.5</v>
      </c>
      <c r="CU151" s="409">
        <v>7</v>
      </c>
      <c r="CV151" s="81" t="s">
        <v>18</v>
      </c>
      <c r="CW151" s="7"/>
      <c r="CX151" s="82">
        <v>717</v>
      </c>
      <c r="CY151" s="58"/>
      <c r="CZ151" s="323">
        <f>CX151/CX150</f>
        <v>0.84551886792452835</v>
      </c>
      <c r="DA151" s="61">
        <v>14</v>
      </c>
      <c r="DB151" s="85">
        <v>30</v>
      </c>
      <c r="DC151" s="85">
        <v>30</v>
      </c>
      <c r="DD151" s="86">
        <f>DB151/DB150</f>
        <v>0.68181818181818177</v>
      </c>
      <c r="DE151" s="86">
        <f>DC151/DC150</f>
        <v>0.69767441860465118</v>
      </c>
      <c r="DF151" s="17"/>
      <c r="DG151" s="82"/>
      <c r="DH151" s="82"/>
      <c r="DI151" s="58"/>
      <c r="DJ151" s="92"/>
      <c r="DK151" s="409">
        <v>7</v>
      </c>
      <c r="DL151" s="495">
        <f>SUM(DC151,-$DB$159)/$DB$159</f>
        <v>-0.4</v>
      </c>
      <c r="DN151" s="572">
        <v>7</v>
      </c>
      <c r="DO151" s="81" t="s">
        <v>18</v>
      </c>
      <c r="DP151" s="7"/>
      <c r="DQ151" s="82">
        <v>717</v>
      </c>
      <c r="DR151" s="58"/>
      <c r="DS151" s="323">
        <f>DQ151/DQ150</f>
        <v>0.84551886792452835</v>
      </c>
      <c r="DT151" s="61">
        <v>14</v>
      </c>
      <c r="DU151" s="85">
        <v>3</v>
      </c>
      <c r="DV151" s="85">
        <v>6</v>
      </c>
      <c r="DW151" s="86">
        <f>DU151/DU150</f>
        <v>1</v>
      </c>
      <c r="DX151" s="86">
        <f>DV151/DV150</f>
        <v>1</v>
      </c>
      <c r="DY151" s="17"/>
      <c r="DZ151" s="82"/>
      <c r="EA151" s="82"/>
      <c r="EB151" s="58"/>
      <c r="EC151" s="92"/>
      <c r="ED151" s="572">
        <v>7</v>
      </c>
      <c r="EE151" s="495">
        <f>SUM(DV151,-$DU$159)/$DU$159</f>
        <v>-0.14285714285714285</v>
      </c>
      <c r="EG151" s="409">
        <v>7</v>
      </c>
      <c r="EH151" s="81" t="s">
        <v>18</v>
      </c>
      <c r="EI151" s="7"/>
      <c r="EJ151" s="82">
        <v>717</v>
      </c>
      <c r="EK151" s="58"/>
      <c r="EL151" s="323">
        <f>EJ151/EJ150</f>
        <v>0.84551886792452835</v>
      </c>
      <c r="EM151" s="61">
        <v>14</v>
      </c>
      <c r="EN151" s="85">
        <v>2</v>
      </c>
      <c r="EO151" s="85">
        <v>10</v>
      </c>
      <c r="EP151" s="86">
        <f>EN151/EN150</f>
        <v>1</v>
      </c>
      <c r="EQ151" s="86">
        <f>EO151/EO150</f>
        <v>1</v>
      </c>
      <c r="ER151" s="17"/>
      <c r="ES151" s="82"/>
      <c r="ET151" s="82"/>
      <c r="EU151" s="58"/>
      <c r="EV151" s="92"/>
      <c r="EW151" s="409">
        <v>7</v>
      </c>
      <c r="EX151" s="495">
        <f>SUM(EO151,-$EN$159)/$EN$159</f>
        <v>0.1111111111111111</v>
      </c>
      <c r="EZ151" s="572">
        <v>7</v>
      </c>
      <c r="FA151" s="81" t="s">
        <v>18</v>
      </c>
      <c r="FB151" s="7"/>
      <c r="FC151" s="82">
        <v>717</v>
      </c>
      <c r="FD151" s="58"/>
      <c r="FE151" s="323">
        <f>FC151/FC150</f>
        <v>0.84551886792452835</v>
      </c>
      <c r="FF151" s="61">
        <v>14</v>
      </c>
      <c r="FG151" s="85">
        <v>3</v>
      </c>
      <c r="FH151" s="85">
        <v>2</v>
      </c>
      <c r="FI151" s="86">
        <f>FG151/FG150</f>
        <v>1</v>
      </c>
      <c r="FJ151" s="86">
        <f>FH151/FH150</f>
        <v>2</v>
      </c>
      <c r="FK151" s="17"/>
      <c r="FL151" s="82"/>
      <c r="FM151" s="82"/>
      <c r="FN151" s="58"/>
      <c r="FO151" s="92"/>
      <c r="FP151" s="572">
        <v>7</v>
      </c>
      <c r="FQ151" s="495">
        <f>SUM(FH151,-$FG$159)/$FG$159</f>
        <v>-0.5</v>
      </c>
      <c r="FS151" s="409">
        <v>7</v>
      </c>
      <c r="FT151" s="81" t="s">
        <v>18</v>
      </c>
      <c r="FU151" s="7"/>
      <c r="FV151" s="82">
        <v>717</v>
      </c>
      <c r="FW151" s="58"/>
      <c r="FX151" s="323">
        <f>FV151/FV150</f>
        <v>0.84551886792452835</v>
      </c>
      <c r="FY151" s="61">
        <v>14</v>
      </c>
      <c r="FZ151" s="85">
        <v>8</v>
      </c>
      <c r="GA151" s="85">
        <v>9</v>
      </c>
      <c r="GB151" s="86">
        <f>FZ151/FZ150</f>
        <v>0.88888888888888884</v>
      </c>
      <c r="GC151" s="86">
        <f>GA151/GA150</f>
        <v>0.9</v>
      </c>
      <c r="GD151" s="17"/>
      <c r="GE151" s="82"/>
      <c r="GF151" s="82"/>
      <c r="GG151" s="58"/>
      <c r="GH151" s="92"/>
      <c r="GI151" s="409">
        <v>7</v>
      </c>
      <c r="GJ151" s="495">
        <f>SUM(GA151,-$FZ$159)/$FZ$159</f>
        <v>-0.1</v>
      </c>
      <c r="GL151" s="572">
        <v>7</v>
      </c>
      <c r="GM151" s="81" t="s">
        <v>18</v>
      </c>
      <c r="GN151" s="7"/>
      <c r="GO151" s="82">
        <v>717</v>
      </c>
      <c r="GP151" s="58"/>
      <c r="GQ151" s="323">
        <f>GO151/GO150</f>
        <v>0.84551886792452835</v>
      </c>
      <c r="GR151" s="61">
        <v>14</v>
      </c>
      <c r="GS151" s="85">
        <v>0</v>
      </c>
      <c r="GT151" s="85">
        <v>0</v>
      </c>
      <c r="GU151" s="86" t="e">
        <f>GS151/GS150</f>
        <v>#DIV/0!</v>
      </c>
      <c r="GV151" s="86" t="e">
        <f>GT151/GT150</f>
        <v>#DIV/0!</v>
      </c>
      <c r="GW151" s="17"/>
      <c r="GX151" s="82"/>
      <c r="GY151" s="82"/>
      <c r="GZ151" s="58"/>
      <c r="HA151" s="92"/>
      <c r="HB151" s="572">
        <v>7</v>
      </c>
      <c r="HC151" s="495" t="e">
        <f>SUM(GT151,-$GS$159)/$GS$159</f>
        <v>#DIV/0!</v>
      </c>
      <c r="HE151" s="409">
        <v>7</v>
      </c>
      <c r="HF151" s="81" t="s">
        <v>18</v>
      </c>
      <c r="HG151" s="7"/>
      <c r="HH151" s="82">
        <v>717</v>
      </c>
      <c r="HI151" s="58"/>
      <c r="HJ151" s="323">
        <f>HH151/HH150</f>
        <v>0.84551886792452835</v>
      </c>
      <c r="HK151" s="61">
        <v>14</v>
      </c>
      <c r="HL151" s="85">
        <v>0</v>
      </c>
      <c r="HM151" s="85">
        <v>0</v>
      </c>
      <c r="HN151" s="86" t="e">
        <f>HL151/HL150</f>
        <v>#DIV/0!</v>
      </c>
      <c r="HO151" s="86" t="e">
        <f>HM151/HM150</f>
        <v>#DIV/0!</v>
      </c>
      <c r="HP151" s="17"/>
      <c r="HQ151" s="82"/>
      <c r="HR151" s="82"/>
      <c r="HS151" s="58"/>
      <c r="HT151" s="92"/>
      <c r="HU151" s="409">
        <v>7</v>
      </c>
      <c r="HV151" s="495" t="e">
        <f>SUM(HM151,-$HL$159)/$HL$159</f>
        <v>#DIV/0!</v>
      </c>
      <c r="HX151" s="572">
        <v>7</v>
      </c>
      <c r="HY151" s="81" t="s">
        <v>18</v>
      </c>
      <c r="HZ151" s="7"/>
      <c r="IA151" s="82">
        <v>717</v>
      </c>
      <c r="IB151" s="58"/>
      <c r="IC151" s="323">
        <f>IA151/IA150</f>
        <v>0.84551886792452835</v>
      </c>
      <c r="ID151" s="61">
        <v>14</v>
      </c>
      <c r="IE151" s="85">
        <v>7</v>
      </c>
      <c r="IF151" s="85">
        <v>7</v>
      </c>
      <c r="IG151" s="86">
        <f>IE151/IE150</f>
        <v>1</v>
      </c>
      <c r="IH151" s="86">
        <f>IF151/IF150</f>
        <v>0.875</v>
      </c>
      <c r="II151" s="17"/>
      <c r="IJ151" s="82"/>
      <c r="IK151" s="82"/>
      <c r="IL151" s="58"/>
      <c r="IM151" s="92"/>
      <c r="IN151" s="572">
        <v>7</v>
      </c>
      <c r="IO151" s="495">
        <f>SUM(IF151,-$IE$159)/$IE$159</f>
        <v>-0.22222222222222221</v>
      </c>
      <c r="IQ151" s="566">
        <v>7</v>
      </c>
      <c r="IR151" s="81" t="s">
        <v>18</v>
      </c>
      <c r="IS151" s="7"/>
      <c r="IT151" s="82">
        <v>717</v>
      </c>
      <c r="IU151" s="58"/>
      <c r="IV151" s="323">
        <f>IT151/IT150</f>
        <v>0.84551886792452835</v>
      </c>
      <c r="IW151" s="61">
        <v>14</v>
      </c>
      <c r="IX151" s="128">
        <f t="shared" ref="IX151:IY152" si="1324">SUM(AB151,AU151,BO151,CI151,DB151,DU151,EN151,FG151,FZ151,GS151,HL151,IE151)</f>
        <v>166</v>
      </c>
      <c r="IY151" s="128">
        <f t="shared" si="1324"/>
        <v>142</v>
      </c>
      <c r="IZ151" s="86">
        <f>IX151/IX150</f>
        <v>0.86010362694300513</v>
      </c>
      <c r="JA151" s="86">
        <f>IY151/IY150</f>
        <v>0.84523809523809523</v>
      </c>
      <c r="JB151" s="17"/>
      <c r="JC151" s="82"/>
      <c r="JD151" s="82"/>
      <c r="JE151" s="58"/>
      <c r="JF151" s="92"/>
      <c r="JG151" s="566">
        <v>7</v>
      </c>
      <c r="JH151" s="495">
        <f>SUM(IY151,-$IX$159)/$IX$159</f>
        <v>-0.4453125</v>
      </c>
    </row>
    <row r="152" spans="1:268" x14ac:dyDescent="0.25">
      <c r="A152" s="566">
        <v>8</v>
      </c>
      <c r="B152" s="81" t="s">
        <v>19</v>
      </c>
      <c r="C152" s="7"/>
      <c r="D152" s="82">
        <v>131</v>
      </c>
      <c r="E152" s="58"/>
      <c r="F152" s="323">
        <f>D152/D150</f>
        <v>0.15448113207547171</v>
      </c>
      <c r="G152" s="61">
        <v>15</v>
      </c>
      <c r="H152" s="85">
        <v>111</v>
      </c>
      <c r="I152" s="85">
        <v>124</v>
      </c>
      <c r="J152" s="86">
        <f>H152/H150</f>
        <v>0.14068441064638784</v>
      </c>
      <c r="K152" s="86">
        <f>I152/I150</f>
        <v>0.19745222929936307</v>
      </c>
      <c r="L152" s="17"/>
      <c r="M152" s="82"/>
      <c r="N152" s="82"/>
      <c r="O152" s="58"/>
      <c r="P152" s="92"/>
      <c r="Q152" s="566">
        <v>8</v>
      </c>
      <c r="R152" s="91"/>
      <c r="U152" s="409">
        <v>8</v>
      </c>
      <c r="V152" s="81" t="s">
        <v>19</v>
      </c>
      <c r="W152" s="7"/>
      <c r="X152" s="82">
        <v>131</v>
      </c>
      <c r="Y152" s="58"/>
      <c r="Z152" s="323">
        <f>X152/X150</f>
        <v>0.15448113207547171</v>
      </c>
      <c r="AA152" s="61">
        <v>15</v>
      </c>
      <c r="AB152" s="85">
        <v>3</v>
      </c>
      <c r="AC152" s="85">
        <v>3</v>
      </c>
      <c r="AD152" s="86">
        <f>AB152/AB150</f>
        <v>0.1</v>
      </c>
      <c r="AE152" s="86">
        <f>AC152/AC150</f>
        <v>0.13043478260869565</v>
      </c>
      <c r="AF152" s="17"/>
      <c r="AG152" s="82"/>
      <c r="AH152" s="82"/>
      <c r="AI152" s="58"/>
      <c r="AJ152" s="92"/>
      <c r="AK152" s="409">
        <v>8</v>
      </c>
      <c r="AL152" s="91"/>
      <c r="AN152" s="572">
        <v>8</v>
      </c>
      <c r="AO152" s="81" t="s">
        <v>19</v>
      </c>
      <c r="AP152" s="7"/>
      <c r="AQ152" s="82">
        <v>131</v>
      </c>
      <c r="AR152" s="58"/>
      <c r="AS152" s="323">
        <f>AQ152/AQ150</f>
        <v>0.15448113207547171</v>
      </c>
      <c r="AT152" s="61">
        <v>15</v>
      </c>
      <c r="AU152" s="85">
        <v>1</v>
      </c>
      <c r="AV152" s="85">
        <v>1</v>
      </c>
      <c r="AW152" s="86">
        <f>AU152/AU150</f>
        <v>0.1</v>
      </c>
      <c r="AX152" s="86">
        <f>AV152/AV150</f>
        <v>0.16666666666666666</v>
      </c>
      <c r="AY152" s="17"/>
      <c r="AZ152" s="82"/>
      <c r="BA152" s="82"/>
      <c r="BB152" s="58"/>
      <c r="BC152" s="92"/>
      <c r="BD152" s="572">
        <v>8</v>
      </c>
      <c r="BE152" s="91"/>
      <c r="BH152" s="409">
        <v>8</v>
      </c>
      <c r="BI152" s="81" t="s">
        <v>19</v>
      </c>
      <c r="BJ152" s="7"/>
      <c r="BK152" s="82">
        <v>131</v>
      </c>
      <c r="BL152" s="58"/>
      <c r="BM152" s="323">
        <f>BK152/BK150</f>
        <v>0.15448113207547171</v>
      </c>
      <c r="BN152" s="61">
        <v>15</v>
      </c>
      <c r="BO152" s="85">
        <v>5</v>
      </c>
      <c r="BP152" s="85">
        <v>5</v>
      </c>
      <c r="BQ152" s="86">
        <f>BO152/BO150</f>
        <v>6.3291139240506333E-2</v>
      </c>
      <c r="BR152" s="86">
        <f>BP152/BP150</f>
        <v>9.0909090909090912E-2</v>
      </c>
      <c r="BS152" s="17"/>
      <c r="BT152" s="82"/>
      <c r="BU152" s="82"/>
      <c r="BV152" s="58"/>
      <c r="BW152" s="92"/>
      <c r="BX152" s="409">
        <v>8</v>
      </c>
      <c r="BY152" s="91"/>
      <c r="CB152" s="572">
        <v>8</v>
      </c>
      <c r="CC152" s="81" t="s">
        <v>19</v>
      </c>
      <c r="CD152" s="7"/>
      <c r="CE152" s="82">
        <v>131</v>
      </c>
      <c r="CF152" s="58"/>
      <c r="CG152" s="323">
        <f>CE152/CE150</f>
        <v>0.15448113207547171</v>
      </c>
      <c r="CH152" s="61">
        <v>15</v>
      </c>
      <c r="CI152" s="85">
        <v>3</v>
      </c>
      <c r="CJ152" s="85">
        <v>3</v>
      </c>
      <c r="CK152" s="86">
        <f>CI152/CI150</f>
        <v>0.5</v>
      </c>
      <c r="CL152" s="86">
        <f>CJ152/CJ150</f>
        <v>0.5</v>
      </c>
      <c r="CM152" s="17"/>
      <c r="CN152" s="82"/>
      <c r="CO152" s="82"/>
      <c r="CP152" s="58"/>
      <c r="CQ152" s="92"/>
      <c r="CR152" s="572">
        <v>8</v>
      </c>
      <c r="CS152" s="91"/>
      <c r="CU152" s="409">
        <v>8</v>
      </c>
      <c r="CV152" s="81" t="s">
        <v>19</v>
      </c>
      <c r="CW152" s="7"/>
      <c r="CX152" s="82">
        <v>131</v>
      </c>
      <c r="CY152" s="58"/>
      <c r="CZ152" s="323">
        <f>CX152/CX150</f>
        <v>0.15448113207547171</v>
      </c>
      <c r="DA152" s="61">
        <v>15</v>
      </c>
      <c r="DB152" s="85">
        <v>14</v>
      </c>
      <c r="DC152" s="85">
        <v>13</v>
      </c>
      <c r="DD152" s="86">
        <f>DB152/DB150</f>
        <v>0.31818181818181818</v>
      </c>
      <c r="DE152" s="86">
        <f>DC152/DC150</f>
        <v>0.30232558139534882</v>
      </c>
      <c r="DF152" s="17"/>
      <c r="DG152" s="82"/>
      <c r="DH152" s="82"/>
      <c r="DI152" s="58"/>
      <c r="DJ152" s="92"/>
      <c r="DK152" s="409">
        <v>8</v>
      </c>
      <c r="DL152" s="91"/>
      <c r="DN152" s="572">
        <v>8</v>
      </c>
      <c r="DO152" s="81" t="s">
        <v>19</v>
      </c>
      <c r="DP152" s="7"/>
      <c r="DQ152" s="82">
        <v>131</v>
      </c>
      <c r="DR152" s="58"/>
      <c r="DS152" s="323">
        <f>DQ152/DQ150</f>
        <v>0.15448113207547171</v>
      </c>
      <c r="DT152" s="61">
        <v>15</v>
      </c>
      <c r="DU152" s="85">
        <v>0</v>
      </c>
      <c r="DV152" s="85">
        <v>0</v>
      </c>
      <c r="DW152" s="86">
        <f>DU152/DU150</f>
        <v>0</v>
      </c>
      <c r="DX152" s="86">
        <f>DV152/DV150</f>
        <v>0</v>
      </c>
      <c r="DY152" s="17"/>
      <c r="DZ152" s="82"/>
      <c r="EA152" s="82"/>
      <c r="EB152" s="58"/>
      <c r="EC152" s="92"/>
      <c r="ED152" s="572">
        <v>8</v>
      </c>
      <c r="EE152" s="91"/>
      <c r="EG152" s="409">
        <v>8</v>
      </c>
      <c r="EH152" s="81" t="s">
        <v>19</v>
      </c>
      <c r="EI152" s="7"/>
      <c r="EJ152" s="82">
        <v>131</v>
      </c>
      <c r="EK152" s="58"/>
      <c r="EL152" s="323">
        <f>EJ152/EJ150</f>
        <v>0.15448113207547171</v>
      </c>
      <c r="EM152" s="61">
        <v>15</v>
      </c>
      <c r="EN152" s="85">
        <v>0</v>
      </c>
      <c r="EO152" s="85">
        <v>0</v>
      </c>
      <c r="EP152" s="86">
        <f>EN152/EN150</f>
        <v>0</v>
      </c>
      <c r="EQ152" s="86">
        <f>EO152/EO150</f>
        <v>0</v>
      </c>
      <c r="ER152" s="17"/>
      <c r="ES152" s="82"/>
      <c r="ET152" s="82"/>
      <c r="EU152" s="58"/>
      <c r="EV152" s="92"/>
      <c r="EW152" s="409">
        <v>8</v>
      </c>
      <c r="EX152" s="91"/>
      <c r="EZ152" s="572">
        <v>8</v>
      </c>
      <c r="FA152" s="81" t="s">
        <v>19</v>
      </c>
      <c r="FB152" s="7"/>
      <c r="FC152" s="82">
        <v>131</v>
      </c>
      <c r="FD152" s="58"/>
      <c r="FE152" s="323">
        <f>FC152/FC150</f>
        <v>0.15448113207547171</v>
      </c>
      <c r="FF152" s="61">
        <v>15</v>
      </c>
      <c r="FG152" s="85">
        <v>0</v>
      </c>
      <c r="FH152" s="85">
        <v>0</v>
      </c>
      <c r="FI152" s="86">
        <f>FG152/FG150</f>
        <v>0</v>
      </c>
      <c r="FJ152" s="86">
        <f>FH152/FH150</f>
        <v>0</v>
      </c>
      <c r="FK152" s="17"/>
      <c r="FL152" s="82"/>
      <c r="FM152" s="82"/>
      <c r="FN152" s="58"/>
      <c r="FO152" s="92"/>
      <c r="FP152" s="572">
        <v>8</v>
      </c>
      <c r="FQ152" s="91"/>
      <c r="FS152" s="409">
        <v>8</v>
      </c>
      <c r="FT152" s="81" t="s">
        <v>19</v>
      </c>
      <c r="FU152" s="7"/>
      <c r="FV152" s="82">
        <v>131</v>
      </c>
      <c r="FW152" s="58"/>
      <c r="FX152" s="323">
        <f>FV152/FV150</f>
        <v>0.15448113207547171</v>
      </c>
      <c r="FY152" s="61">
        <v>15</v>
      </c>
      <c r="FZ152" s="85">
        <v>1</v>
      </c>
      <c r="GA152" s="85">
        <v>1</v>
      </c>
      <c r="GB152" s="86">
        <f>FZ152/FZ150</f>
        <v>0.1111111111111111</v>
      </c>
      <c r="GC152" s="86">
        <f>GA152/GA150</f>
        <v>0.1</v>
      </c>
      <c r="GD152" s="17"/>
      <c r="GE152" s="82"/>
      <c r="GF152" s="82"/>
      <c r="GG152" s="58"/>
      <c r="GH152" s="92"/>
      <c r="GI152" s="409">
        <v>8</v>
      </c>
      <c r="GJ152" s="91"/>
      <c r="GL152" s="572">
        <v>8</v>
      </c>
      <c r="GM152" s="81" t="s">
        <v>19</v>
      </c>
      <c r="GN152" s="7"/>
      <c r="GO152" s="82">
        <v>131</v>
      </c>
      <c r="GP152" s="58"/>
      <c r="GQ152" s="323">
        <f>GO152/GO150</f>
        <v>0.15448113207547171</v>
      </c>
      <c r="GR152" s="61">
        <v>15</v>
      </c>
      <c r="GS152" s="85">
        <v>0</v>
      </c>
      <c r="GT152" s="85">
        <v>0</v>
      </c>
      <c r="GU152" s="86" t="e">
        <f>GS152/GS150</f>
        <v>#DIV/0!</v>
      </c>
      <c r="GV152" s="86" t="e">
        <f>GT152/GT150</f>
        <v>#DIV/0!</v>
      </c>
      <c r="GW152" s="17"/>
      <c r="GX152" s="82"/>
      <c r="GY152" s="82"/>
      <c r="GZ152" s="58"/>
      <c r="HA152" s="92"/>
      <c r="HB152" s="572">
        <v>8</v>
      </c>
      <c r="HC152" s="91"/>
      <c r="HE152" s="409">
        <v>8</v>
      </c>
      <c r="HF152" s="81" t="s">
        <v>19</v>
      </c>
      <c r="HG152" s="7"/>
      <c r="HH152" s="82">
        <v>131</v>
      </c>
      <c r="HI152" s="58"/>
      <c r="HJ152" s="323">
        <f>HH152/HH150</f>
        <v>0.15448113207547171</v>
      </c>
      <c r="HK152" s="61">
        <v>15</v>
      </c>
      <c r="HL152" s="85">
        <v>0</v>
      </c>
      <c r="HM152" s="85">
        <v>0</v>
      </c>
      <c r="HN152" s="86" t="e">
        <f>HL152/HL150</f>
        <v>#DIV/0!</v>
      </c>
      <c r="HO152" s="86" t="e">
        <f>HM152/HM150</f>
        <v>#DIV/0!</v>
      </c>
      <c r="HP152" s="17"/>
      <c r="HQ152" s="82"/>
      <c r="HR152" s="82"/>
      <c r="HS152" s="58"/>
      <c r="HT152" s="92"/>
      <c r="HU152" s="409">
        <v>8</v>
      </c>
      <c r="HV152" s="91"/>
      <c r="HX152" s="572">
        <v>8</v>
      </c>
      <c r="HY152" s="81" t="s">
        <v>19</v>
      </c>
      <c r="HZ152" s="7"/>
      <c r="IA152" s="82">
        <v>131</v>
      </c>
      <c r="IB152" s="58"/>
      <c r="IC152" s="323">
        <f>IA152/IA150</f>
        <v>0.15448113207547171</v>
      </c>
      <c r="ID152" s="61">
        <v>15</v>
      </c>
      <c r="IE152" s="85">
        <v>0</v>
      </c>
      <c r="IF152" s="85">
        <v>1</v>
      </c>
      <c r="IG152" s="86">
        <f>IE152/IE150</f>
        <v>0</v>
      </c>
      <c r="IH152" s="86">
        <f>IF152/IF150</f>
        <v>0.125</v>
      </c>
      <c r="II152" s="17"/>
      <c r="IJ152" s="82"/>
      <c r="IK152" s="82"/>
      <c r="IL152" s="58"/>
      <c r="IM152" s="92"/>
      <c r="IN152" s="572">
        <v>8</v>
      </c>
      <c r="IO152" s="91"/>
      <c r="IQ152" s="566">
        <v>8</v>
      </c>
      <c r="IR152" s="81" t="s">
        <v>19</v>
      </c>
      <c r="IS152" s="7"/>
      <c r="IT152" s="82">
        <v>131</v>
      </c>
      <c r="IU152" s="58"/>
      <c r="IV152" s="323">
        <f>IT152/IT150</f>
        <v>0.15448113207547171</v>
      </c>
      <c r="IW152" s="61">
        <v>15</v>
      </c>
      <c r="IX152" s="128">
        <f t="shared" si="1324"/>
        <v>27</v>
      </c>
      <c r="IY152" s="128">
        <f t="shared" si="1324"/>
        <v>27</v>
      </c>
      <c r="IZ152" s="86">
        <f>IX152/IX150</f>
        <v>0.13989637305699482</v>
      </c>
      <c r="JA152" s="86">
        <f>IY152/IY150</f>
        <v>0.16071428571428573</v>
      </c>
      <c r="JB152" s="17"/>
      <c r="JC152" s="82"/>
      <c r="JD152" s="82"/>
      <c r="JE152" s="58"/>
      <c r="JF152" s="92"/>
      <c r="JG152" s="566">
        <v>8</v>
      </c>
      <c r="JH152" s="91"/>
    </row>
    <row r="153" spans="1:268" hidden="1" x14ac:dyDescent="0.25">
      <c r="A153" s="566"/>
      <c r="B153" s="81" t="s">
        <v>129</v>
      </c>
      <c r="C153" s="8"/>
      <c r="D153" s="88"/>
      <c r="E153" s="88"/>
      <c r="F153" s="87"/>
      <c r="G153" s="61">
        <v>16</v>
      </c>
      <c r="H153" s="93"/>
      <c r="I153" s="93"/>
      <c r="J153" s="93"/>
      <c r="K153" s="94"/>
      <c r="L153" s="17"/>
      <c r="M153" s="88"/>
      <c r="N153" s="88"/>
      <c r="O153" s="88"/>
      <c r="P153" s="87"/>
      <c r="Q153" s="566"/>
      <c r="R153" s="91"/>
      <c r="U153" s="409"/>
      <c r="V153" s="81" t="s">
        <v>129</v>
      </c>
      <c r="W153" s="8"/>
      <c r="X153" s="88"/>
      <c r="Y153" s="88"/>
      <c r="Z153" s="87"/>
      <c r="AA153" s="61">
        <v>16</v>
      </c>
      <c r="AB153" s="93"/>
      <c r="AC153" s="93"/>
      <c r="AD153" s="93"/>
      <c r="AE153" s="94"/>
      <c r="AF153" s="17"/>
      <c r="AG153" s="88"/>
      <c r="AH153" s="88"/>
      <c r="AI153" s="88"/>
      <c r="AJ153" s="87"/>
      <c r="AK153" s="409"/>
      <c r="AL153" s="91"/>
      <c r="AN153" s="409"/>
      <c r="AO153" s="81" t="s">
        <v>129</v>
      </c>
      <c r="AP153" s="8"/>
      <c r="AQ153" s="88"/>
      <c r="AR153" s="88"/>
      <c r="AS153" s="87"/>
      <c r="AT153" s="61">
        <v>16</v>
      </c>
      <c r="AU153" s="93"/>
      <c r="AV153" s="93"/>
      <c r="AW153" s="93"/>
      <c r="AX153" s="94"/>
      <c r="AY153" s="17"/>
      <c r="AZ153" s="88"/>
      <c r="BA153" s="88"/>
      <c r="BB153" s="88"/>
      <c r="BC153" s="87"/>
      <c r="BD153" s="409"/>
      <c r="BE153" s="91"/>
      <c r="BH153" s="409"/>
      <c r="BI153" s="81" t="s">
        <v>129</v>
      </c>
      <c r="BJ153" s="8"/>
      <c r="BK153" s="88"/>
      <c r="BL153" s="88"/>
      <c r="BM153" s="87"/>
      <c r="BN153" s="61">
        <v>16</v>
      </c>
      <c r="BO153" s="93"/>
      <c r="BP153" s="93"/>
      <c r="BQ153" s="93"/>
      <c r="BR153" s="94"/>
      <c r="BS153" s="17"/>
      <c r="BT153" s="88"/>
      <c r="BU153" s="88"/>
      <c r="BV153" s="88"/>
      <c r="BW153" s="87"/>
      <c r="BX153" s="409"/>
      <c r="BY153" s="91"/>
      <c r="CB153" s="409"/>
      <c r="CC153" s="81" t="s">
        <v>129</v>
      </c>
      <c r="CD153" s="8"/>
      <c r="CE153" s="88"/>
      <c r="CF153" s="88"/>
      <c r="CG153" s="87"/>
      <c r="CH153" s="61">
        <v>16</v>
      </c>
      <c r="CI153" s="93"/>
      <c r="CJ153" s="93"/>
      <c r="CK153" s="93"/>
      <c r="CL153" s="94"/>
      <c r="CM153" s="17"/>
      <c r="CN153" s="88"/>
      <c r="CO153" s="88"/>
      <c r="CP153" s="88"/>
      <c r="CQ153" s="87"/>
      <c r="CR153" s="409"/>
      <c r="CS153" s="91"/>
      <c r="CU153" s="409"/>
      <c r="CV153" s="81" t="s">
        <v>129</v>
      </c>
      <c r="CW153" s="8"/>
      <c r="CX153" s="88"/>
      <c r="CY153" s="88"/>
      <c r="CZ153" s="87"/>
      <c r="DA153" s="61">
        <v>16</v>
      </c>
      <c r="DB153" s="93"/>
      <c r="DC153" s="93"/>
      <c r="DD153" s="93"/>
      <c r="DE153" s="94"/>
      <c r="DF153" s="17"/>
      <c r="DG153" s="88"/>
      <c r="DH153" s="88"/>
      <c r="DI153" s="88"/>
      <c r="DJ153" s="87"/>
      <c r="DK153" s="409"/>
      <c r="DL153" s="91"/>
      <c r="DN153" s="409"/>
      <c r="DO153" s="81" t="s">
        <v>129</v>
      </c>
      <c r="DP153" s="8"/>
      <c r="DQ153" s="88"/>
      <c r="DR153" s="88"/>
      <c r="DS153" s="87"/>
      <c r="DT153" s="61">
        <v>16</v>
      </c>
      <c r="DU153" s="93"/>
      <c r="DV153" s="93"/>
      <c r="DW153" s="93"/>
      <c r="DX153" s="94"/>
      <c r="DY153" s="17"/>
      <c r="DZ153" s="88"/>
      <c r="EA153" s="88"/>
      <c r="EB153" s="88"/>
      <c r="EC153" s="87"/>
      <c r="ED153" s="409"/>
      <c r="EE153" s="91"/>
      <c r="EG153" s="409"/>
      <c r="EH153" s="81" t="s">
        <v>129</v>
      </c>
      <c r="EI153" s="8"/>
      <c r="EJ153" s="88"/>
      <c r="EK153" s="88"/>
      <c r="EL153" s="87"/>
      <c r="EM153" s="61">
        <v>16</v>
      </c>
      <c r="EN153" s="93"/>
      <c r="EO153" s="93"/>
      <c r="EP153" s="93"/>
      <c r="EQ153" s="94"/>
      <c r="ER153" s="17"/>
      <c r="ES153" s="88"/>
      <c r="ET153" s="88"/>
      <c r="EU153" s="88"/>
      <c r="EV153" s="87"/>
      <c r="EW153" s="409"/>
      <c r="EX153" s="91"/>
      <c r="EZ153" s="409"/>
      <c r="FA153" s="81" t="s">
        <v>129</v>
      </c>
      <c r="FB153" s="8"/>
      <c r="FC153" s="88"/>
      <c r="FD153" s="88"/>
      <c r="FE153" s="87"/>
      <c r="FF153" s="61">
        <v>16</v>
      </c>
      <c r="FG153" s="93"/>
      <c r="FH153" s="93"/>
      <c r="FI153" s="93"/>
      <c r="FJ153" s="94"/>
      <c r="FK153" s="17"/>
      <c r="FL153" s="88"/>
      <c r="FM153" s="88"/>
      <c r="FN153" s="88"/>
      <c r="FO153" s="87"/>
      <c r="FP153" s="409"/>
      <c r="FQ153" s="91"/>
      <c r="FS153" s="409"/>
      <c r="FT153" s="81" t="s">
        <v>129</v>
      </c>
      <c r="FU153" s="8"/>
      <c r="FV153" s="88"/>
      <c r="FW153" s="88"/>
      <c r="FX153" s="87"/>
      <c r="FY153" s="61">
        <v>16</v>
      </c>
      <c r="FZ153" s="93"/>
      <c r="GA153" s="93"/>
      <c r="GB153" s="93"/>
      <c r="GC153" s="94"/>
      <c r="GD153" s="17"/>
      <c r="GE153" s="88"/>
      <c r="GF153" s="88"/>
      <c r="GG153" s="88"/>
      <c r="GH153" s="87"/>
      <c r="GI153" s="409"/>
      <c r="GJ153" s="91"/>
      <c r="GL153" s="409"/>
      <c r="GM153" s="81" t="s">
        <v>129</v>
      </c>
      <c r="GN153" s="8"/>
      <c r="GO153" s="88"/>
      <c r="GP153" s="88"/>
      <c r="GQ153" s="87"/>
      <c r="GR153" s="61">
        <v>16</v>
      </c>
      <c r="GS153" s="93"/>
      <c r="GT153" s="93"/>
      <c r="GU153" s="93"/>
      <c r="GV153" s="94"/>
      <c r="GW153" s="17"/>
      <c r="GX153" s="88"/>
      <c r="GY153" s="88"/>
      <c r="GZ153" s="88"/>
      <c r="HA153" s="87"/>
      <c r="HB153" s="409"/>
      <c r="HC153" s="91"/>
      <c r="HE153" s="409"/>
      <c r="HF153" s="81" t="s">
        <v>129</v>
      </c>
      <c r="HG153" s="8"/>
      <c r="HH153" s="88"/>
      <c r="HI153" s="88"/>
      <c r="HJ153" s="87"/>
      <c r="HK153" s="61">
        <v>16</v>
      </c>
      <c r="HL153" s="93"/>
      <c r="HM153" s="93"/>
      <c r="HN153" s="93"/>
      <c r="HO153" s="94"/>
      <c r="HP153" s="17"/>
      <c r="HQ153" s="88"/>
      <c r="HR153" s="88"/>
      <c r="HS153" s="88"/>
      <c r="HT153" s="87"/>
      <c r="HU153" s="409"/>
      <c r="HV153" s="91"/>
      <c r="HX153" s="409"/>
      <c r="HY153" s="81" t="s">
        <v>129</v>
      </c>
      <c r="HZ153" s="8"/>
      <c r="IA153" s="88"/>
      <c r="IB153" s="88"/>
      <c r="IC153" s="87"/>
      <c r="ID153" s="61">
        <v>16</v>
      </c>
      <c r="IE153" s="93"/>
      <c r="IF153" s="93"/>
      <c r="IG153" s="93"/>
      <c r="IH153" s="94"/>
      <c r="II153" s="17"/>
      <c r="IJ153" s="88"/>
      <c r="IK153" s="88"/>
      <c r="IL153" s="88"/>
      <c r="IM153" s="87"/>
      <c r="IN153" s="409"/>
      <c r="IO153" s="91"/>
      <c r="IQ153" s="566"/>
      <c r="IR153" s="81" t="s">
        <v>129</v>
      </c>
      <c r="IS153" s="8"/>
      <c r="IT153" s="88"/>
      <c r="IU153" s="88"/>
      <c r="IV153" s="87"/>
      <c r="IW153" s="61">
        <v>16</v>
      </c>
      <c r="IX153" s="93"/>
      <c r="IY153" s="93"/>
      <c r="IZ153" s="93"/>
      <c r="JA153" s="94"/>
      <c r="JB153" s="17"/>
      <c r="JC153" s="88"/>
      <c r="JD153" s="88"/>
      <c r="JE153" s="88"/>
      <c r="JF153" s="87"/>
      <c r="JG153" s="566"/>
      <c r="JH153" s="91"/>
    </row>
    <row r="154" spans="1:268" hidden="1" x14ac:dyDescent="0.25">
      <c r="A154" s="566"/>
      <c r="B154" s="81"/>
      <c r="C154" s="8"/>
      <c r="D154" s="88"/>
      <c r="E154" s="88"/>
      <c r="F154" s="87"/>
      <c r="G154" s="61"/>
      <c r="H154" s="93"/>
      <c r="I154" s="93"/>
      <c r="J154" s="93"/>
      <c r="K154" s="94"/>
      <c r="L154" s="17"/>
      <c r="M154" s="88"/>
      <c r="N154" s="88"/>
      <c r="O154" s="88"/>
      <c r="P154" s="87"/>
      <c r="Q154" s="566"/>
      <c r="R154" s="91"/>
      <c r="U154" s="409"/>
      <c r="V154" s="81"/>
      <c r="W154" s="8"/>
      <c r="X154" s="88"/>
      <c r="Y154" s="88"/>
      <c r="Z154" s="87"/>
      <c r="AA154" s="61"/>
      <c r="AB154" s="93"/>
      <c r="AC154" s="93"/>
      <c r="AD154" s="93"/>
      <c r="AE154" s="94"/>
      <c r="AF154" s="17"/>
      <c r="AG154" s="88"/>
      <c r="AH154" s="88"/>
      <c r="AI154" s="88"/>
      <c r="AJ154" s="87"/>
      <c r="AK154" s="409"/>
      <c r="AL154" s="91"/>
      <c r="AN154" s="409"/>
      <c r="AO154" s="81"/>
      <c r="AP154" s="8"/>
      <c r="AQ154" s="88"/>
      <c r="AR154" s="88"/>
      <c r="AS154" s="87"/>
      <c r="AT154" s="61"/>
      <c r="AU154" s="93"/>
      <c r="AV154" s="93"/>
      <c r="AW154" s="93"/>
      <c r="AX154" s="94"/>
      <c r="AY154" s="17"/>
      <c r="AZ154" s="88"/>
      <c r="BA154" s="88"/>
      <c r="BB154" s="88"/>
      <c r="BC154" s="87"/>
      <c r="BD154" s="409"/>
      <c r="BE154" s="91"/>
      <c r="BH154" s="409"/>
      <c r="BI154" s="81"/>
      <c r="BJ154" s="8"/>
      <c r="BK154" s="88"/>
      <c r="BL154" s="88"/>
      <c r="BM154" s="87"/>
      <c r="BN154" s="61"/>
      <c r="BO154" s="93"/>
      <c r="BP154" s="93"/>
      <c r="BQ154" s="93"/>
      <c r="BR154" s="94"/>
      <c r="BS154" s="17"/>
      <c r="BT154" s="88"/>
      <c r="BU154" s="88"/>
      <c r="BV154" s="88"/>
      <c r="BW154" s="87"/>
      <c r="BX154" s="409"/>
      <c r="BY154" s="91"/>
      <c r="CB154" s="409"/>
      <c r="CC154" s="81"/>
      <c r="CD154" s="8"/>
      <c r="CE154" s="88"/>
      <c r="CF154" s="88"/>
      <c r="CG154" s="87"/>
      <c r="CH154" s="61"/>
      <c r="CI154" s="93"/>
      <c r="CJ154" s="93"/>
      <c r="CK154" s="93"/>
      <c r="CL154" s="94"/>
      <c r="CM154" s="17"/>
      <c r="CN154" s="88"/>
      <c r="CO154" s="88"/>
      <c r="CP154" s="88"/>
      <c r="CQ154" s="87"/>
      <c r="CR154" s="409"/>
      <c r="CS154" s="91"/>
      <c r="CU154" s="409"/>
      <c r="CV154" s="81"/>
      <c r="CW154" s="8"/>
      <c r="CX154" s="88"/>
      <c r="CY154" s="88"/>
      <c r="CZ154" s="87"/>
      <c r="DA154" s="61"/>
      <c r="DB154" s="93"/>
      <c r="DC154" s="93"/>
      <c r="DD154" s="93"/>
      <c r="DE154" s="94"/>
      <c r="DF154" s="17"/>
      <c r="DG154" s="88"/>
      <c r="DH154" s="88"/>
      <c r="DI154" s="88"/>
      <c r="DJ154" s="87"/>
      <c r="DK154" s="409"/>
      <c r="DL154" s="91"/>
      <c r="DN154" s="409"/>
      <c r="DO154" s="81"/>
      <c r="DP154" s="8"/>
      <c r="DQ154" s="88"/>
      <c r="DR154" s="88"/>
      <c r="DS154" s="87"/>
      <c r="DT154" s="61"/>
      <c r="DU154" s="93"/>
      <c r="DV154" s="93"/>
      <c r="DW154" s="93"/>
      <c r="DX154" s="94"/>
      <c r="DY154" s="17"/>
      <c r="DZ154" s="88"/>
      <c r="EA154" s="88"/>
      <c r="EB154" s="88"/>
      <c r="EC154" s="87"/>
      <c r="ED154" s="409"/>
      <c r="EE154" s="91"/>
      <c r="EG154" s="409"/>
      <c r="EH154" s="81"/>
      <c r="EI154" s="8"/>
      <c r="EJ154" s="88"/>
      <c r="EK154" s="88"/>
      <c r="EL154" s="87"/>
      <c r="EM154" s="61"/>
      <c r="EN154" s="93"/>
      <c r="EO154" s="93"/>
      <c r="EP154" s="93"/>
      <c r="EQ154" s="94"/>
      <c r="ER154" s="17"/>
      <c r="ES154" s="88"/>
      <c r="ET154" s="88"/>
      <c r="EU154" s="88"/>
      <c r="EV154" s="87"/>
      <c r="EW154" s="409"/>
      <c r="EX154" s="91"/>
      <c r="EZ154" s="409"/>
      <c r="FA154" s="81"/>
      <c r="FB154" s="8"/>
      <c r="FC154" s="88"/>
      <c r="FD154" s="88"/>
      <c r="FE154" s="87"/>
      <c r="FF154" s="61"/>
      <c r="FG154" s="93"/>
      <c r="FH154" s="93"/>
      <c r="FI154" s="93"/>
      <c r="FJ154" s="94"/>
      <c r="FK154" s="17"/>
      <c r="FL154" s="88"/>
      <c r="FM154" s="88"/>
      <c r="FN154" s="88"/>
      <c r="FO154" s="87"/>
      <c r="FP154" s="409"/>
      <c r="FQ154" s="91"/>
      <c r="FS154" s="409"/>
      <c r="FT154" s="81"/>
      <c r="FU154" s="8"/>
      <c r="FV154" s="88"/>
      <c r="FW154" s="88"/>
      <c r="FX154" s="87"/>
      <c r="FY154" s="61"/>
      <c r="FZ154" s="93"/>
      <c r="GA154" s="93"/>
      <c r="GB154" s="93"/>
      <c r="GC154" s="94"/>
      <c r="GD154" s="17"/>
      <c r="GE154" s="88"/>
      <c r="GF154" s="88"/>
      <c r="GG154" s="88"/>
      <c r="GH154" s="87"/>
      <c r="GI154" s="409"/>
      <c r="GJ154" s="91"/>
      <c r="GL154" s="409"/>
      <c r="GM154" s="81"/>
      <c r="GN154" s="8"/>
      <c r="GO154" s="88"/>
      <c r="GP154" s="88"/>
      <c r="GQ154" s="87"/>
      <c r="GR154" s="61"/>
      <c r="GS154" s="93"/>
      <c r="GT154" s="93"/>
      <c r="GU154" s="93"/>
      <c r="GV154" s="94"/>
      <c r="GW154" s="17"/>
      <c r="GX154" s="88"/>
      <c r="GY154" s="88"/>
      <c r="GZ154" s="88"/>
      <c r="HA154" s="87"/>
      <c r="HB154" s="409"/>
      <c r="HC154" s="91"/>
      <c r="HE154" s="409"/>
      <c r="HF154" s="81"/>
      <c r="HG154" s="8"/>
      <c r="HH154" s="88"/>
      <c r="HI154" s="88"/>
      <c r="HJ154" s="87"/>
      <c r="HK154" s="61"/>
      <c r="HL154" s="93"/>
      <c r="HM154" s="93"/>
      <c r="HN154" s="93"/>
      <c r="HO154" s="94"/>
      <c r="HP154" s="17"/>
      <c r="HQ154" s="88"/>
      <c r="HR154" s="88"/>
      <c r="HS154" s="88"/>
      <c r="HT154" s="87"/>
      <c r="HU154" s="409"/>
      <c r="HV154" s="91"/>
      <c r="HX154" s="409"/>
      <c r="HY154" s="81"/>
      <c r="HZ154" s="8"/>
      <c r="IA154" s="88"/>
      <c r="IB154" s="88"/>
      <c r="IC154" s="87"/>
      <c r="ID154" s="61"/>
      <c r="IE154" s="93"/>
      <c r="IF154" s="93"/>
      <c r="IG154" s="93"/>
      <c r="IH154" s="94"/>
      <c r="II154" s="17"/>
      <c r="IJ154" s="88"/>
      <c r="IK154" s="88"/>
      <c r="IL154" s="88"/>
      <c r="IM154" s="87"/>
      <c r="IN154" s="409"/>
      <c r="IO154" s="91"/>
      <c r="IQ154" s="566"/>
      <c r="IR154" s="81"/>
      <c r="IS154" s="8"/>
      <c r="IT154" s="88"/>
      <c r="IU154" s="88"/>
      <c r="IV154" s="87"/>
      <c r="IW154" s="61"/>
      <c r="IX154" s="93"/>
      <c r="IY154" s="93"/>
      <c r="IZ154" s="93"/>
      <c r="JA154" s="94"/>
      <c r="JB154" s="17"/>
      <c r="JC154" s="88"/>
      <c r="JD154" s="88"/>
      <c r="JE154" s="88"/>
      <c r="JF154" s="87"/>
      <c r="JG154" s="566"/>
      <c r="JH154" s="91"/>
    </row>
    <row r="155" spans="1:268" ht="5.0999999999999996" customHeight="1" x14ac:dyDescent="0.25">
      <c r="A155" s="566"/>
      <c r="B155" s="95"/>
      <c r="C155" s="96"/>
      <c r="D155" s="97"/>
      <c r="E155" s="98"/>
      <c r="F155" s="99"/>
      <c r="G155" s="61"/>
      <c r="H155" s="97"/>
      <c r="I155" s="97"/>
      <c r="J155" s="98"/>
      <c r="K155" s="99"/>
      <c r="L155" s="17"/>
      <c r="M155" s="97"/>
      <c r="N155" s="97"/>
      <c r="O155" s="98"/>
      <c r="P155" s="99"/>
      <c r="Q155" s="566"/>
      <c r="R155" s="91"/>
      <c r="U155" s="409"/>
      <c r="V155" s="95"/>
      <c r="W155" s="96"/>
      <c r="X155" s="97"/>
      <c r="Y155" s="98"/>
      <c r="Z155" s="99"/>
      <c r="AA155" s="61"/>
      <c r="AB155" s="97"/>
      <c r="AC155" s="97"/>
      <c r="AD155" s="98"/>
      <c r="AE155" s="99"/>
      <c r="AF155" s="17"/>
      <c r="AG155" s="97"/>
      <c r="AH155" s="97"/>
      <c r="AI155" s="98"/>
      <c r="AJ155" s="99"/>
      <c r="AK155" s="409"/>
      <c r="AL155" s="91"/>
      <c r="AN155" s="572"/>
      <c r="AO155" s="95"/>
      <c r="AP155" s="96"/>
      <c r="AQ155" s="97"/>
      <c r="AR155" s="98"/>
      <c r="AS155" s="99"/>
      <c r="AT155" s="61"/>
      <c r="AU155" s="97"/>
      <c r="AV155" s="97"/>
      <c r="AW155" s="98"/>
      <c r="AX155" s="99"/>
      <c r="AY155" s="17"/>
      <c r="AZ155" s="97"/>
      <c r="BA155" s="97"/>
      <c r="BB155" s="98"/>
      <c r="BC155" s="99"/>
      <c r="BD155" s="572"/>
      <c r="BE155" s="91"/>
      <c r="BH155" s="409"/>
      <c r="BI155" s="95"/>
      <c r="BJ155" s="96"/>
      <c r="BK155" s="97"/>
      <c r="BL155" s="98"/>
      <c r="BM155" s="99"/>
      <c r="BN155" s="61"/>
      <c r="BO155" s="97"/>
      <c r="BP155" s="97"/>
      <c r="BQ155" s="98"/>
      <c r="BR155" s="99"/>
      <c r="BS155" s="17"/>
      <c r="BT155" s="97"/>
      <c r="BU155" s="97"/>
      <c r="BV155" s="98"/>
      <c r="BW155" s="99"/>
      <c r="BX155" s="409"/>
      <c r="BY155" s="91"/>
      <c r="CB155" s="572"/>
      <c r="CC155" s="95"/>
      <c r="CD155" s="96"/>
      <c r="CE155" s="97"/>
      <c r="CF155" s="98"/>
      <c r="CG155" s="99"/>
      <c r="CH155" s="61"/>
      <c r="CI155" s="97"/>
      <c r="CJ155" s="97"/>
      <c r="CK155" s="98"/>
      <c r="CL155" s="99"/>
      <c r="CM155" s="17"/>
      <c r="CN155" s="97"/>
      <c r="CO155" s="97"/>
      <c r="CP155" s="98"/>
      <c r="CQ155" s="99"/>
      <c r="CR155" s="572"/>
      <c r="CS155" s="91"/>
      <c r="CU155" s="409"/>
      <c r="CV155" s="95"/>
      <c r="CW155" s="96"/>
      <c r="CX155" s="97"/>
      <c r="CY155" s="98"/>
      <c r="CZ155" s="99"/>
      <c r="DA155" s="61"/>
      <c r="DB155" s="97"/>
      <c r="DC155" s="97"/>
      <c r="DD155" s="98"/>
      <c r="DE155" s="99"/>
      <c r="DF155" s="17"/>
      <c r="DG155" s="97"/>
      <c r="DH155" s="97"/>
      <c r="DI155" s="98"/>
      <c r="DJ155" s="99"/>
      <c r="DK155" s="409"/>
      <c r="DL155" s="91"/>
      <c r="DN155" s="572"/>
      <c r="DO155" s="95"/>
      <c r="DP155" s="96"/>
      <c r="DQ155" s="97"/>
      <c r="DR155" s="98"/>
      <c r="DS155" s="99"/>
      <c r="DT155" s="61"/>
      <c r="DU155" s="97"/>
      <c r="DV155" s="97"/>
      <c r="DW155" s="98"/>
      <c r="DX155" s="99"/>
      <c r="DY155" s="17"/>
      <c r="DZ155" s="97"/>
      <c r="EA155" s="97"/>
      <c r="EB155" s="98"/>
      <c r="EC155" s="99"/>
      <c r="ED155" s="572"/>
      <c r="EE155" s="91"/>
      <c r="EG155" s="409"/>
      <c r="EH155" s="95"/>
      <c r="EI155" s="96"/>
      <c r="EJ155" s="97"/>
      <c r="EK155" s="98"/>
      <c r="EL155" s="99"/>
      <c r="EM155" s="61"/>
      <c r="EN155" s="97"/>
      <c r="EO155" s="97"/>
      <c r="EP155" s="98"/>
      <c r="EQ155" s="99"/>
      <c r="ER155" s="17"/>
      <c r="ES155" s="97"/>
      <c r="ET155" s="97"/>
      <c r="EU155" s="98"/>
      <c r="EV155" s="99"/>
      <c r="EW155" s="409"/>
      <c r="EX155" s="91"/>
      <c r="EZ155" s="572"/>
      <c r="FA155" s="95"/>
      <c r="FB155" s="96"/>
      <c r="FC155" s="97"/>
      <c r="FD155" s="98"/>
      <c r="FE155" s="99"/>
      <c r="FF155" s="61"/>
      <c r="FG155" s="97"/>
      <c r="FH155" s="97"/>
      <c r="FI155" s="98"/>
      <c r="FJ155" s="99"/>
      <c r="FK155" s="17"/>
      <c r="FL155" s="97"/>
      <c r="FM155" s="97"/>
      <c r="FN155" s="98"/>
      <c r="FO155" s="99"/>
      <c r="FP155" s="572"/>
      <c r="FQ155" s="91"/>
      <c r="FS155" s="409"/>
      <c r="FT155" s="95"/>
      <c r="FU155" s="96"/>
      <c r="FV155" s="97"/>
      <c r="FW155" s="98"/>
      <c r="FX155" s="99"/>
      <c r="FY155" s="61"/>
      <c r="FZ155" s="97"/>
      <c r="GA155" s="97"/>
      <c r="GB155" s="98"/>
      <c r="GC155" s="99"/>
      <c r="GD155" s="17"/>
      <c r="GE155" s="97"/>
      <c r="GF155" s="97"/>
      <c r="GG155" s="98"/>
      <c r="GH155" s="99"/>
      <c r="GI155" s="409"/>
      <c r="GJ155" s="91"/>
      <c r="GL155" s="572"/>
      <c r="GM155" s="95"/>
      <c r="GN155" s="96"/>
      <c r="GO155" s="97"/>
      <c r="GP155" s="98"/>
      <c r="GQ155" s="99"/>
      <c r="GR155" s="61"/>
      <c r="GS155" s="97"/>
      <c r="GT155" s="97"/>
      <c r="GU155" s="98"/>
      <c r="GV155" s="99"/>
      <c r="GW155" s="17"/>
      <c r="GX155" s="97"/>
      <c r="GY155" s="97"/>
      <c r="GZ155" s="98"/>
      <c r="HA155" s="99"/>
      <c r="HB155" s="572"/>
      <c r="HC155" s="91"/>
      <c r="HE155" s="409"/>
      <c r="HF155" s="95"/>
      <c r="HG155" s="96"/>
      <c r="HH155" s="97"/>
      <c r="HI155" s="98"/>
      <c r="HJ155" s="99"/>
      <c r="HK155" s="61"/>
      <c r="HL155" s="97"/>
      <c r="HM155" s="97"/>
      <c r="HN155" s="98"/>
      <c r="HO155" s="99"/>
      <c r="HP155" s="17"/>
      <c r="HQ155" s="97"/>
      <c r="HR155" s="97"/>
      <c r="HS155" s="98"/>
      <c r="HT155" s="99"/>
      <c r="HU155" s="409"/>
      <c r="HV155" s="91"/>
      <c r="HX155" s="572"/>
      <c r="HY155" s="95"/>
      <c r="HZ155" s="96"/>
      <c r="IA155" s="97"/>
      <c r="IB155" s="98"/>
      <c r="IC155" s="99"/>
      <c r="ID155" s="61"/>
      <c r="IE155" s="97"/>
      <c r="IF155" s="97"/>
      <c r="IG155" s="98"/>
      <c r="IH155" s="99"/>
      <c r="II155" s="17"/>
      <c r="IJ155" s="97"/>
      <c r="IK155" s="97"/>
      <c r="IL155" s="98"/>
      <c r="IM155" s="99"/>
      <c r="IN155" s="572"/>
      <c r="IO155" s="91"/>
      <c r="IQ155" s="566"/>
      <c r="IR155" s="95"/>
      <c r="IS155" s="96"/>
      <c r="IT155" s="97"/>
      <c r="IU155" s="98"/>
      <c r="IV155" s="99"/>
      <c r="IW155" s="61"/>
      <c r="IX155" s="97"/>
      <c r="IY155" s="97"/>
      <c r="IZ155" s="98"/>
      <c r="JA155" s="99"/>
      <c r="JB155" s="17"/>
      <c r="JC155" s="97"/>
      <c r="JD155" s="97"/>
      <c r="JE155" s="98"/>
      <c r="JF155" s="99"/>
      <c r="JG155" s="566"/>
      <c r="JH155" s="91"/>
    </row>
    <row r="156" spans="1:268" hidden="1" x14ac:dyDescent="0.25">
      <c r="A156" s="566">
        <v>12</v>
      </c>
      <c r="B156" s="58" t="s">
        <v>100</v>
      </c>
      <c r="C156" s="7"/>
      <c r="D156" s="7"/>
      <c r="E156" s="58"/>
      <c r="F156" s="92"/>
      <c r="G156" s="61">
        <v>17</v>
      </c>
      <c r="H156" s="7">
        <v>241</v>
      </c>
      <c r="I156" s="7">
        <v>241</v>
      </c>
      <c r="J156" s="59">
        <f>SUM(I156,-H156)</f>
        <v>0</v>
      </c>
      <c r="K156" s="60">
        <f>J156/H156</f>
        <v>0</v>
      </c>
      <c r="L156" s="17"/>
      <c r="M156" s="7">
        <v>243</v>
      </c>
      <c r="N156" s="7"/>
      <c r="O156" s="58"/>
      <c r="P156" s="92"/>
      <c r="Q156" s="566">
        <v>12</v>
      </c>
      <c r="R156" s="91"/>
      <c r="U156" s="409">
        <v>12</v>
      </c>
      <c r="V156" s="58" t="s">
        <v>100</v>
      </c>
      <c r="W156" s="7"/>
      <c r="X156" s="7"/>
      <c r="Y156" s="58"/>
      <c r="Z156" s="92"/>
      <c r="AA156" s="61">
        <v>17</v>
      </c>
      <c r="AB156" s="7"/>
      <c r="AC156" s="7"/>
      <c r="AD156" s="58"/>
      <c r="AE156" s="92"/>
      <c r="AF156" s="17"/>
      <c r="AG156" s="7">
        <v>243</v>
      </c>
      <c r="AH156" s="7"/>
      <c r="AI156" s="58"/>
      <c r="AJ156" s="92"/>
      <c r="AK156" s="409">
        <v>12</v>
      </c>
      <c r="AL156" s="91"/>
      <c r="AN156" s="409">
        <v>12</v>
      </c>
      <c r="AO156" s="58" t="s">
        <v>100</v>
      </c>
      <c r="AP156" s="7"/>
      <c r="AQ156" s="7"/>
      <c r="AR156" s="58"/>
      <c r="AS156" s="92"/>
      <c r="AT156" s="61">
        <v>17</v>
      </c>
      <c r="AU156" s="7"/>
      <c r="AV156" s="7"/>
      <c r="AW156" s="58"/>
      <c r="AX156" s="92"/>
      <c r="AY156" s="17"/>
      <c r="AZ156" s="7">
        <v>243</v>
      </c>
      <c r="BA156" s="7"/>
      <c r="BB156" s="58"/>
      <c r="BC156" s="92"/>
      <c r="BD156" s="409">
        <v>12</v>
      </c>
      <c r="BE156" s="91"/>
      <c r="BH156" s="409">
        <v>12</v>
      </c>
      <c r="BI156" s="58" t="s">
        <v>100</v>
      </c>
      <c r="BJ156" s="7"/>
      <c r="BK156" s="7"/>
      <c r="BL156" s="58"/>
      <c r="BM156" s="92"/>
      <c r="BN156" s="61">
        <v>17</v>
      </c>
      <c r="BO156" s="7"/>
      <c r="BP156" s="7"/>
      <c r="BQ156" s="58"/>
      <c r="BR156" s="92"/>
      <c r="BS156" s="17"/>
      <c r="BT156" s="7">
        <v>243</v>
      </c>
      <c r="BU156" s="7"/>
      <c r="BV156" s="58"/>
      <c r="BW156" s="92"/>
      <c r="BX156" s="409">
        <v>12</v>
      </c>
      <c r="BY156" s="91"/>
      <c r="CB156" s="409">
        <v>12</v>
      </c>
      <c r="CC156" s="58" t="s">
        <v>100</v>
      </c>
      <c r="CD156" s="7"/>
      <c r="CE156" s="7"/>
      <c r="CF156" s="58"/>
      <c r="CG156" s="92"/>
      <c r="CH156" s="61">
        <v>17</v>
      </c>
      <c r="CI156" s="7"/>
      <c r="CJ156" s="7"/>
      <c r="CK156" s="58"/>
      <c r="CL156" s="92"/>
      <c r="CM156" s="17"/>
      <c r="CN156" s="7">
        <v>243</v>
      </c>
      <c r="CO156" s="7"/>
      <c r="CP156" s="58"/>
      <c r="CQ156" s="92"/>
      <c r="CR156" s="409">
        <v>12</v>
      </c>
      <c r="CS156" s="91"/>
      <c r="CU156" s="409">
        <v>12</v>
      </c>
      <c r="CV156" s="58" t="s">
        <v>100</v>
      </c>
      <c r="CW156" s="7"/>
      <c r="CX156" s="7"/>
      <c r="CY156" s="58"/>
      <c r="CZ156" s="92"/>
      <c r="DA156" s="61">
        <v>17</v>
      </c>
      <c r="DB156" s="7"/>
      <c r="DC156" s="7"/>
      <c r="DD156" s="58"/>
      <c r="DE156" s="92"/>
      <c r="DF156" s="17"/>
      <c r="DG156" s="7">
        <v>243</v>
      </c>
      <c r="DH156" s="7"/>
      <c r="DI156" s="58"/>
      <c r="DJ156" s="92"/>
      <c r="DK156" s="409">
        <v>12</v>
      </c>
      <c r="DL156" s="91"/>
      <c r="DN156" s="409">
        <v>12</v>
      </c>
      <c r="DO156" s="58" t="s">
        <v>100</v>
      </c>
      <c r="DP156" s="7"/>
      <c r="DQ156" s="7"/>
      <c r="DR156" s="58"/>
      <c r="DS156" s="92"/>
      <c r="DT156" s="61">
        <v>17</v>
      </c>
      <c r="DU156" s="7"/>
      <c r="DV156" s="7"/>
      <c r="DW156" s="58"/>
      <c r="DX156" s="92"/>
      <c r="DY156" s="17"/>
      <c r="DZ156" s="7">
        <v>243</v>
      </c>
      <c r="EA156" s="7"/>
      <c r="EB156" s="58"/>
      <c r="EC156" s="92"/>
      <c r="ED156" s="409">
        <v>12</v>
      </c>
      <c r="EE156" s="91"/>
      <c r="EG156" s="409">
        <v>12</v>
      </c>
      <c r="EH156" s="58" t="s">
        <v>100</v>
      </c>
      <c r="EI156" s="7"/>
      <c r="EJ156" s="7"/>
      <c r="EK156" s="58"/>
      <c r="EL156" s="92"/>
      <c r="EM156" s="61">
        <v>17</v>
      </c>
      <c r="EN156" s="7"/>
      <c r="EO156" s="7"/>
      <c r="EP156" s="58"/>
      <c r="EQ156" s="92"/>
      <c r="ER156" s="17"/>
      <c r="ES156" s="7">
        <v>243</v>
      </c>
      <c r="ET156" s="7"/>
      <c r="EU156" s="58"/>
      <c r="EV156" s="92"/>
      <c r="EW156" s="409">
        <v>12</v>
      </c>
      <c r="EX156" s="91"/>
      <c r="EZ156" s="409">
        <v>12</v>
      </c>
      <c r="FA156" s="58" t="s">
        <v>100</v>
      </c>
      <c r="FB156" s="7"/>
      <c r="FC156" s="7"/>
      <c r="FD156" s="58"/>
      <c r="FE156" s="92"/>
      <c r="FF156" s="61">
        <v>17</v>
      </c>
      <c r="FG156" s="7"/>
      <c r="FH156" s="7"/>
      <c r="FI156" s="58"/>
      <c r="FJ156" s="92"/>
      <c r="FK156" s="17"/>
      <c r="FL156" s="7">
        <v>243</v>
      </c>
      <c r="FM156" s="7"/>
      <c r="FN156" s="58"/>
      <c r="FO156" s="92"/>
      <c r="FP156" s="409">
        <v>12</v>
      </c>
      <c r="FQ156" s="91"/>
      <c r="FS156" s="409">
        <v>12</v>
      </c>
      <c r="FT156" s="58" t="s">
        <v>100</v>
      </c>
      <c r="FU156" s="7"/>
      <c r="FV156" s="7"/>
      <c r="FW156" s="58"/>
      <c r="FX156" s="92"/>
      <c r="FY156" s="61">
        <v>17</v>
      </c>
      <c r="FZ156" s="7"/>
      <c r="GA156" s="7"/>
      <c r="GB156" s="58"/>
      <c r="GC156" s="92"/>
      <c r="GD156" s="17"/>
      <c r="GE156" s="7">
        <v>243</v>
      </c>
      <c r="GF156" s="7"/>
      <c r="GG156" s="58"/>
      <c r="GH156" s="92"/>
      <c r="GI156" s="409">
        <v>12</v>
      </c>
      <c r="GJ156" s="91"/>
      <c r="GL156" s="409">
        <v>12</v>
      </c>
      <c r="GM156" s="58" t="s">
        <v>100</v>
      </c>
      <c r="GN156" s="7"/>
      <c r="GO156" s="7"/>
      <c r="GP156" s="58"/>
      <c r="GQ156" s="92"/>
      <c r="GR156" s="61">
        <v>17</v>
      </c>
      <c r="GS156" s="7"/>
      <c r="GT156" s="7"/>
      <c r="GU156" s="58"/>
      <c r="GV156" s="92"/>
      <c r="GW156" s="17"/>
      <c r="GX156" s="7">
        <v>243</v>
      </c>
      <c r="GY156" s="7"/>
      <c r="GZ156" s="58"/>
      <c r="HA156" s="92"/>
      <c r="HB156" s="409">
        <v>12</v>
      </c>
      <c r="HC156" s="91"/>
      <c r="HE156" s="409">
        <v>12</v>
      </c>
      <c r="HF156" s="58" t="s">
        <v>100</v>
      </c>
      <c r="HG156" s="7"/>
      <c r="HH156" s="7"/>
      <c r="HI156" s="58"/>
      <c r="HJ156" s="92"/>
      <c r="HK156" s="61">
        <v>17</v>
      </c>
      <c r="HL156" s="7"/>
      <c r="HM156" s="7"/>
      <c r="HN156" s="58"/>
      <c r="HO156" s="92"/>
      <c r="HP156" s="17"/>
      <c r="HQ156" s="7">
        <v>243</v>
      </c>
      <c r="HR156" s="7"/>
      <c r="HS156" s="58"/>
      <c r="HT156" s="92"/>
      <c r="HU156" s="409">
        <v>12</v>
      </c>
      <c r="HV156" s="91"/>
      <c r="HX156" s="409">
        <v>12</v>
      </c>
      <c r="HY156" s="58" t="s">
        <v>100</v>
      </c>
      <c r="HZ156" s="7"/>
      <c r="IA156" s="7"/>
      <c r="IB156" s="58"/>
      <c r="IC156" s="92"/>
      <c r="ID156" s="61">
        <v>17</v>
      </c>
      <c r="IE156" s="7"/>
      <c r="IF156" s="7"/>
      <c r="IG156" s="58"/>
      <c r="IH156" s="92"/>
      <c r="II156" s="17"/>
      <c r="IJ156" s="7">
        <v>243</v>
      </c>
      <c r="IK156" s="7"/>
      <c r="IL156" s="58"/>
      <c r="IM156" s="92"/>
      <c r="IN156" s="409">
        <v>12</v>
      </c>
      <c r="IO156" s="91"/>
      <c r="IQ156" s="566">
        <v>12</v>
      </c>
      <c r="IR156" s="58" t="s">
        <v>100</v>
      </c>
      <c r="IS156" s="7"/>
      <c r="IT156" s="7"/>
      <c r="IU156" s="58"/>
      <c r="IV156" s="92"/>
      <c r="IW156" s="61">
        <v>17</v>
      </c>
      <c r="IX156" s="7"/>
      <c r="IY156" s="7"/>
      <c r="IZ156" s="58"/>
      <c r="JA156" s="92"/>
      <c r="JB156" s="17"/>
      <c r="JC156" s="7">
        <v>243</v>
      </c>
      <c r="JD156" s="7"/>
      <c r="JE156" s="58"/>
      <c r="JF156" s="92"/>
      <c r="JG156" s="566">
        <v>12</v>
      </c>
      <c r="JH156" s="91"/>
    </row>
    <row r="157" spans="1:268" hidden="1" x14ac:dyDescent="0.25">
      <c r="A157" s="566">
        <v>10</v>
      </c>
      <c r="B157" s="58" t="s">
        <v>101</v>
      </c>
      <c r="C157" s="7"/>
      <c r="D157" s="7"/>
      <c r="E157" s="58"/>
      <c r="F157" s="92"/>
      <c r="G157" s="61">
        <v>18</v>
      </c>
      <c r="H157" s="7">
        <v>95</v>
      </c>
      <c r="I157" s="7">
        <v>95</v>
      </c>
      <c r="J157" s="59">
        <f>SUM(I157,-H157)</f>
        <v>0</v>
      </c>
      <c r="K157" s="60">
        <f>J157/H157</f>
        <v>0</v>
      </c>
      <c r="L157" s="17"/>
      <c r="M157" s="7">
        <v>127</v>
      </c>
      <c r="N157" s="7"/>
      <c r="O157" s="58"/>
      <c r="P157" s="92"/>
      <c r="Q157" s="566">
        <v>10</v>
      </c>
      <c r="R157" s="91"/>
      <c r="U157" s="409">
        <v>10</v>
      </c>
      <c r="V157" s="58" t="s">
        <v>101</v>
      </c>
      <c r="W157" s="7"/>
      <c r="X157" s="7"/>
      <c r="Y157" s="58"/>
      <c r="Z157" s="92"/>
      <c r="AA157" s="61">
        <v>18</v>
      </c>
      <c r="AB157" s="7"/>
      <c r="AC157" s="7"/>
      <c r="AD157" s="58"/>
      <c r="AE157" s="92"/>
      <c r="AF157" s="17"/>
      <c r="AG157" s="7">
        <v>127</v>
      </c>
      <c r="AH157" s="7"/>
      <c r="AI157" s="58"/>
      <c r="AJ157" s="92"/>
      <c r="AK157" s="409">
        <v>10</v>
      </c>
      <c r="AL157" s="91"/>
      <c r="AN157" s="409">
        <v>10</v>
      </c>
      <c r="AO157" s="58" t="s">
        <v>101</v>
      </c>
      <c r="AP157" s="7"/>
      <c r="AQ157" s="7"/>
      <c r="AR157" s="58"/>
      <c r="AS157" s="92"/>
      <c r="AT157" s="61">
        <v>18</v>
      </c>
      <c r="AU157" s="7"/>
      <c r="AV157" s="7"/>
      <c r="AW157" s="58"/>
      <c r="AX157" s="92"/>
      <c r="AY157" s="17"/>
      <c r="AZ157" s="7">
        <v>127</v>
      </c>
      <c r="BA157" s="7"/>
      <c r="BB157" s="58"/>
      <c r="BC157" s="92"/>
      <c r="BD157" s="409">
        <v>10</v>
      </c>
      <c r="BE157" s="91"/>
      <c r="BH157" s="409">
        <v>10</v>
      </c>
      <c r="BI157" s="58" t="s">
        <v>101</v>
      </c>
      <c r="BJ157" s="7"/>
      <c r="BK157" s="7"/>
      <c r="BL157" s="58"/>
      <c r="BM157" s="92"/>
      <c r="BN157" s="61">
        <v>18</v>
      </c>
      <c r="BO157" s="7"/>
      <c r="BP157" s="7"/>
      <c r="BQ157" s="58"/>
      <c r="BR157" s="92"/>
      <c r="BS157" s="17"/>
      <c r="BT157" s="7">
        <v>127</v>
      </c>
      <c r="BU157" s="7"/>
      <c r="BV157" s="58"/>
      <c r="BW157" s="92"/>
      <c r="BX157" s="409">
        <v>10</v>
      </c>
      <c r="BY157" s="91"/>
      <c r="CB157" s="409">
        <v>10</v>
      </c>
      <c r="CC157" s="58" t="s">
        <v>101</v>
      </c>
      <c r="CD157" s="7"/>
      <c r="CE157" s="7"/>
      <c r="CF157" s="58"/>
      <c r="CG157" s="92"/>
      <c r="CH157" s="61">
        <v>18</v>
      </c>
      <c r="CI157" s="7"/>
      <c r="CJ157" s="7"/>
      <c r="CK157" s="58"/>
      <c r="CL157" s="92"/>
      <c r="CM157" s="17"/>
      <c r="CN157" s="7">
        <v>127</v>
      </c>
      <c r="CO157" s="7"/>
      <c r="CP157" s="58"/>
      <c r="CQ157" s="92"/>
      <c r="CR157" s="409">
        <v>10</v>
      </c>
      <c r="CS157" s="91"/>
      <c r="CU157" s="409">
        <v>10</v>
      </c>
      <c r="CV157" s="58" t="s">
        <v>101</v>
      </c>
      <c r="CW157" s="7"/>
      <c r="CX157" s="7"/>
      <c r="CY157" s="58"/>
      <c r="CZ157" s="92"/>
      <c r="DA157" s="61">
        <v>18</v>
      </c>
      <c r="DB157" s="7"/>
      <c r="DC157" s="7"/>
      <c r="DD157" s="58"/>
      <c r="DE157" s="92"/>
      <c r="DF157" s="17"/>
      <c r="DG157" s="7">
        <v>127</v>
      </c>
      <c r="DH157" s="7"/>
      <c r="DI157" s="58"/>
      <c r="DJ157" s="92"/>
      <c r="DK157" s="409">
        <v>10</v>
      </c>
      <c r="DL157" s="91"/>
      <c r="DN157" s="409">
        <v>10</v>
      </c>
      <c r="DO157" s="58" t="s">
        <v>101</v>
      </c>
      <c r="DP157" s="7"/>
      <c r="DQ157" s="7"/>
      <c r="DR157" s="58"/>
      <c r="DS157" s="92"/>
      <c r="DT157" s="61">
        <v>18</v>
      </c>
      <c r="DU157" s="7"/>
      <c r="DV157" s="7"/>
      <c r="DW157" s="58"/>
      <c r="DX157" s="92"/>
      <c r="DY157" s="17"/>
      <c r="DZ157" s="7">
        <v>127</v>
      </c>
      <c r="EA157" s="7"/>
      <c r="EB157" s="58"/>
      <c r="EC157" s="92"/>
      <c r="ED157" s="409">
        <v>10</v>
      </c>
      <c r="EE157" s="91"/>
      <c r="EG157" s="409">
        <v>10</v>
      </c>
      <c r="EH157" s="58" t="s">
        <v>101</v>
      </c>
      <c r="EI157" s="7"/>
      <c r="EJ157" s="7"/>
      <c r="EK157" s="58"/>
      <c r="EL157" s="92"/>
      <c r="EM157" s="61">
        <v>18</v>
      </c>
      <c r="EN157" s="7"/>
      <c r="EO157" s="7"/>
      <c r="EP157" s="58"/>
      <c r="EQ157" s="92"/>
      <c r="ER157" s="17"/>
      <c r="ES157" s="7">
        <v>127</v>
      </c>
      <c r="ET157" s="7"/>
      <c r="EU157" s="58"/>
      <c r="EV157" s="92"/>
      <c r="EW157" s="409">
        <v>10</v>
      </c>
      <c r="EX157" s="91"/>
      <c r="EZ157" s="409">
        <v>10</v>
      </c>
      <c r="FA157" s="58" t="s">
        <v>101</v>
      </c>
      <c r="FB157" s="7"/>
      <c r="FC157" s="7"/>
      <c r="FD157" s="58"/>
      <c r="FE157" s="92"/>
      <c r="FF157" s="61">
        <v>18</v>
      </c>
      <c r="FG157" s="7"/>
      <c r="FH157" s="7"/>
      <c r="FI157" s="58"/>
      <c r="FJ157" s="92"/>
      <c r="FK157" s="17"/>
      <c r="FL157" s="7">
        <v>127</v>
      </c>
      <c r="FM157" s="7"/>
      <c r="FN157" s="58"/>
      <c r="FO157" s="92"/>
      <c r="FP157" s="409">
        <v>10</v>
      </c>
      <c r="FQ157" s="91"/>
      <c r="FS157" s="409">
        <v>10</v>
      </c>
      <c r="FT157" s="58" t="s">
        <v>101</v>
      </c>
      <c r="FU157" s="7"/>
      <c r="FV157" s="7"/>
      <c r="FW157" s="58"/>
      <c r="FX157" s="92"/>
      <c r="FY157" s="61">
        <v>18</v>
      </c>
      <c r="FZ157" s="7"/>
      <c r="GA157" s="7"/>
      <c r="GB157" s="58"/>
      <c r="GC157" s="92"/>
      <c r="GD157" s="17"/>
      <c r="GE157" s="7">
        <v>127</v>
      </c>
      <c r="GF157" s="7"/>
      <c r="GG157" s="58"/>
      <c r="GH157" s="92"/>
      <c r="GI157" s="409">
        <v>10</v>
      </c>
      <c r="GJ157" s="91"/>
      <c r="GL157" s="409">
        <v>10</v>
      </c>
      <c r="GM157" s="58" t="s">
        <v>101</v>
      </c>
      <c r="GN157" s="7"/>
      <c r="GO157" s="7"/>
      <c r="GP157" s="58"/>
      <c r="GQ157" s="92"/>
      <c r="GR157" s="61">
        <v>18</v>
      </c>
      <c r="GS157" s="7"/>
      <c r="GT157" s="7"/>
      <c r="GU157" s="58"/>
      <c r="GV157" s="92"/>
      <c r="GW157" s="17"/>
      <c r="GX157" s="7">
        <v>127</v>
      </c>
      <c r="GY157" s="7"/>
      <c r="GZ157" s="58"/>
      <c r="HA157" s="92"/>
      <c r="HB157" s="409">
        <v>10</v>
      </c>
      <c r="HC157" s="91"/>
      <c r="HE157" s="409">
        <v>10</v>
      </c>
      <c r="HF157" s="58" t="s">
        <v>101</v>
      </c>
      <c r="HG157" s="7"/>
      <c r="HH157" s="7"/>
      <c r="HI157" s="58"/>
      <c r="HJ157" s="92"/>
      <c r="HK157" s="61">
        <v>18</v>
      </c>
      <c r="HL157" s="7"/>
      <c r="HM157" s="7"/>
      <c r="HN157" s="58"/>
      <c r="HO157" s="92"/>
      <c r="HP157" s="17"/>
      <c r="HQ157" s="7">
        <v>127</v>
      </c>
      <c r="HR157" s="7"/>
      <c r="HS157" s="58"/>
      <c r="HT157" s="92"/>
      <c r="HU157" s="409">
        <v>10</v>
      </c>
      <c r="HV157" s="91"/>
      <c r="HX157" s="409">
        <v>10</v>
      </c>
      <c r="HY157" s="58" t="s">
        <v>101</v>
      </c>
      <c r="HZ157" s="7"/>
      <c r="IA157" s="7"/>
      <c r="IB157" s="58"/>
      <c r="IC157" s="92"/>
      <c r="ID157" s="61">
        <v>18</v>
      </c>
      <c r="IE157" s="7"/>
      <c r="IF157" s="7"/>
      <c r="IG157" s="58"/>
      <c r="IH157" s="92"/>
      <c r="II157" s="17"/>
      <c r="IJ157" s="7">
        <v>127</v>
      </c>
      <c r="IK157" s="7"/>
      <c r="IL157" s="58"/>
      <c r="IM157" s="92"/>
      <c r="IN157" s="409">
        <v>10</v>
      </c>
      <c r="IO157" s="91"/>
      <c r="IQ157" s="566">
        <v>10</v>
      </c>
      <c r="IR157" s="58" t="s">
        <v>101</v>
      </c>
      <c r="IS157" s="7"/>
      <c r="IT157" s="7"/>
      <c r="IU157" s="58"/>
      <c r="IV157" s="92"/>
      <c r="IW157" s="61">
        <v>18</v>
      </c>
      <c r="IX157" s="7"/>
      <c r="IY157" s="7"/>
      <c r="IZ157" s="58"/>
      <c r="JA157" s="92"/>
      <c r="JB157" s="17"/>
      <c r="JC157" s="7">
        <v>127</v>
      </c>
      <c r="JD157" s="7"/>
      <c r="JE157" s="58"/>
      <c r="JF157" s="92"/>
      <c r="JG157" s="566">
        <v>10</v>
      </c>
      <c r="JH157" s="91"/>
    </row>
    <row r="158" spans="1:268" x14ac:dyDescent="0.25">
      <c r="A158" s="566">
        <v>10</v>
      </c>
      <c r="B158" s="122" t="s">
        <v>102</v>
      </c>
      <c r="C158" s="130"/>
      <c r="D158" s="65">
        <v>353</v>
      </c>
      <c r="E158" s="131"/>
      <c r="F158" s="426" t="e">
        <f t="shared" ref="F158" si="1325">E158/C158</f>
        <v>#DIV/0!</v>
      </c>
      <c r="G158" s="61">
        <v>19</v>
      </c>
      <c r="H158" s="65">
        <v>336</v>
      </c>
      <c r="I158" s="65">
        <v>306</v>
      </c>
      <c r="J158" s="425">
        <f>SUM(I158,-H158)</f>
        <v>-30</v>
      </c>
      <c r="K158" s="343">
        <f>J158/H158</f>
        <v>-8.9285714285714288E-2</v>
      </c>
      <c r="L158" s="17"/>
      <c r="M158" s="69">
        <v>346</v>
      </c>
      <c r="N158" s="69">
        <f>I158</f>
        <v>306</v>
      </c>
      <c r="O158" s="176">
        <f t="shared" ref="O158" si="1326">SUM(N158,-M158)</f>
        <v>-40</v>
      </c>
      <c r="P158" s="328">
        <f t="shared" ref="P158" si="1327">O158/M158</f>
        <v>-0.11560693641618497</v>
      </c>
      <c r="Q158" s="566">
        <v>10</v>
      </c>
      <c r="R158" s="91"/>
      <c r="U158" s="409">
        <v>10</v>
      </c>
      <c r="V158" s="122" t="s">
        <v>102</v>
      </c>
      <c r="W158" s="130"/>
      <c r="X158" s="65">
        <v>353</v>
      </c>
      <c r="Y158" s="131"/>
      <c r="Z158" s="426" t="e">
        <f t="shared" ref="Z158" si="1328">Y158/W158</f>
        <v>#DIV/0!</v>
      </c>
      <c r="AA158" s="61">
        <v>19</v>
      </c>
      <c r="AB158" s="65">
        <v>7</v>
      </c>
      <c r="AC158" s="65">
        <v>7</v>
      </c>
      <c r="AD158" s="425">
        <f t="shared" ref="AD158" si="1329">SUM(AC158,-AB158)</f>
        <v>0</v>
      </c>
      <c r="AE158" s="345">
        <f t="shared" ref="AE158:AE159" si="1330">AD158/AB158</f>
        <v>0</v>
      </c>
      <c r="AF158" s="17"/>
      <c r="AG158" s="69">
        <v>346</v>
      </c>
      <c r="AH158" s="69">
        <f>AC158</f>
        <v>7</v>
      </c>
      <c r="AI158" s="176">
        <f t="shared" ref="AI158" si="1331">SUM(AH158,-AG158)</f>
        <v>-339</v>
      </c>
      <c r="AJ158" s="328">
        <f t="shared" ref="AJ158" si="1332">AI158/AG158</f>
        <v>-0.97976878612716767</v>
      </c>
      <c r="AK158" s="409">
        <v>10</v>
      </c>
      <c r="AL158" s="91"/>
      <c r="AN158" s="572">
        <v>10</v>
      </c>
      <c r="AO158" s="122" t="s">
        <v>102</v>
      </c>
      <c r="AP158" s="130"/>
      <c r="AQ158" s="65">
        <v>353</v>
      </c>
      <c r="AR158" s="131"/>
      <c r="AS158" s="426" t="e">
        <f t="shared" ref="AS158" si="1333">AR158/AP158</f>
        <v>#DIV/0!</v>
      </c>
      <c r="AT158" s="61">
        <v>19</v>
      </c>
      <c r="AU158" s="65">
        <v>0</v>
      </c>
      <c r="AV158" s="65">
        <v>2</v>
      </c>
      <c r="AW158" s="425">
        <f t="shared" ref="AW158" si="1334">SUM(AV158,-AU158)</f>
        <v>2</v>
      </c>
      <c r="AX158" s="345" t="e">
        <f t="shared" ref="AX158:AX159" si="1335">AW158/AU158</f>
        <v>#DIV/0!</v>
      </c>
      <c r="AY158" s="17"/>
      <c r="AZ158" s="69">
        <v>346</v>
      </c>
      <c r="BA158" s="69">
        <f>AV158</f>
        <v>2</v>
      </c>
      <c r="BB158" s="176">
        <f t="shared" ref="BB158" si="1336">SUM(BA158,-AZ158)</f>
        <v>-344</v>
      </c>
      <c r="BC158" s="328">
        <f t="shared" ref="BC158" si="1337">BB158/AZ158</f>
        <v>-0.9942196531791907</v>
      </c>
      <c r="BD158" s="572">
        <v>10</v>
      </c>
      <c r="BE158" s="91"/>
      <c r="BH158" s="409">
        <v>10</v>
      </c>
      <c r="BI158" s="122" t="s">
        <v>102</v>
      </c>
      <c r="BJ158" s="130"/>
      <c r="BK158" s="65">
        <v>353</v>
      </c>
      <c r="BL158" s="131"/>
      <c r="BM158" s="426" t="e">
        <f t="shared" ref="BM158" si="1338">BL158/BJ158</f>
        <v>#DIV/0!</v>
      </c>
      <c r="BN158" s="61">
        <v>19</v>
      </c>
      <c r="BO158" s="65">
        <v>35</v>
      </c>
      <c r="BP158" s="65">
        <v>30</v>
      </c>
      <c r="BQ158" s="425">
        <f t="shared" ref="BQ158" si="1339">SUM(BP158,-BO158)</f>
        <v>-5</v>
      </c>
      <c r="BR158" s="343">
        <f t="shared" ref="BR158:BR159" si="1340">BQ158/BO158</f>
        <v>-0.14285714285714285</v>
      </c>
      <c r="BS158" s="17"/>
      <c r="BT158" s="69">
        <v>346</v>
      </c>
      <c r="BU158" s="69">
        <f>BP158</f>
        <v>30</v>
      </c>
      <c r="BV158" s="176">
        <f t="shared" ref="BV158" si="1341">SUM(BU158,-BT158)</f>
        <v>-316</v>
      </c>
      <c r="BW158" s="328">
        <f t="shared" ref="BW158" si="1342">BV158/BT158</f>
        <v>-0.91329479768786126</v>
      </c>
      <c r="BX158" s="409">
        <v>10</v>
      </c>
      <c r="BY158" s="91"/>
      <c r="CB158" s="572">
        <v>10</v>
      </c>
      <c r="CC158" s="122" t="s">
        <v>102</v>
      </c>
      <c r="CD158" s="130"/>
      <c r="CE158" s="65">
        <v>353</v>
      </c>
      <c r="CF158" s="131"/>
      <c r="CG158" s="426" t="e">
        <f t="shared" ref="CG158" si="1343">CF158/CD158</f>
        <v>#DIV/0!</v>
      </c>
      <c r="CH158" s="61">
        <v>19</v>
      </c>
      <c r="CI158" s="65">
        <v>0</v>
      </c>
      <c r="CJ158" s="65">
        <v>4</v>
      </c>
      <c r="CK158" s="425">
        <f t="shared" ref="CK158" si="1344">SUM(CJ158,-CI158)</f>
        <v>4</v>
      </c>
      <c r="CL158" s="345" t="e">
        <f t="shared" ref="CL158:CL159" si="1345">CK158/CI158</f>
        <v>#DIV/0!</v>
      </c>
      <c r="CM158" s="17"/>
      <c r="CN158" s="69">
        <v>346</v>
      </c>
      <c r="CO158" s="69">
        <f>CJ158</f>
        <v>4</v>
      </c>
      <c r="CP158" s="176">
        <f t="shared" ref="CP158" si="1346">SUM(CO158,-CN158)</f>
        <v>-342</v>
      </c>
      <c r="CQ158" s="328">
        <f t="shared" ref="CQ158" si="1347">CP158/CN158</f>
        <v>-0.98843930635838151</v>
      </c>
      <c r="CR158" s="572">
        <v>10</v>
      </c>
      <c r="CS158" s="91"/>
      <c r="CU158" s="409">
        <v>10</v>
      </c>
      <c r="CV158" s="122" t="s">
        <v>102</v>
      </c>
      <c r="CW158" s="130"/>
      <c r="CX158" s="65">
        <v>353</v>
      </c>
      <c r="CY158" s="131"/>
      <c r="CZ158" s="426" t="e">
        <f t="shared" ref="CZ158" si="1348">CY158/CW158</f>
        <v>#DIV/0!</v>
      </c>
      <c r="DA158" s="61">
        <v>19</v>
      </c>
      <c r="DB158" s="65">
        <v>6</v>
      </c>
      <c r="DC158" s="65">
        <v>9</v>
      </c>
      <c r="DD158" s="425">
        <f t="shared" ref="DD158" si="1349">SUM(DC158,-DB158)</f>
        <v>3</v>
      </c>
      <c r="DE158" s="345">
        <f t="shared" ref="DE158:DE159" si="1350">DD158/DB158</f>
        <v>0.5</v>
      </c>
      <c r="DF158" s="17"/>
      <c r="DG158" s="69">
        <v>346</v>
      </c>
      <c r="DH158" s="69">
        <f>DC158</f>
        <v>9</v>
      </c>
      <c r="DI158" s="176">
        <f t="shared" ref="DI158" si="1351">SUM(DH158,-DG158)</f>
        <v>-337</v>
      </c>
      <c r="DJ158" s="328">
        <f t="shared" ref="DJ158" si="1352">DI158/DG158</f>
        <v>-0.97398843930635837</v>
      </c>
      <c r="DK158" s="409">
        <v>10</v>
      </c>
      <c r="DL158" s="91"/>
      <c r="DN158" s="572">
        <v>10</v>
      </c>
      <c r="DO158" s="122" t="s">
        <v>102</v>
      </c>
      <c r="DP158" s="130"/>
      <c r="DQ158" s="65">
        <v>353</v>
      </c>
      <c r="DR158" s="131"/>
      <c r="DS158" s="426" t="e">
        <f t="shared" ref="DS158" si="1353">DR158/DP158</f>
        <v>#DIV/0!</v>
      </c>
      <c r="DT158" s="61">
        <v>19</v>
      </c>
      <c r="DU158" s="65">
        <v>4</v>
      </c>
      <c r="DV158" s="65">
        <v>4</v>
      </c>
      <c r="DW158" s="425">
        <f t="shared" ref="DW158" si="1354">SUM(DV158,-DU158)</f>
        <v>0</v>
      </c>
      <c r="DX158" s="345">
        <f t="shared" ref="DX158:DX159" si="1355">DW158/DU158</f>
        <v>0</v>
      </c>
      <c r="DY158" s="17"/>
      <c r="DZ158" s="69">
        <v>346</v>
      </c>
      <c r="EA158" s="69">
        <f>DV158</f>
        <v>4</v>
      </c>
      <c r="EB158" s="176">
        <f t="shared" ref="EB158" si="1356">SUM(EA158,-DZ158)</f>
        <v>-342</v>
      </c>
      <c r="EC158" s="328">
        <f t="shared" ref="EC158" si="1357">EB158/DZ158</f>
        <v>-0.98843930635838151</v>
      </c>
      <c r="ED158" s="572">
        <v>10</v>
      </c>
      <c r="EE158" s="91"/>
      <c r="EG158" s="409">
        <v>10</v>
      </c>
      <c r="EH158" s="122" t="s">
        <v>102</v>
      </c>
      <c r="EI158" s="130"/>
      <c r="EJ158" s="65">
        <v>353</v>
      </c>
      <c r="EK158" s="131"/>
      <c r="EL158" s="426" t="e">
        <f t="shared" ref="EL158" si="1358">EK158/EI158</f>
        <v>#DIV/0!</v>
      </c>
      <c r="EM158" s="61">
        <v>19</v>
      </c>
      <c r="EN158" s="65">
        <v>7</v>
      </c>
      <c r="EO158" s="65">
        <v>7</v>
      </c>
      <c r="EP158" s="425">
        <f t="shared" ref="EP158" si="1359">SUM(EO158,-EN158)</f>
        <v>0</v>
      </c>
      <c r="EQ158" s="345">
        <f t="shared" ref="EQ158:EQ159" si="1360">EP158/EN158</f>
        <v>0</v>
      </c>
      <c r="ER158" s="17"/>
      <c r="ES158" s="69">
        <v>346</v>
      </c>
      <c r="ET158" s="69">
        <f>EO158</f>
        <v>7</v>
      </c>
      <c r="EU158" s="176">
        <f t="shared" ref="EU158" si="1361">SUM(ET158,-ES158)</f>
        <v>-339</v>
      </c>
      <c r="EV158" s="328">
        <f t="shared" ref="EV158" si="1362">EU158/ES158</f>
        <v>-0.97976878612716767</v>
      </c>
      <c r="EW158" s="409">
        <v>10</v>
      </c>
      <c r="EX158" s="91"/>
      <c r="EZ158" s="572">
        <v>10</v>
      </c>
      <c r="FA158" s="122" t="s">
        <v>102</v>
      </c>
      <c r="FB158" s="130"/>
      <c r="FC158" s="65">
        <v>353</v>
      </c>
      <c r="FD158" s="131"/>
      <c r="FE158" s="426" t="e">
        <f t="shared" ref="FE158" si="1363">FD158/FB158</f>
        <v>#DIV/0!</v>
      </c>
      <c r="FF158" s="61">
        <v>19</v>
      </c>
      <c r="FG158" s="65">
        <v>1</v>
      </c>
      <c r="FH158" s="65">
        <v>0</v>
      </c>
      <c r="FI158" s="425">
        <f t="shared" ref="FI158" si="1364">SUM(FH158,-FG158)</f>
        <v>-1</v>
      </c>
      <c r="FJ158" s="345">
        <f t="shared" ref="FJ158:FJ159" si="1365">FI158/FG158</f>
        <v>-1</v>
      </c>
      <c r="FK158" s="17"/>
      <c r="FL158" s="69">
        <v>346</v>
      </c>
      <c r="FM158" s="69">
        <f>FH158</f>
        <v>0</v>
      </c>
      <c r="FN158" s="176">
        <f t="shared" ref="FN158" si="1366">SUM(FM158,-FL158)</f>
        <v>-346</v>
      </c>
      <c r="FO158" s="328">
        <f t="shared" ref="FO158" si="1367">FN158/FL158</f>
        <v>-1</v>
      </c>
      <c r="FP158" s="572">
        <v>10</v>
      </c>
      <c r="FQ158" s="91"/>
      <c r="FS158" s="409">
        <v>10</v>
      </c>
      <c r="FT158" s="122" t="s">
        <v>102</v>
      </c>
      <c r="FU158" s="130"/>
      <c r="FV158" s="65">
        <v>353</v>
      </c>
      <c r="FW158" s="131"/>
      <c r="FX158" s="426" t="e">
        <f t="shared" ref="FX158" si="1368">FW158/FU158</f>
        <v>#DIV/0!</v>
      </c>
      <c r="FY158" s="61">
        <v>19</v>
      </c>
      <c r="FZ158" s="65">
        <v>1</v>
      </c>
      <c r="GA158" s="65">
        <v>0</v>
      </c>
      <c r="GB158" s="425">
        <f t="shared" ref="GB158" si="1369">SUM(GA158,-FZ158)</f>
        <v>-1</v>
      </c>
      <c r="GC158" s="343">
        <f t="shared" ref="GC158:GC159" si="1370">GB158/FZ158</f>
        <v>-1</v>
      </c>
      <c r="GD158" s="17"/>
      <c r="GE158" s="69">
        <v>346</v>
      </c>
      <c r="GF158" s="69">
        <f>GA158</f>
        <v>0</v>
      </c>
      <c r="GG158" s="176">
        <f t="shared" ref="GG158" si="1371">SUM(GF158,-GE158)</f>
        <v>-346</v>
      </c>
      <c r="GH158" s="328">
        <f t="shared" ref="GH158" si="1372">GG158/GE158</f>
        <v>-1</v>
      </c>
      <c r="GI158" s="409">
        <v>10</v>
      </c>
      <c r="GJ158" s="91"/>
      <c r="GL158" s="572">
        <v>10</v>
      </c>
      <c r="GM158" s="122" t="s">
        <v>102</v>
      </c>
      <c r="GN158" s="130"/>
      <c r="GO158" s="65">
        <v>353</v>
      </c>
      <c r="GP158" s="131"/>
      <c r="GQ158" s="426" t="e">
        <f t="shared" ref="GQ158" si="1373">GP158/GN158</f>
        <v>#DIV/0!</v>
      </c>
      <c r="GR158" s="61">
        <v>19</v>
      </c>
      <c r="GS158" s="65">
        <v>0</v>
      </c>
      <c r="GT158" s="65">
        <v>0</v>
      </c>
      <c r="GU158" s="425">
        <f t="shared" ref="GU158" si="1374">SUM(GT158,-GS158)</f>
        <v>0</v>
      </c>
      <c r="GV158" s="345" t="e">
        <f t="shared" ref="GV158:GV159" si="1375">GU158/GS158</f>
        <v>#DIV/0!</v>
      </c>
      <c r="GW158" s="17"/>
      <c r="GX158" s="69">
        <v>346</v>
      </c>
      <c r="GY158" s="69">
        <f>GT158</f>
        <v>0</v>
      </c>
      <c r="GZ158" s="176">
        <f t="shared" ref="GZ158" si="1376">SUM(GY158,-GX158)</f>
        <v>-346</v>
      </c>
      <c r="HA158" s="328">
        <f t="shared" ref="HA158" si="1377">GZ158/GX158</f>
        <v>-1</v>
      </c>
      <c r="HB158" s="572">
        <v>10</v>
      </c>
      <c r="HC158" s="91"/>
      <c r="HE158" s="409">
        <v>10</v>
      </c>
      <c r="HF158" s="122" t="s">
        <v>102</v>
      </c>
      <c r="HG158" s="130"/>
      <c r="HH158" s="65">
        <v>353</v>
      </c>
      <c r="HI158" s="131"/>
      <c r="HJ158" s="426" t="e">
        <f t="shared" ref="HJ158" si="1378">HI158/HG158</f>
        <v>#DIV/0!</v>
      </c>
      <c r="HK158" s="61">
        <v>19</v>
      </c>
      <c r="HL158" s="65">
        <v>0</v>
      </c>
      <c r="HM158" s="65">
        <v>0</v>
      </c>
      <c r="HN158" s="425">
        <f t="shared" ref="HN158" si="1379">SUM(HM158,-HL158)</f>
        <v>0</v>
      </c>
      <c r="HO158" s="345" t="e">
        <f t="shared" ref="HO158:HO159" si="1380">HN158/HL158</f>
        <v>#DIV/0!</v>
      </c>
      <c r="HP158" s="17"/>
      <c r="HQ158" s="69">
        <v>346</v>
      </c>
      <c r="HR158" s="69">
        <f>HM158</f>
        <v>0</v>
      </c>
      <c r="HS158" s="176">
        <f t="shared" ref="HS158" si="1381">SUM(HR158,-HQ158)</f>
        <v>-346</v>
      </c>
      <c r="HT158" s="328">
        <f t="shared" ref="HT158" si="1382">HS158/HQ158</f>
        <v>-1</v>
      </c>
      <c r="HU158" s="409">
        <v>10</v>
      </c>
      <c r="HV158" s="91"/>
      <c r="HX158" s="572">
        <v>10</v>
      </c>
      <c r="HY158" s="122" t="s">
        <v>102</v>
      </c>
      <c r="HZ158" s="130"/>
      <c r="IA158" s="65">
        <v>353</v>
      </c>
      <c r="IB158" s="131"/>
      <c r="IC158" s="426" t="e">
        <f t="shared" ref="IC158" si="1383">IB158/HZ158</f>
        <v>#DIV/0!</v>
      </c>
      <c r="ID158" s="61">
        <v>19</v>
      </c>
      <c r="IE158" s="65">
        <v>2</v>
      </c>
      <c r="IF158" s="65">
        <v>0</v>
      </c>
      <c r="IG158" s="425">
        <f t="shared" ref="IG158" si="1384">SUM(IF158,-IE158)</f>
        <v>-2</v>
      </c>
      <c r="IH158" s="343">
        <f t="shared" ref="IH158:IH159" si="1385">IG158/IE158</f>
        <v>-1</v>
      </c>
      <c r="II158" s="17"/>
      <c r="IJ158" s="69">
        <v>346</v>
      </c>
      <c r="IK158" s="69">
        <f>IF158</f>
        <v>0</v>
      </c>
      <c r="IL158" s="176">
        <f t="shared" ref="IL158" si="1386">SUM(IK158,-IJ158)</f>
        <v>-346</v>
      </c>
      <c r="IM158" s="328">
        <f t="shared" ref="IM158" si="1387">IL158/IJ158</f>
        <v>-1</v>
      </c>
      <c r="IN158" s="572">
        <v>10</v>
      </c>
      <c r="IO158" s="91"/>
      <c r="IQ158" s="566">
        <v>10</v>
      </c>
      <c r="IR158" s="122" t="s">
        <v>102</v>
      </c>
      <c r="IS158" s="130"/>
      <c r="IT158" s="65">
        <v>353</v>
      </c>
      <c r="IU158" s="131"/>
      <c r="IV158" s="426" t="e">
        <f t="shared" ref="IV158" si="1388">IU158/IS158</f>
        <v>#DIV/0!</v>
      </c>
      <c r="IW158" s="61">
        <v>19</v>
      </c>
      <c r="IX158" s="65">
        <f>SUM(AB158,AU158,BO158,CI158,DB158,DU158,EN158,FG158,FZ158,GS158,HL158,IE158)</f>
        <v>63</v>
      </c>
      <c r="IY158" s="65">
        <f>SUM(AC158,AV158,BP158,CJ158,DC158,DV158,EO158,FH158,GA158,GT158,HM158,IF158)</f>
        <v>63</v>
      </c>
      <c r="IZ158" s="425">
        <f t="shared" ref="IZ158" si="1389">SUM(IY158,-IX158)</f>
        <v>0</v>
      </c>
      <c r="JA158" s="345">
        <f t="shared" ref="JA158:JA159" si="1390">IZ158/IX158</f>
        <v>0</v>
      </c>
      <c r="JB158" s="17"/>
      <c r="JC158" s="69">
        <v>346</v>
      </c>
      <c r="JD158" s="69">
        <f>IY158</f>
        <v>63</v>
      </c>
      <c r="JE158" s="176">
        <f t="shared" ref="JE158" si="1391">SUM(JD158,-JC158)</f>
        <v>-283</v>
      </c>
      <c r="JF158" s="328">
        <f t="shared" ref="JF158" si="1392">JE158/JC158</f>
        <v>-0.81791907514450868</v>
      </c>
      <c r="JG158" s="566">
        <v>10</v>
      </c>
      <c r="JH158" s="91"/>
    </row>
    <row r="159" spans="1:268" x14ac:dyDescent="0.25">
      <c r="A159" s="566">
        <v>11</v>
      </c>
      <c r="B159" s="112" t="s">
        <v>103</v>
      </c>
      <c r="C159" s="113">
        <f>SUM(C150,C158)</f>
        <v>0</v>
      </c>
      <c r="D159" s="113">
        <f>SUM(D150,D158)</f>
        <v>1201</v>
      </c>
      <c r="E159" s="161">
        <f>SUM(D159,-C159)</f>
        <v>1201</v>
      </c>
      <c r="F159" s="352" t="e">
        <f>E159/C159</f>
        <v>#DIV/0!</v>
      </c>
      <c r="G159" s="61">
        <v>20</v>
      </c>
      <c r="H159" s="113">
        <f>SUM(H150,H158)</f>
        <v>1125</v>
      </c>
      <c r="I159" s="113">
        <f>SUM(I150,I158)</f>
        <v>934</v>
      </c>
      <c r="J159" s="161">
        <f>SUM(I159,-H159)</f>
        <v>-191</v>
      </c>
      <c r="K159" s="348">
        <f>J159/H159</f>
        <v>-0.16977777777777778</v>
      </c>
      <c r="L159" s="17"/>
      <c r="M159" s="113">
        <f>SUM(M150,M158)</f>
        <v>1175</v>
      </c>
      <c r="N159" s="113">
        <f>SUM(N150,N158)</f>
        <v>934</v>
      </c>
      <c r="O159" s="161">
        <f>SUM(N159,-M159)</f>
        <v>-241</v>
      </c>
      <c r="P159" s="352">
        <f>O159/M159</f>
        <v>-0.20510638297872341</v>
      </c>
      <c r="Q159" s="566">
        <v>11</v>
      </c>
      <c r="R159" s="91"/>
      <c r="U159" s="409">
        <v>11</v>
      </c>
      <c r="V159" s="112" t="s">
        <v>103</v>
      </c>
      <c r="W159" s="113">
        <f>SUM(W150,W158)</f>
        <v>0</v>
      </c>
      <c r="X159" s="113">
        <f>SUM(X150,X158)</f>
        <v>1201</v>
      </c>
      <c r="Y159" s="161">
        <f>SUM(X159,-W159)</f>
        <v>1201</v>
      </c>
      <c r="Z159" s="352" t="e">
        <f>Y159/W159</f>
        <v>#DIV/0!</v>
      </c>
      <c r="AA159" s="61">
        <v>20</v>
      </c>
      <c r="AB159" s="113">
        <f>SUM(AB150,AB158)</f>
        <v>37</v>
      </c>
      <c r="AC159" s="113">
        <f>SUM(AC150,AC158)</f>
        <v>30</v>
      </c>
      <c r="AD159" s="161">
        <f>SUM(AC159,-AB159)</f>
        <v>-7</v>
      </c>
      <c r="AE159" s="348">
        <f t="shared" si="1330"/>
        <v>-0.1891891891891892</v>
      </c>
      <c r="AF159" s="17"/>
      <c r="AG159" s="113">
        <f>SUM(AG150,AG158)</f>
        <v>1175</v>
      </c>
      <c r="AH159" s="113">
        <f>SUM(AH150,AH158)</f>
        <v>30</v>
      </c>
      <c r="AI159" s="161">
        <f>SUM(AH159,-AG159)</f>
        <v>-1145</v>
      </c>
      <c r="AJ159" s="352">
        <f>AI159/AG159</f>
        <v>-0.97446808510638294</v>
      </c>
      <c r="AK159" s="409">
        <v>11</v>
      </c>
      <c r="AL159" s="91"/>
      <c r="AN159" s="572">
        <v>11</v>
      </c>
      <c r="AO159" s="112" t="s">
        <v>103</v>
      </c>
      <c r="AP159" s="113">
        <f>SUM(AP150,AP158)</f>
        <v>0</v>
      </c>
      <c r="AQ159" s="113">
        <f>SUM(AQ150,AQ158)</f>
        <v>1201</v>
      </c>
      <c r="AR159" s="161">
        <f>SUM(AQ159,-AP159)</f>
        <v>1201</v>
      </c>
      <c r="AS159" s="352" t="e">
        <f>AR159/AP159</f>
        <v>#DIV/0!</v>
      </c>
      <c r="AT159" s="61">
        <v>20</v>
      </c>
      <c r="AU159" s="113">
        <f>SUM(AU150,AU158)</f>
        <v>10</v>
      </c>
      <c r="AV159" s="113">
        <f>SUM(AV150,AV158)</f>
        <v>8</v>
      </c>
      <c r="AW159" s="161">
        <f>SUM(AV159,-AU159)</f>
        <v>-2</v>
      </c>
      <c r="AX159" s="348">
        <f t="shared" si="1335"/>
        <v>-0.2</v>
      </c>
      <c r="AY159" s="17"/>
      <c r="AZ159" s="113">
        <f>SUM(AZ150,AZ158)</f>
        <v>1175</v>
      </c>
      <c r="BA159" s="113">
        <f>SUM(BA150,BA158)</f>
        <v>8</v>
      </c>
      <c r="BB159" s="161">
        <f>SUM(BA159,-AZ159)</f>
        <v>-1167</v>
      </c>
      <c r="BC159" s="352">
        <f>BB159/AZ159</f>
        <v>-0.9931914893617021</v>
      </c>
      <c r="BD159" s="572">
        <v>11</v>
      </c>
      <c r="BE159" s="91"/>
      <c r="BH159" s="409">
        <v>11</v>
      </c>
      <c r="BI159" s="112" t="s">
        <v>103</v>
      </c>
      <c r="BJ159" s="113">
        <f>SUM(BJ150,BJ158)</f>
        <v>0</v>
      </c>
      <c r="BK159" s="113">
        <f>SUM(BK150,BK158)</f>
        <v>1201</v>
      </c>
      <c r="BL159" s="161">
        <f>SUM(BK159,-BJ159)</f>
        <v>1201</v>
      </c>
      <c r="BM159" s="352" t="e">
        <f>BL159/BJ159</f>
        <v>#DIV/0!</v>
      </c>
      <c r="BN159" s="61">
        <v>20</v>
      </c>
      <c r="BO159" s="113">
        <f>SUM(BO150,BO158)</f>
        <v>114</v>
      </c>
      <c r="BP159" s="113">
        <f>SUM(BP150,BP158)</f>
        <v>85</v>
      </c>
      <c r="BQ159" s="161">
        <f>SUM(BP159,-BO159)</f>
        <v>-29</v>
      </c>
      <c r="BR159" s="348">
        <f t="shared" si="1340"/>
        <v>-0.25438596491228072</v>
      </c>
      <c r="BS159" s="17"/>
      <c r="BT159" s="113">
        <f>SUM(BT150,BT158)</f>
        <v>1175</v>
      </c>
      <c r="BU159" s="113">
        <f>SUM(BU150,BU158)</f>
        <v>85</v>
      </c>
      <c r="BV159" s="161">
        <f>SUM(BU159,-BT159)</f>
        <v>-1090</v>
      </c>
      <c r="BW159" s="352">
        <f>BV159/BT159</f>
        <v>-0.92765957446808511</v>
      </c>
      <c r="BX159" s="409">
        <v>11</v>
      </c>
      <c r="BY159" s="91"/>
      <c r="CB159" s="572">
        <v>11</v>
      </c>
      <c r="CC159" s="112" t="s">
        <v>103</v>
      </c>
      <c r="CD159" s="113">
        <f>SUM(CD150,CD158)</f>
        <v>0</v>
      </c>
      <c r="CE159" s="113">
        <f>SUM(CE150,CE158)</f>
        <v>1201</v>
      </c>
      <c r="CF159" s="161">
        <f>SUM(CE159,-CD159)</f>
        <v>1201</v>
      </c>
      <c r="CG159" s="352" t="e">
        <f>CF159/CD159</f>
        <v>#DIV/0!</v>
      </c>
      <c r="CH159" s="61">
        <v>20</v>
      </c>
      <c r="CI159" s="113">
        <f>SUM(CI150,CI158)</f>
        <v>6</v>
      </c>
      <c r="CJ159" s="113">
        <f>SUM(CJ150,CJ158)</f>
        <v>10</v>
      </c>
      <c r="CK159" s="161">
        <f>SUM(CJ159,-CI159)</f>
        <v>4</v>
      </c>
      <c r="CL159" s="373">
        <f t="shared" si="1345"/>
        <v>0.66666666666666663</v>
      </c>
      <c r="CM159" s="17"/>
      <c r="CN159" s="113">
        <f>SUM(CN150,CN158)</f>
        <v>1175</v>
      </c>
      <c r="CO159" s="113">
        <f>SUM(CO150,CO158)</f>
        <v>10</v>
      </c>
      <c r="CP159" s="161">
        <f>SUM(CO159,-CN159)</f>
        <v>-1165</v>
      </c>
      <c r="CQ159" s="352">
        <f>CP159/CN159</f>
        <v>-0.99148936170212765</v>
      </c>
      <c r="CR159" s="572">
        <v>11</v>
      </c>
      <c r="CS159" s="91"/>
      <c r="CU159" s="409">
        <v>11</v>
      </c>
      <c r="CV159" s="112" t="s">
        <v>103</v>
      </c>
      <c r="CW159" s="113">
        <f>SUM(CW150,CW158)</f>
        <v>0</v>
      </c>
      <c r="CX159" s="113">
        <f>SUM(CX150,CX158)</f>
        <v>1201</v>
      </c>
      <c r="CY159" s="161">
        <f>SUM(CX159,-CW159)</f>
        <v>1201</v>
      </c>
      <c r="CZ159" s="352" t="e">
        <f>CY159/CW159</f>
        <v>#DIV/0!</v>
      </c>
      <c r="DA159" s="61">
        <v>20</v>
      </c>
      <c r="DB159" s="113">
        <f>SUM(DB150,DB158)</f>
        <v>50</v>
      </c>
      <c r="DC159" s="113">
        <f>SUM(DC150,DC158)</f>
        <v>52</v>
      </c>
      <c r="DD159" s="161">
        <f>SUM(DC159,-DB159)</f>
        <v>2</v>
      </c>
      <c r="DE159" s="373">
        <f t="shared" si="1350"/>
        <v>0.04</v>
      </c>
      <c r="DF159" s="17"/>
      <c r="DG159" s="113">
        <f>SUM(DG150,DG158)</f>
        <v>1175</v>
      </c>
      <c r="DH159" s="113">
        <f>SUM(DH150,DH158)</f>
        <v>52</v>
      </c>
      <c r="DI159" s="161">
        <f>SUM(DH159,-DG159)</f>
        <v>-1123</v>
      </c>
      <c r="DJ159" s="352">
        <f>DI159/DG159</f>
        <v>-0.95574468085106379</v>
      </c>
      <c r="DK159" s="409">
        <v>11</v>
      </c>
      <c r="DL159" s="91"/>
      <c r="DN159" s="572">
        <v>11</v>
      </c>
      <c r="DO159" s="112" t="s">
        <v>103</v>
      </c>
      <c r="DP159" s="113">
        <f>SUM(DP150,DP158)</f>
        <v>0</v>
      </c>
      <c r="DQ159" s="113">
        <f>SUM(DQ150,DQ158)</f>
        <v>1201</v>
      </c>
      <c r="DR159" s="161">
        <f>SUM(DQ159,-DP159)</f>
        <v>1201</v>
      </c>
      <c r="DS159" s="352" t="e">
        <f>DR159/DP159</f>
        <v>#DIV/0!</v>
      </c>
      <c r="DT159" s="61">
        <v>20</v>
      </c>
      <c r="DU159" s="113">
        <f>SUM(DU150,DU158)</f>
        <v>7</v>
      </c>
      <c r="DV159" s="113">
        <f>SUM(DV150,DV158)</f>
        <v>10</v>
      </c>
      <c r="DW159" s="161">
        <f>SUM(DV159,-DU159)</f>
        <v>3</v>
      </c>
      <c r="DX159" s="373">
        <f t="shared" si="1355"/>
        <v>0.42857142857142855</v>
      </c>
      <c r="DY159" s="17"/>
      <c r="DZ159" s="113">
        <f>SUM(DZ150,DZ158)</f>
        <v>1175</v>
      </c>
      <c r="EA159" s="113">
        <f>SUM(EA150,EA158)</f>
        <v>10</v>
      </c>
      <c r="EB159" s="161">
        <f>SUM(EA159,-DZ159)</f>
        <v>-1165</v>
      </c>
      <c r="EC159" s="352">
        <f>EB159/DZ159</f>
        <v>-0.99148936170212765</v>
      </c>
      <c r="ED159" s="572">
        <v>11</v>
      </c>
      <c r="EE159" s="91"/>
      <c r="EG159" s="409">
        <v>11</v>
      </c>
      <c r="EH159" s="112" t="s">
        <v>103</v>
      </c>
      <c r="EI159" s="113">
        <f>SUM(EI150,EI158)</f>
        <v>0</v>
      </c>
      <c r="EJ159" s="113">
        <f>SUM(EJ150,EJ158)</f>
        <v>1201</v>
      </c>
      <c r="EK159" s="161">
        <f>SUM(EJ159,-EI159)</f>
        <v>1201</v>
      </c>
      <c r="EL159" s="352" t="e">
        <f>EK159/EI159</f>
        <v>#DIV/0!</v>
      </c>
      <c r="EM159" s="61">
        <v>20</v>
      </c>
      <c r="EN159" s="113">
        <f>SUM(EN150,EN158)</f>
        <v>9</v>
      </c>
      <c r="EO159" s="113">
        <f>SUM(EO150,EO158)</f>
        <v>17</v>
      </c>
      <c r="EP159" s="161">
        <f>SUM(EO159,-EN159)</f>
        <v>8</v>
      </c>
      <c r="EQ159" s="373">
        <f t="shared" si="1360"/>
        <v>0.88888888888888884</v>
      </c>
      <c r="ER159" s="17"/>
      <c r="ES159" s="113">
        <f>SUM(ES150,ES158)</f>
        <v>1175</v>
      </c>
      <c r="ET159" s="113">
        <f>SUM(ET150,ET158)</f>
        <v>17</v>
      </c>
      <c r="EU159" s="161">
        <f>SUM(ET159,-ES159)</f>
        <v>-1158</v>
      </c>
      <c r="EV159" s="352">
        <f>EU159/ES159</f>
        <v>-0.98553191489361702</v>
      </c>
      <c r="EW159" s="409">
        <v>11</v>
      </c>
      <c r="EX159" s="91"/>
      <c r="EZ159" s="572">
        <v>11</v>
      </c>
      <c r="FA159" s="112" t="s">
        <v>103</v>
      </c>
      <c r="FB159" s="113">
        <f>SUM(FB150,FB158)</f>
        <v>0</v>
      </c>
      <c r="FC159" s="113">
        <f>SUM(FC150,FC158)</f>
        <v>1201</v>
      </c>
      <c r="FD159" s="161">
        <f>SUM(FC159,-FB159)</f>
        <v>1201</v>
      </c>
      <c r="FE159" s="352" t="e">
        <f>FD159/FB159</f>
        <v>#DIV/0!</v>
      </c>
      <c r="FF159" s="61">
        <v>20</v>
      </c>
      <c r="FG159" s="113">
        <f>SUM(FG150,FG158)</f>
        <v>4</v>
      </c>
      <c r="FH159" s="113">
        <f>SUM(FH150,FH158)</f>
        <v>1</v>
      </c>
      <c r="FI159" s="161">
        <f>SUM(FH159,-FG159)</f>
        <v>-3</v>
      </c>
      <c r="FJ159" s="373">
        <f t="shared" si="1365"/>
        <v>-0.75</v>
      </c>
      <c r="FK159" s="17"/>
      <c r="FL159" s="113">
        <f>SUM(FL150,FL158)</f>
        <v>1175</v>
      </c>
      <c r="FM159" s="113">
        <f>SUM(FM150,FM158)</f>
        <v>1</v>
      </c>
      <c r="FN159" s="161">
        <f>SUM(FM159,-FL159)</f>
        <v>-1174</v>
      </c>
      <c r="FO159" s="352">
        <f>FN159/FL159</f>
        <v>-0.99914893617021272</v>
      </c>
      <c r="FP159" s="572">
        <v>11</v>
      </c>
      <c r="FQ159" s="91"/>
      <c r="FS159" s="409">
        <v>11</v>
      </c>
      <c r="FT159" s="112" t="s">
        <v>103</v>
      </c>
      <c r="FU159" s="113">
        <f>SUM(FU150,FU158)</f>
        <v>0</v>
      </c>
      <c r="FV159" s="113">
        <f>SUM(FV150,FV158)</f>
        <v>1201</v>
      </c>
      <c r="FW159" s="161">
        <f>SUM(FV159,-FU159)</f>
        <v>1201</v>
      </c>
      <c r="FX159" s="352" t="e">
        <f>FW159/FU159</f>
        <v>#DIV/0!</v>
      </c>
      <c r="FY159" s="61">
        <v>20</v>
      </c>
      <c r="FZ159" s="113">
        <f>SUM(FZ150,FZ158)</f>
        <v>10</v>
      </c>
      <c r="GA159" s="113">
        <f>SUM(GA150,GA158)</f>
        <v>10</v>
      </c>
      <c r="GB159" s="161">
        <f>SUM(GA159,-FZ159)</f>
        <v>0</v>
      </c>
      <c r="GC159" s="373">
        <f t="shared" si="1370"/>
        <v>0</v>
      </c>
      <c r="GD159" s="17"/>
      <c r="GE159" s="113">
        <f>SUM(GE150,GE158)</f>
        <v>1175</v>
      </c>
      <c r="GF159" s="113">
        <f>SUM(GF150,GF158)</f>
        <v>10</v>
      </c>
      <c r="GG159" s="161">
        <f>SUM(GF159,-GE159)</f>
        <v>-1165</v>
      </c>
      <c r="GH159" s="352">
        <f>GG159/GE159</f>
        <v>-0.99148936170212765</v>
      </c>
      <c r="GI159" s="409">
        <v>11</v>
      </c>
      <c r="GJ159" s="91"/>
      <c r="GL159" s="572">
        <v>11</v>
      </c>
      <c r="GM159" s="112" t="s">
        <v>103</v>
      </c>
      <c r="GN159" s="113">
        <f>SUM(GN150,GN158)</f>
        <v>0</v>
      </c>
      <c r="GO159" s="113">
        <f>SUM(GO150,GO158)</f>
        <v>1201</v>
      </c>
      <c r="GP159" s="161">
        <f>SUM(GO159,-GN159)</f>
        <v>1201</v>
      </c>
      <c r="GQ159" s="352" t="e">
        <f>GP159/GN159</f>
        <v>#DIV/0!</v>
      </c>
      <c r="GR159" s="61">
        <v>20</v>
      </c>
      <c r="GS159" s="113">
        <f>SUM(GS150,GS158)</f>
        <v>0</v>
      </c>
      <c r="GT159" s="113">
        <f>SUM(GT150,GT158)</f>
        <v>0</v>
      </c>
      <c r="GU159" s="161">
        <f>SUM(GT159,-GS159)</f>
        <v>0</v>
      </c>
      <c r="GV159" s="373" t="e">
        <f t="shared" si="1375"/>
        <v>#DIV/0!</v>
      </c>
      <c r="GW159" s="17"/>
      <c r="GX159" s="113">
        <f>SUM(GX150,GX158)</f>
        <v>1175</v>
      </c>
      <c r="GY159" s="113">
        <f>SUM(GY150,GY158)</f>
        <v>0</v>
      </c>
      <c r="GZ159" s="161">
        <f>SUM(GY159,-GX159)</f>
        <v>-1175</v>
      </c>
      <c r="HA159" s="352">
        <f>GZ159/GX159</f>
        <v>-1</v>
      </c>
      <c r="HB159" s="572">
        <v>11</v>
      </c>
      <c r="HC159" s="91"/>
      <c r="HE159" s="409">
        <v>11</v>
      </c>
      <c r="HF159" s="112" t="s">
        <v>103</v>
      </c>
      <c r="HG159" s="113">
        <f>SUM(HG150,HG158)</f>
        <v>0</v>
      </c>
      <c r="HH159" s="113">
        <f>SUM(HH150,HH158)</f>
        <v>1201</v>
      </c>
      <c r="HI159" s="161">
        <f>SUM(HH159,-HG159)</f>
        <v>1201</v>
      </c>
      <c r="HJ159" s="352" t="e">
        <f>HI159/HG159</f>
        <v>#DIV/0!</v>
      </c>
      <c r="HK159" s="61">
        <v>20</v>
      </c>
      <c r="HL159" s="113">
        <f>SUM(HL150,HL158)</f>
        <v>0</v>
      </c>
      <c r="HM159" s="113">
        <f>SUM(HM150,HM158)</f>
        <v>0</v>
      </c>
      <c r="HN159" s="161">
        <f>SUM(HM159,-HL159)</f>
        <v>0</v>
      </c>
      <c r="HO159" s="373" t="e">
        <f t="shared" si="1380"/>
        <v>#DIV/0!</v>
      </c>
      <c r="HP159" s="17"/>
      <c r="HQ159" s="113">
        <f>SUM(HQ150,HQ158)</f>
        <v>1175</v>
      </c>
      <c r="HR159" s="113">
        <f>SUM(HR150,HR158)</f>
        <v>0</v>
      </c>
      <c r="HS159" s="161">
        <f>SUM(HR159,-HQ159)</f>
        <v>-1175</v>
      </c>
      <c r="HT159" s="352">
        <f>HS159/HQ159</f>
        <v>-1</v>
      </c>
      <c r="HU159" s="409">
        <v>11</v>
      </c>
      <c r="HV159" s="91"/>
      <c r="HX159" s="572">
        <v>11</v>
      </c>
      <c r="HY159" s="112" t="s">
        <v>103</v>
      </c>
      <c r="HZ159" s="113">
        <f>SUM(HZ150,HZ158)</f>
        <v>0</v>
      </c>
      <c r="IA159" s="113">
        <f>SUM(IA150,IA158)</f>
        <v>1201</v>
      </c>
      <c r="IB159" s="161">
        <f>SUM(IA159,-HZ159)</f>
        <v>1201</v>
      </c>
      <c r="IC159" s="352" t="e">
        <f>IB159/HZ159</f>
        <v>#DIV/0!</v>
      </c>
      <c r="ID159" s="61">
        <v>20</v>
      </c>
      <c r="IE159" s="113">
        <f>SUM(IE150,IE158)</f>
        <v>9</v>
      </c>
      <c r="IF159" s="113">
        <f>SUM(IF150,IF158)</f>
        <v>8</v>
      </c>
      <c r="IG159" s="161">
        <f>SUM(IF159,-IE159)</f>
        <v>-1</v>
      </c>
      <c r="IH159" s="348">
        <f t="shared" si="1385"/>
        <v>-0.1111111111111111</v>
      </c>
      <c r="II159" s="17"/>
      <c r="IJ159" s="113">
        <f>SUM(IJ150,IJ158)</f>
        <v>1175</v>
      </c>
      <c r="IK159" s="113">
        <f>SUM(IK150,IK158)</f>
        <v>8</v>
      </c>
      <c r="IL159" s="161">
        <f>SUM(IK159,-IJ159)</f>
        <v>-1167</v>
      </c>
      <c r="IM159" s="352">
        <f>IL159/IJ159</f>
        <v>-0.9931914893617021</v>
      </c>
      <c r="IN159" s="572">
        <v>11</v>
      </c>
      <c r="IO159" s="91"/>
      <c r="IQ159" s="566">
        <v>11</v>
      </c>
      <c r="IR159" s="112" t="s">
        <v>103</v>
      </c>
      <c r="IS159" s="113">
        <f>SUM(IS150,IS158)</f>
        <v>0</v>
      </c>
      <c r="IT159" s="113">
        <f>SUM(IT150,IT158)</f>
        <v>1201</v>
      </c>
      <c r="IU159" s="161">
        <f>SUM(IT159,-IS159)</f>
        <v>1201</v>
      </c>
      <c r="IV159" s="352" t="e">
        <f>IU159/IS159</f>
        <v>#DIV/0!</v>
      </c>
      <c r="IW159" s="61">
        <v>20</v>
      </c>
      <c r="IX159" s="113">
        <f>SUM(IX150,IX158)</f>
        <v>256</v>
      </c>
      <c r="IY159" s="113">
        <f>SUM(IY150,IY158)</f>
        <v>231</v>
      </c>
      <c r="IZ159" s="161">
        <f>SUM(IY159,-IX159)</f>
        <v>-25</v>
      </c>
      <c r="JA159" s="348">
        <f t="shared" si="1390"/>
        <v>-9.765625E-2</v>
      </c>
      <c r="JB159" s="17"/>
      <c r="JC159" s="113">
        <f>SUM(JC150,JC158)</f>
        <v>1175</v>
      </c>
      <c r="JD159" s="113">
        <f>SUM(JD150,JD158)</f>
        <v>231</v>
      </c>
      <c r="JE159" s="161">
        <f>SUM(JD159,-JC159)</f>
        <v>-944</v>
      </c>
      <c r="JF159" s="352">
        <f>JE159/JC159</f>
        <v>-0.80340425531914894</v>
      </c>
      <c r="JG159" s="566">
        <v>11</v>
      </c>
      <c r="JH159" s="91"/>
    </row>
    <row r="160" spans="1:268" hidden="1" x14ac:dyDescent="0.25">
      <c r="A160" s="566"/>
      <c r="B160" s="58"/>
      <c r="C160" s="7"/>
      <c r="D160" s="7"/>
      <c r="E160" s="58"/>
      <c r="F160" s="92"/>
      <c r="G160" s="61"/>
      <c r="H160" s="7"/>
      <c r="I160" s="7"/>
      <c r="J160" s="58"/>
      <c r="K160" s="92"/>
      <c r="L160" s="17"/>
      <c r="M160" s="7"/>
      <c r="N160" s="7"/>
      <c r="O160" s="58"/>
      <c r="P160" s="92"/>
      <c r="Q160" s="566"/>
      <c r="R160" s="91"/>
      <c r="U160" s="409"/>
      <c r="V160" s="58"/>
      <c r="W160" s="7"/>
      <c r="X160" s="7"/>
      <c r="Y160" s="58"/>
      <c r="Z160" s="92"/>
      <c r="AA160" s="61"/>
      <c r="AB160" s="7"/>
      <c r="AC160" s="7"/>
      <c r="AD160" s="58"/>
      <c r="AE160" s="92"/>
      <c r="AF160" s="17"/>
      <c r="AG160" s="7"/>
      <c r="AH160" s="7"/>
      <c r="AI160" s="58"/>
      <c r="AJ160" s="92"/>
      <c r="AK160" s="409"/>
      <c r="AL160" s="91"/>
      <c r="AN160" s="409"/>
      <c r="AO160" s="58"/>
      <c r="AP160" s="7"/>
      <c r="AQ160" s="7"/>
      <c r="AR160" s="58"/>
      <c r="AS160" s="92"/>
      <c r="AT160" s="61"/>
      <c r="AU160" s="7"/>
      <c r="AV160" s="7"/>
      <c r="AW160" s="58"/>
      <c r="AX160" s="92"/>
      <c r="AY160" s="17"/>
      <c r="AZ160" s="7"/>
      <c r="BA160" s="7"/>
      <c r="BB160" s="58"/>
      <c r="BC160" s="92"/>
      <c r="BD160" s="409"/>
      <c r="BE160" s="91"/>
      <c r="BH160" s="409"/>
      <c r="BI160" s="58"/>
      <c r="BJ160" s="7"/>
      <c r="BK160" s="7"/>
      <c r="BL160" s="58"/>
      <c r="BM160" s="92"/>
      <c r="BN160" s="61"/>
      <c r="BO160" s="7"/>
      <c r="BP160" s="7"/>
      <c r="BQ160" s="58"/>
      <c r="BR160" s="92"/>
      <c r="BS160" s="17"/>
      <c r="BT160" s="7"/>
      <c r="BU160" s="7"/>
      <c r="BV160" s="58"/>
      <c r="BW160" s="92"/>
      <c r="BX160" s="409"/>
      <c r="BY160" s="91"/>
      <c r="CB160" s="409"/>
      <c r="CC160" s="58"/>
      <c r="CD160" s="7"/>
      <c r="CE160" s="7"/>
      <c r="CF160" s="58"/>
      <c r="CG160" s="92"/>
      <c r="CH160" s="61"/>
      <c r="CI160" s="7"/>
      <c r="CJ160" s="7"/>
      <c r="CK160" s="58"/>
      <c r="CL160" s="92"/>
      <c r="CM160" s="17"/>
      <c r="CN160" s="7"/>
      <c r="CO160" s="7"/>
      <c r="CP160" s="58"/>
      <c r="CQ160" s="92"/>
      <c r="CR160" s="409"/>
      <c r="CS160" s="91"/>
      <c r="CU160" s="409"/>
      <c r="CV160" s="58"/>
      <c r="CW160" s="7"/>
      <c r="CX160" s="7"/>
      <c r="CY160" s="58"/>
      <c r="CZ160" s="92"/>
      <c r="DA160" s="61"/>
      <c r="DB160" s="7"/>
      <c r="DC160" s="7"/>
      <c r="DD160" s="58"/>
      <c r="DE160" s="92"/>
      <c r="DF160" s="17"/>
      <c r="DG160" s="7"/>
      <c r="DH160" s="7"/>
      <c r="DI160" s="58"/>
      <c r="DJ160" s="92"/>
      <c r="DK160" s="409"/>
      <c r="DL160" s="91"/>
      <c r="DN160" s="409"/>
      <c r="DO160" s="58"/>
      <c r="DP160" s="7"/>
      <c r="DQ160" s="7"/>
      <c r="DR160" s="58"/>
      <c r="DS160" s="92"/>
      <c r="DT160" s="61"/>
      <c r="DU160" s="7"/>
      <c r="DV160" s="7"/>
      <c r="DW160" s="58"/>
      <c r="DX160" s="92"/>
      <c r="DY160" s="17"/>
      <c r="DZ160" s="7"/>
      <c r="EA160" s="7"/>
      <c r="EB160" s="58"/>
      <c r="EC160" s="92"/>
      <c r="ED160" s="409"/>
      <c r="EE160" s="91"/>
      <c r="EG160" s="409"/>
      <c r="EH160" s="58"/>
      <c r="EI160" s="7"/>
      <c r="EJ160" s="7"/>
      <c r="EK160" s="58"/>
      <c r="EL160" s="92"/>
      <c r="EM160" s="61"/>
      <c r="EN160" s="7"/>
      <c r="EO160" s="7"/>
      <c r="EP160" s="58"/>
      <c r="EQ160" s="92"/>
      <c r="ER160" s="17"/>
      <c r="ES160" s="7"/>
      <c r="ET160" s="7"/>
      <c r="EU160" s="58"/>
      <c r="EV160" s="92"/>
      <c r="EW160" s="409"/>
      <c r="EX160" s="91"/>
      <c r="EZ160" s="409"/>
      <c r="FA160" s="58"/>
      <c r="FB160" s="7"/>
      <c r="FC160" s="7"/>
      <c r="FD160" s="58"/>
      <c r="FE160" s="92"/>
      <c r="FF160" s="61"/>
      <c r="FG160" s="7"/>
      <c r="FH160" s="7"/>
      <c r="FI160" s="58"/>
      <c r="FJ160" s="92"/>
      <c r="FK160" s="17"/>
      <c r="FL160" s="7"/>
      <c r="FM160" s="7"/>
      <c r="FN160" s="58"/>
      <c r="FO160" s="92"/>
      <c r="FP160" s="409"/>
      <c r="FQ160" s="91"/>
      <c r="FS160" s="409"/>
      <c r="FT160" s="58"/>
      <c r="FU160" s="7"/>
      <c r="FV160" s="7"/>
      <c r="FW160" s="58"/>
      <c r="FX160" s="92"/>
      <c r="FY160" s="61"/>
      <c r="FZ160" s="7"/>
      <c r="GA160" s="7"/>
      <c r="GB160" s="58"/>
      <c r="GC160" s="92"/>
      <c r="GD160" s="17"/>
      <c r="GE160" s="7"/>
      <c r="GF160" s="7"/>
      <c r="GG160" s="58"/>
      <c r="GH160" s="92"/>
      <c r="GI160" s="409"/>
      <c r="GJ160" s="91"/>
      <c r="GL160" s="409"/>
      <c r="GM160" s="58"/>
      <c r="GN160" s="7"/>
      <c r="GO160" s="7"/>
      <c r="GP160" s="58"/>
      <c r="GQ160" s="92"/>
      <c r="GR160" s="61"/>
      <c r="GS160" s="7"/>
      <c r="GT160" s="7"/>
      <c r="GU160" s="58"/>
      <c r="GV160" s="92"/>
      <c r="GW160" s="17"/>
      <c r="GX160" s="7"/>
      <c r="GY160" s="7"/>
      <c r="GZ160" s="58"/>
      <c r="HA160" s="92"/>
      <c r="HB160" s="409"/>
      <c r="HC160" s="91"/>
      <c r="HE160" s="409"/>
      <c r="HF160" s="58"/>
      <c r="HG160" s="7"/>
      <c r="HH160" s="7"/>
      <c r="HI160" s="58"/>
      <c r="HJ160" s="92"/>
      <c r="HK160" s="61"/>
      <c r="HL160" s="7"/>
      <c r="HM160" s="7"/>
      <c r="HN160" s="58"/>
      <c r="HO160" s="92"/>
      <c r="HP160" s="17"/>
      <c r="HQ160" s="7"/>
      <c r="HR160" s="7"/>
      <c r="HS160" s="58"/>
      <c r="HT160" s="92"/>
      <c r="HU160" s="409"/>
      <c r="HV160" s="91"/>
      <c r="HX160" s="409"/>
      <c r="HY160" s="58"/>
      <c r="HZ160" s="7"/>
      <c r="IA160" s="7"/>
      <c r="IB160" s="58"/>
      <c r="IC160" s="92"/>
      <c r="ID160" s="61"/>
      <c r="IE160" s="7"/>
      <c r="IF160" s="7"/>
      <c r="IG160" s="58"/>
      <c r="IH160" s="92"/>
      <c r="II160" s="17"/>
      <c r="IJ160" s="7"/>
      <c r="IK160" s="7"/>
      <c r="IL160" s="58"/>
      <c r="IM160" s="92"/>
      <c r="IN160" s="409"/>
      <c r="IO160" s="91"/>
      <c r="IQ160" s="566"/>
      <c r="IR160" s="58"/>
      <c r="IS160" s="7"/>
      <c r="IT160" s="7"/>
      <c r="IU160" s="58"/>
      <c r="IV160" s="92"/>
      <c r="IW160" s="61"/>
      <c r="IX160" s="7"/>
      <c r="IY160" s="7"/>
      <c r="IZ160" s="58"/>
      <c r="JA160" s="92"/>
      <c r="JB160" s="17"/>
      <c r="JC160" s="7"/>
      <c r="JD160" s="7"/>
      <c r="JE160" s="58"/>
      <c r="JF160" s="92"/>
      <c r="JG160" s="566"/>
      <c r="JH160" s="91"/>
    </row>
    <row r="161" spans="1:268" ht="5.0999999999999996" customHeight="1" x14ac:dyDescent="0.25">
      <c r="A161" s="566"/>
      <c r="B161" s="98"/>
      <c r="C161" s="96"/>
      <c r="D161" s="96"/>
      <c r="E161" s="98"/>
      <c r="F161" s="99"/>
      <c r="G161" s="61"/>
      <c r="H161" s="96"/>
      <c r="I161" s="96"/>
      <c r="J161" s="98"/>
      <c r="K161" s="99"/>
      <c r="L161" s="17"/>
      <c r="M161" s="96"/>
      <c r="N161" s="96"/>
      <c r="O161" s="98"/>
      <c r="P161" s="99"/>
      <c r="Q161" s="566">
        <v>1</v>
      </c>
      <c r="R161" s="91"/>
      <c r="U161" s="409"/>
      <c r="V161" s="98"/>
      <c r="W161" s="96"/>
      <c r="X161" s="96"/>
      <c r="Y161" s="98"/>
      <c r="Z161" s="99"/>
      <c r="AA161" s="61"/>
      <c r="AB161" s="96"/>
      <c r="AC161" s="96"/>
      <c r="AD161" s="98"/>
      <c r="AE161" s="99"/>
      <c r="AF161" s="17"/>
      <c r="AG161" s="96"/>
      <c r="AH161" s="96"/>
      <c r="AI161" s="98"/>
      <c r="AJ161" s="99"/>
      <c r="AK161" s="409">
        <v>1</v>
      </c>
      <c r="AL161" s="91"/>
      <c r="AN161" s="572"/>
      <c r="AO161" s="98"/>
      <c r="AP161" s="96"/>
      <c r="AQ161" s="96"/>
      <c r="AR161" s="98"/>
      <c r="AS161" s="99"/>
      <c r="AT161" s="61"/>
      <c r="AU161" s="96"/>
      <c r="AV161" s="96"/>
      <c r="AW161" s="98"/>
      <c r="AX161" s="99"/>
      <c r="AY161" s="17"/>
      <c r="AZ161" s="96"/>
      <c r="BA161" s="96"/>
      <c r="BB161" s="98"/>
      <c r="BC161" s="99"/>
      <c r="BD161" s="572">
        <v>1</v>
      </c>
      <c r="BE161" s="91"/>
      <c r="BH161" s="409"/>
      <c r="BI161" s="98"/>
      <c r="BJ161" s="96"/>
      <c r="BK161" s="96"/>
      <c r="BL161" s="98"/>
      <c r="BM161" s="99"/>
      <c r="BN161" s="61"/>
      <c r="BO161" s="96"/>
      <c r="BP161" s="96"/>
      <c r="BQ161" s="98"/>
      <c r="BR161" s="99"/>
      <c r="BS161" s="17"/>
      <c r="BT161" s="96"/>
      <c r="BU161" s="96"/>
      <c r="BV161" s="98"/>
      <c r="BW161" s="99"/>
      <c r="BX161" s="409">
        <v>1</v>
      </c>
      <c r="BY161" s="91"/>
      <c r="CB161" s="572"/>
      <c r="CC161" s="98"/>
      <c r="CD161" s="96"/>
      <c r="CE161" s="96"/>
      <c r="CF161" s="98"/>
      <c r="CG161" s="99"/>
      <c r="CH161" s="61"/>
      <c r="CI161" s="96"/>
      <c r="CJ161" s="96"/>
      <c r="CK161" s="98"/>
      <c r="CL161" s="99"/>
      <c r="CM161" s="17"/>
      <c r="CN161" s="96"/>
      <c r="CO161" s="96"/>
      <c r="CP161" s="98"/>
      <c r="CQ161" s="99"/>
      <c r="CR161" s="572">
        <v>1</v>
      </c>
      <c r="CS161" s="91"/>
      <c r="CU161" s="409"/>
      <c r="CV161" s="98"/>
      <c r="CW161" s="96"/>
      <c r="CX161" s="96"/>
      <c r="CY161" s="98"/>
      <c r="CZ161" s="99"/>
      <c r="DA161" s="61"/>
      <c r="DB161" s="96"/>
      <c r="DC161" s="96"/>
      <c r="DD161" s="98"/>
      <c r="DE161" s="99"/>
      <c r="DF161" s="17"/>
      <c r="DG161" s="96"/>
      <c r="DH161" s="96"/>
      <c r="DI161" s="98"/>
      <c r="DJ161" s="99"/>
      <c r="DK161" s="409">
        <v>1</v>
      </c>
      <c r="DL161" s="91"/>
      <c r="DN161" s="572"/>
      <c r="DO161" s="98"/>
      <c r="DP161" s="96"/>
      <c r="DQ161" s="96"/>
      <c r="DR161" s="98"/>
      <c r="DS161" s="99"/>
      <c r="DT161" s="61"/>
      <c r="DU161" s="96"/>
      <c r="DV161" s="96"/>
      <c r="DW161" s="98"/>
      <c r="DX161" s="99"/>
      <c r="DY161" s="17"/>
      <c r="DZ161" s="96"/>
      <c r="EA161" s="96"/>
      <c r="EB161" s="98"/>
      <c r="EC161" s="99"/>
      <c r="ED161" s="572">
        <v>1</v>
      </c>
      <c r="EE161" s="91"/>
      <c r="EG161" s="409"/>
      <c r="EH161" s="98"/>
      <c r="EI161" s="96"/>
      <c r="EJ161" s="96"/>
      <c r="EK161" s="98"/>
      <c r="EL161" s="99"/>
      <c r="EM161" s="61"/>
      <c r="EN161" s="96"/>
      <c r="EO161" s="96"/>
      <c r="EP161" s="98"/>
      <c r="EQ161" s="99"/>
      <c r="ER161" s="17"/>
      <c r="ES161" s="96"/>
      <c r="ET161" s="96"/>
      <c r="EU161" s="98"/>
      <c r="EV161" s="99"/>
      <c r="EW161" s="409">
        <v>1</v>
      </c>
      <c r="EX161" s="91"/>
      <c r="EZ161" s="572"/>
      <c r="FA161" s="98"/>
      <c r="FB161" s="96"/>
      <c r="FC161" s="96"/>
      <c r="FD161" s="98"/>
      <c r="FE161" s="99"/>
      <c r="FF161" s="61"/>
      <c r="FG161" s="96"/>
      <c r="FH161" s="96"/>
      <c r="FI161" s="98"/>
      <c r="FJ161" s="99"/>
      <c r="FK161" s="17"/>
      <c r="FL161" s="96"/>
      <c r="FM161" s="96"/>
      <c r="FN161" s="98"/>
      <c r="FO161" s="99"/>
      <c r="FP161" s="572">
        <v>1</v>
      </c>
      <c r="FQ161" s="91"/>
      <c r="FS161" s="409"/>
      <c r="FT161" s="98"/>
      <c r="FU161" s="96"/>
      <c r="FV161" s="96"/>
      <c r="FW161" s="98"/>
      <c r="FX161" s="99"/>
      <c r="FY161" s="61"/>
      <c r="FZ161" s="96"/>
      <c r="GA161" s="96"/>
      <c r="GB161" s="98"/>
      <c r="GC161" s="99"/>
      <c r="GD161" s="17"/>
      <c r="GE161" s="96"/>
      <c r="GF161" s="96"/>
      <c r="GG161" s="98"/>
      <c r="GH161" s="99"/>
      <c r="GI161" s="409">
        <v>1</v>
      </c>
      <c r="GJ161" s="91"/>
      <c r="GL161" s="572"/>
      <c r="GM161" s="98"/>
      <c r="GN161" s="96"/>
      <c r="GO161" s="96"/>
      <c r="GP161" s="98"/>
      <c r="GQ161" s="99"/>
      <c r="GR161" s="61"/>
      <c r="GS161" s="96"/>
      <c r="GT161" s="96"/>
      <c r="GU161" s="98"/>
      <c r="GV161" s="99"/>
      <c r="GW161" s="17"/>
      <c r="GX161" s="96"/>
      <c r="GY161" s="96"/>
      <c r="GZ161" s="98"/>
      <c r="HA161" s="99"/>
      <c r="HB161" s="572">
        <v>1</v>
      </c>
      <c r="HC161" s="91"/>
      <c r="HE161" s="409"/>
      <c r="HF161" s="98"/>
      <c r="HG161" s="96"/>
      <c r="HH161" s="96"/>
      <c r="HI161" s="98"/>
      <c r="HJ161" s="99"/>
      <c r="HK161" s="61"/>
      <c r="HL161" s="96"/>
      <c r="HM161" s="96"/>
      <c r="HN161" s="98"/>
      <c r="HO161" s="99"/>
      <c r="HP161" s="17"/>
      <c r="HQ161" s="96"/>
      <c r="HR161" s="96"/>
      <c r="HS161" s="98"/>
      <c r="HT161" s="99"/>
      <c r="HU161" s="409">
        <v>1</v>
      </c>
      <c r="HV161" s="91"/>
      <c r="HX161" s="572"/>
      <c r="HY161" s="98"/>
      <c r="HZ161" s="96"/>
      <c r="IA161" s="96"/>
      <c r="IB161" s="98"/>
      <c r="IC161" s="99"/>
      <c r="ID161" s="61"/>
      <c r="IE161" s="96"/>
      <c r="IF161" s="96"/>
      <c r="IG161" s="98"/>
      <c r="IH161" s="99"/>
      <c r="II161" s="17"/>
      <c r="IJ161" s="96"/>
      <c r="IK161" s="96"/>
      <c r="IL161" s="98"/>
      <c r="IM161" s="99"/>
      <c r="IN161" s="572">
        <v>1</v>
      </c>
      <c r="IO161" s="91"/>
      <c r="IQ161" s="566"/>
      <c r="IR161" s="98"/>
      <c r="IS161" s="96"/>
      <c r="IT161" s="96"/>
      <c r="IU161" s="98"/>
      <c r="IV161" s="99"/>
      <c r="IW161" s="61"/>
      <c r="IX161" s="96"/>
      <c r="IY161" s="96"/>
      <c r="IZ161" s="98"/>
      <c r="JA161" s="99"/>
      <c r="JB161" s="17"/>
      <c r="JC161" s="96"/>
      <c r="JD161" s="96"/>
      <c r="JE161" s="98"/>
      <c r="JF161" s="99"/>
      <c r="JG161" s="566">
        <v>1</v>
      </c>
      <c r="JH161" s="91"/>
    </row>
    <row r="162" spans="1:268" x14ac:dyDescent="0.25">
      <c r="A162" s="566">
        <v>12</v>
      </c>
      <c r="B162" s="200" t="s">
        <v>104</v>
      </c>
      <c r="C162" s="349">
        <f>SUM(C143,C159)</f>
        <v>0</v>
      </c>
      <c r="D162" s="349">
        <f>SUM(D143,D159)</f>
        <v>8132</v>
      </c>
      <c r="E162" s="350">
        <f t="shared" ref="E162" si="1393">SUM(D162,-C162)</f>
        <v>8132</v>
      </c>
      <c r="F162" s="351" t="e">
        <f t="shared" ref="F162" si="1394">E162/C162</f>
        <v>#DIV/0!</v>
      </c>
      <c r="G162" s="582"/>
      <c r="H162" s="349">
        <f>SUM(H143,H159)</f>
        <v>7808</v>
      </c>
      <c r="I162" s="349">
        <f>SUM(I143,I159)</f>
        <v>7450</v>
      </c>
      <c r="J162" s="350">
        <f>SUM(I162,-H162)</f>
        <v>-358</v>
      </c>
      <c r="K162" s="351">
        <f>J162/H162</f>
        <v>-4.5850409836065573E-2</v>
      </c>
      <c r="L162" s="17"/>
      <c r="M162" s="14">
        <f>SUM(M143,M159)</f>
        <v>8200</v>
      </c>
      <c r="N162" s="14">
        <f>SUM(N143,N159)</f>
        <v>7450</v>
      </c>
      <c r="O162" s="198">
        <f t="shared" ref="O162" si="1395">SUM(N162,-M162)</f>
        <v>-750</v>
      </c>
      <c r="P162" s="199">
        <f t="shared" ref="P162" si="1396">O162/M162</f>
        <v>-9.1463414634146339E-2</v>
      </c>
      <c r="Q162" s="566">
        <v>12</v>
      </c>
      <c r="R162" s="91"/>
      <c r="U162" s="409">
        <v>12</v>
      </c>
      <c r="V162" s="200" t="s">
        <v>104</v>
      </c>
      <c r="W162" s="349">
        <f>SUM(W143,W159)</f>
        <v>0</v>
      </c>
      <c r="X162" s="349">
        <f>SUM(X143,X159)</f>
        <v>8132</v>
      </c>
      <c r="Y162" s="350">
        <f t="shared" ref="Y162" si="1397">SUM(X162,-W162)</f>
        <v>8132</v>
      </c>
      <c r="Z162" s="351" t="e">
        <f t="shared" ref="Z162" si="1398">Y162/W162</f>
        <v>#DIV/0!</v>
      </c>
      <c r="AA162" s="582"/>
      <c r="AB162" s="349">
        <f>SUM(AB143,AB159)</f>
        <v>348</v>
      </c>
      <c r="AC162" s="349">
        <f>SUM(AC143,AC159)</f>
        <v>331</v>
      </c>
      <c r="AD162" s="350">
        <f t="shared" ref="AD162" si="1399">SUM(AC162,-AB162)</f>
        <v>-17</v>
      </c>
      <c r="AE162" s="351">
        <f t="shared" ref="AE162" si="1400">AD162/AB162</f>
        <v>-4.8850574712643681E-2</v>
      </c>
      <c r="AF162" s="17"/>
      <c r="AG162" s="14">
        <f>SUM(AG143,AG159)</f>
        <v>8200</v>
      </c>
      <c r="AH162" s="14">
        <f>SUM(AH143,AH159)</f>
        <v>331</v>
      </c>
      <c r="AI162" s="198">
        <f t="shared" ref="AI162" si="1401">SUM(AH162,-AG162)</f>
        <v>-7869</v>
      </c>
      <c r="AJ162" s="199">
        <f t="shared" ref="AJ162" si="1402">AI162/AG162</f>
        <v>-0.95963414634146338</v>
      </c>
      <c r="AK162" s="409">
        <v>12</v>
      </c>
      <c r="AL162" s="91"/>
      <c r="AN162" s="572">
        <v>12</v>
      </c>
      <c r="AO162" s="200" t="s">
        <v>104</v>
      </c>
      <c r="AP162" s="349">
        <f>SUM(AP143,AP159)</f>
        <v>0</v>
      </c>
      <c r="AQ162" s="349">
        <f>SUM(AQ143,AQ159)</f>
        <v>8132</v>
      </c>
      <c r="AR162" s="350">
        <f t="shared" ref="AR162" si="1403">SUM(AQ162,-AP162)</f>
        <v>8132</v>
      </c>
      <c r="AS162" s="351" t="e">
        <f t="shared" ref="AS162" si="1404">AR162/AP162</f>
        <v>#DIV/0!</v>
      </c>
      <c r="AT162" s="582"/>
      <c r="AU162" s="349">
        <f>SUM(AU143,AU159)</f>
        <v>116</v>
      </c>
      <c r="AV162" s="349">
        <f>SUM(AV143,AV159)</f>
        <v>109</v>
      </c>
      <c r="AW162" s="350">
        <f t="shared" ref="AW162" si="1405">SUM(AV162,-AU162)</f>
        <v>-7</v>
      </c>
      <c r="AX162" s="351">
        <f t="shared" ref="AX162" si="1406">AW162/AU162</f>
        <v>-6.0344827586206899E-2</v>
      </c>
      <c r="AY162" s="17"/>
      <c r="AZ162" s="14">
        <f>SUM(AZ143,AZ159)</f>
        <v>8200</v>
      </c>
      <c r="BA162" s="14">
        <f>SUM(BA143,BA159)</f>
        <v>109</v>
      </c>
      <c r="BB162" s="198">
        <f t="shared" ref="BB162" si="1407">SUM(BA162,-AZ162)</f>
        <v>-8091</v>
      </c>
      <c r="BC162" s="199">
        <f t="shared" ref="BC162" si="1408">BB162/AZ162</f>
        <v>-0.98670731707317072</v>
      </c>
      <c r="BD162" s="572">
        <v>12</v>
      </c>
      <c r="BE162" s="91"/>
      <c r="BH162" s="409">
        <v>12</v>
      </c>
      <c r="BI162" s="200" t="s">
        <v>104</v>
      </c>
      <c r="BJ162" s="349">
        <f>SUM(BJ143,BJ159)</f>
        <v>0</v>
      </c>
      <c r="BK162" s="349">
        <f>SUM(BK143,BK159)</f>
        <v>8132</v>
      </c>
      <c r="BL162" s="350">
        <f t="shared" ref="BL162" si="1409">SUM(BK162,-BJ162)</f>
        <v>8132</v>
      </c>
      <c r="BM162" s="351" t="e">
        <f t="shared" ref="BM162" si="1410">BL162/BJ162</f>
        <v>#DIV/0!</v>
      </c>
      <c r="BN162" s="582"/>
      <c r="BO162" s="349">
        <f>SUM(BO143,BO159)</f>
        <v>327</v>
      </c>
      <c r="BP162" s="349">
        <f>SUM(BP143,BP159)</f>
        <v>358</v>
      </c>
      <c r="BQ162" s="350">
        <f t="shared" ref="BQ162" si="1411">SUM(BP162,-BO162)</f>
        <v>31</v>
      </c>
      <c r="BR162" s="351">
        <f t="shared" ref="BR162" si="1412">BQ162/BO162</f>
        <v>9.480122324159021E-2</v>
      </c>
      <c r="BS162" s="17"/>
      <c r="BT162" s="14">
        <f>SUM(BT143,BT159)</f>
        <v>8200</v>
      </c>
      <c r="BU162" s="14">
        <f>SUM(BU143,BU159)</f>
        <v>358</v>
      </c>
      <c r="BV162" s="198">
        <f t="shared" ref="BV162" si="1413">SUM(BU162,-BT162)</f>
        <v>-7842</v>
      </c>
      <c r="BW162" s="199">
        <f t="shared" ref="BW162" si="1414">BV162/BT162</f>
        <v>-0.95634146341463411</v>
      </c>
      <c r="BX162" s="409">
        <v>12</v>
      </c>
      <c r="BY162" s="91"/>
      <c r="CB162" s="572">
        <v>12</v>
      </c>
      <c r="CC162" s="200" t="s">
        <v>104</v>
      </c>
      <c r="CD162" s="349">
        <f>SUM(CD143,CD159)</f>
        <v>0</v>
      </c>
      <c r="CE162" s="349">
        <f>SUM(CE143,CE159)</f>
        <v>8132</v>
      </c>
      <c r="CF162" s="350">
        <f t="shared" ref="CF162" si="1415">SUM(CE162,-CD162)</f>
        <v>8132</v>
      </c>
      <c r="CG162" s="351" t="e">
        <f t="shared" ref="CG162" si="1416">CF162/CD162</f>
        <v>#DIV/0!</v>
      </c>
      <c r="CH162" s="582"/>
      <c r="CI162" s="349">
        <f>SUM(CI143,CI159)</f>
        <v>225</v>
      </c>
      <c r="CJ162" s="349">
        <f>SUM(CJ143,CJ159)</f>
        <v>182</v>
      </c>
      <c r="CK162" s="350">
        <f t="shared" ref="CK162" si="1417">SUM(CJ162,-CI162)</f>
        <v>-43</v>
      </c>
      <c r="CL162" s="351">
        <f t="shared" ref="CL162" si="1418">CK162/CI162</f>
        <v>-0.19111111111111112</v>
      </c>
      <c r="CM162" s="17"/>
      <c r="CN162" s="14">
        <f>SUM(CN143,CN159)</f>
        <v>8200</v>
      </c>
      <c r="CO162" s="14">
        <f>SUM(CO143,CO159)</f>
        <v>182</v>
      </c>
      <c r="CP162" s="198">
        <f t="shared" ref="CP162" si="1419">SUM(CO162,-CN162)</f>
        <v>-8018</v>
      </c>
      <c r="CQ162" s="199">
        <f t="shared" ref="CQ162" si="1420">CP162/CN162</f>
        <v>-0.97780487804878047</v>
      </c>
      <c r="CR162" s="572">
        <v>12</v>
      </c>
      <c r="CS162" s="91"/>
      <c r="CU162" s="409">
        <v>12</v>
      </c>
      <c r="CV162" s="200" t="s">
        <v>104</v>
      </c>
      <c r="CW162" s="349">
        <f>SUM(CW143,CW159)</f>
        <v>0</v>
      </c>
      <c r="CX162" s="349">
        <f>SUM(CX143,CX159)</f>
        <v>8132</v>
      </c>
      <c r="CY162" s="350">
        <f t="shared" ref="CY162" si="1421">SUM(CX162,-CW162)</f>
        <v>8132</v>
      </c>
      <c r="CZ162" s="351" t="e">
        <f t="shared" ref="CZ162" si="1422">CY162/CW162</f>
        <v>#DIV/0!</v>
      </c>
      <c r="DA162" s="582"/>
      <c r="DB162" s="349">
        <f>SUM(DB143,DB159)</f>
        <v>91</v>
      </c>
      <c r="DC162" s="349">
        <f>SUM(DC143,DC159)</f>
        <v>102</v>
      </c>
      <c r="DD162" s="350">
        <f t="shared" ref="DD162" si="1423">SUM(DC162,-DB162)</f>
        <v>11</v>
      </c>
      <c r="DE162" s="351">
        <f t="shared" ref="DE162" si="1424">DD162/DB162</f>
        <v>0.12087912087912088</v>
      </c>
      <c r="DF162" s="17"/>
      <c r="DG162" s="14">
        <f>SUM(DG143,DG159)</f>
        <v>8200</v>
      </c>
      <c r="DH162" s="14">
        <f>SUM(DH143,DH159)</f>
        <v>102</v>
      </c>
      <c r="DI162" s="198">
        <f t="shared" ref="DI162" si="1425">SUM(DH162,-DG162)</f>
        <v>-8098</v>
      </c>
      <c r="DJ162" s="199">
        <f t="shared" ref="DJ162" si="1426">DI162/DG162</f>
        <v>-0.98756097560975609</v>
      </c>
      <c r="DK162" s="409">
        <v>12</v>
      </c>
      <c r="DL162" s="91"/>
      <c r="DN162" s="572">
        <v>12</v>
      </c>
      <c r="DO162" s="200" t="s">
        <v>104</v>
      </c>
      <c r="DP162" s="349">
        <f>SUM(DP143,DP159)</f>
        <v>0</v>
      </c>
      <c r="DQ162" s="349">
        <f>SUM(DQ143,DQ159)</f>
        <v>8132</v>
      </c>
      <c r="DR162" s="350">
        <f t="shared" ref="DR162" si="1427">SUM(DQ162,-DP162)</f>
        <v>8132</v>
      </c>
      <c r="DS162" s="351" t="e">
        <f t="shared" ref="DS162" si="1428">DR162/DP162</f>
        <v>#DIV/0!</v>
      </c>
      <c r="DT162" s="582"/>
      <c r="DU162" s="349">
        <f>SUM(DU143,DU159)</f>
        <v>41</v>
      </c>
      <c r="DV162" s="349">
        <f>SUM(DV143,DV159)</f>
        <v>40</v>
      </c>
      <c r="DW162" s="350">
        <f t="shared" ref="DW162" si="1429">SUM(DV162,-DU162)</f>
        <v>-1</v>
      </c>
      <c r="DX162" s="351">
        <f t="shared" ref="DX162" si="1430">DW162/DU162</f>
        <v>-2.4390243902439025E-2</v>
      </c>
      <c r="DY162" s="17"/>
      <c r="DZ162" s="14">
        <f>SUM(DZ143,DZ159)</f>
        <v>8200</v>
      </c>
      <c r="EA162" s="14">
        <f>SUM(EA143,EA159)</f>
        <v>40</v>
      </c>
      <c r="EB162" s="198">
        <f t="shared" ref="EB162" si="1431">SUM(EA162,-DZ162)</f>
        <v>-8160</v>
      </c>
      <c r="EC162" s="199">
        <f t="shared" ref="EC162" si="1432">EB162/DZ162</f>
        <v>-0.99512195121951219</v>
      </c>
      <c r="ED162" s="572">
        <v>12</v>
      </c>
      <c r="EE162" s="91"/>
      <c r="EG162" s="409">
        <v>12</v>
      </c>
      <c r="EH162" s="200" t="s">
        <v>104</v>
      </c>
      <c r="EI162" s="349">
        <f>SUM(EI143,EI159)</f>
        <v>0</v>
      </c>
      <c r="EJ162" s="349">
        <f>SUM(EJ143,EJ159)</f>
        <v>8132</v>
      </c>
      <c r="EK162" s="350">
        <f t="shared" ref="EK162" si="1433">SUM(EJ162,-EI162)</f>
        <v>8132</v>
      </c>
      <c r="EL162" s="351" t="e">
        <f t="shared" ref="EL162" si="1434">EK162/EI162</f>
        <v>#DIV/0!</v>
      </c>
      <c r="EM162" s="582"/>
      <c r="EN162" s="349">
        <f>SUM(EN143,EN159)</f>
        <v>62</v>
      </c>
      <c r="EO162" s="349">
        <f>SUM(EO143,EO159)</f>
        <v>69</v>
      </c>
      <c r="EP162" s="350">
        <f t="shared" ref="EP162" si="1435">SUM(EO162,-EN162)</f>
        <v>7</v>
      </c>
      <c r="EQ162" s="351">
        <f t="shared" ref="EQ162" si="1436">EP162/EN162</f>
        <v>0.11290322580645161</v>
      </c>
      <c r="ER162" s="17"/>
      <c r="ES162" s="14">
        <f>SUM(ES143,ES159)</f>
        <v>8200</v>
      </c>
      <c r="ET162" s="14">
        <f>SUM(ET143,ET159)</f>
        <v>69</v>
      </c>
      <c r="EU162" s="198">
        <f t="shared" ref="EU162" si="1437">SUM(ET162,-ES162)</f>
        <v>-8131</v>
      </c>
      <c r="EV162" s="199">
        <f t="shared" ref="EV162" si="1438">EU162/ES162</f>
        <v>-0.99158536585365853</v>
      </c>
      <c r="EW162" s="409">
        <v>12</v>
      </c>
      <c r="EX162" s="91"/>
      <c r="EZ162" s="572">
        <v>12</v>
      </c>
      <c r="FA162" s="200" t="s">
        <v>104</v>
      </c>
      <c r="FB162" s="349">
        <f>SUM(FB143,FB159)</f>
        <v>0</v>
      </c>
      <c r="FC162" s="349">
        <f>SUM(FC143,FC159)</f>
        <v>8132</v>
      </c>
      <c r="FD162" s="350">
        <f t="shared" ref="FD162" si="1439">SUM(FC162,-FB162)</f>
        <v>8132</v>
      </c>
      <c r="FE162" s="351" t="e">
        <f t="shared" ref="FE162" si="1440">FD162/FB162</f>
        <v>#DIV/0!</v>
      </c>
      <c r="FF162" s="582"/>
      <c r="FG162" s="349">
        <f>SUM(FG143,FG159)</f>
        <v>14</v>
      </c>
      <c r="FH162" s="349">
        <f>SUM(FH143,FH159)</f>
        <v>12</v>
      </c>
      <c r="FI162" s="350">
        <f t="shared" ref="FI162" si="1441">SUM(FH162,-FG162)</f>
        <v>-2</v>
      </c>
      <c r="FJ162" s="351">
        <f t="shared" ref="FJ162" si="1442">FI162/FG162</f>
        <v>-0.14285714285714285</v>
      </c>
      <c r="FK162" s="17"/>
      <c r="FL162" s="14">
        <f>SUM(FL143,FL159)</f>
        <v>8200</v>
      </c>
      <c r="FM162" s="14">
        <f>SUM(FM143,FM159)</f>
        <v>12</v>
      </c>
      <c r="FN162" s="198">
        <f t="shared" ref="FN162" si="1443">SUM(FM162,-FL162)</f>
        <v>-8188</v>
      </c>
      <c r="FO162" s="199">
        <f t="shared" ref="FO162" si="1444">FN162/FL162</f>
        <v>-0.99853658536585366</v>
      </c>
      <c r="FP162" s="572">
        <v>12</v>
      </c>
      <c r="FQ162" s="91"/>
      <c r="FS162" s="409">
        <v>12</v>
      </c>
      <c r="FT162" s="200" t="s">
        <v>104</v>
      </c>
      <c r="FU162" s="349">
        <f>SUM(FU143,FU159)</f>
        <v>0</v>
      </c>
      <c r="FV162" s="349">
        <f>SUM(FV143,FV159)</f>
        <v>8132</v>
      </c>
      <c r="FW162" s="350">
        <f t="shared" ref="FW162" si="1445">SUM(FV162,-FU162)</f>
        <v>8132</v>
      </c>
      <c r="FX162" s="351" t="e">
        <f t="shared" ref="FX162" si="1446">FW162/FU162</f>
        <v>#DIV/0!</v>
      </c>
      <c r="FY162" s="582"/>
      <c r="FZ162" s="349">
        <f>SUM(FZ143,FZ159)</f>
        <v>91</v>
      </c>
      <c r="GA162" s="349">
        <f>SUM(GA143,GA159)</f>
        <v>101</v>
      </c>
      <c r="GB162" s="350">
        <f t="shared" ref="GB162" si="1447">SUM(GA162,-FZ162)</f>
        <v>10</v>
      </c>
      <c r="GC162" s="351">
        <f t="shared" ref="GC162" si="1448">GB162/FZ162</f>
        <v>0.10989010989010989</v>
      </c>
      <c r="GD162" s="17"/>
      <c r="GE162" s="14">
        <f>SUM(GE143,GE159)</f>
        <v>8200</v>
      </c>
      <c r="GF162" s="14">
        <f>SUM(GF143,GF159)</f>
        <v>101</v>
      </c>
      <c r="GG162" s="198">
        <f t="shared" ref="GG162" si="1449">SUM(GF162,-GE162)</f>
        <v>-8099</v>
      </c>
      <c r="GH162" s="199">
        <f t="shared" ref="GH162" si="1450">GG162/GE162</f>
        <v>-0.98768292682926828</v>
      </c>
      <c r="GI162" s="409">
        <v>12</v>
      </c>
      <c r="GJ162" s="91"/>
      <c r="GL162" s="572">
        <v>12</v>
      </c>
      <c r="GM162" s="200" t="s">
        <v>104</v>
      </c>
      <c r="GN162" s="349">
        <f>SUM(GN143,GN159)</f>
        <v>0</v>
      </c>
      <c r="GO162" s="349">
        <f>SUM(GO143,GO159)</f>
        <v>8132</v>
      </c>
      <c r="GP162" s="350">
        <f t="shared" ref="GP162" si="1451">SUM(GO162,-GN162)</f>
        <v>8132</v>
      </c>
      <c r="GQ162" s="351" t="e">
        <f t="shared" ref="GQ162" si="1452">GP162/GN162</f>
        <v>#DIV/0!</v>
      </c>
      <c r="GR162" s="582"/>
      <c r="GS162" s="349">
        <f>SUM(GS143,GS159)</f>
        <v>15</v>
      </c>
      <c r="GT162" s="349">
        <f>SUM(GT143,GT159)</f>
        <v>7</v>
      </c>
      <c r="GU162" s="350">
        <f t="shared" ref="GU162" si="1453">SUM(GT162,-GS162)</f>
        <v>-8</v>
      </c>
      <c r="GV162" s="351">
        <f t="shared" ref="GV162" si="1454">GU162/GS162</f>
        <v>-0.53333333333333333</v>
      </c>
      <c r="GW162" s="17"/>
      <c r="GX162" s="14">
        <f>SUM(GX143,GX159)</f>
        <v>8200</v>
      </c>
      <c r="GY162" s="14">
        <f>SUM(GY143,GY159)</f>
        <v>7</v>
      </c>
      <c r="GZ162" s="198">
        <f t="shared" ref="GZ162" si="1455">SUM(GY162,-GX162)</f>
        <v>-8193</v>
      </c>
      <c r="HA162" s="199">
        <f t="shared" ref="HA162" si="1456">GZ162/GX162</f>
        <v>-0.99914634146341463</v>
      </c>
      <c r="HB162" s="572">
        <v>12</v>
      </c>
      <c r="HC162" s="91"/>
      <c r="HE162" s="409">
        <v>12</v>
      </c>
      <c r="HF162" s="200" t="s">
        <v>104</v>
      </c>
      <c r="HG162" s="349">
        <f>SUM(HG143,HG159)</f>
        <v>0</v>
      </c>
      <c r="HH162" s="349">
        <f>SUM(HH143,HH159)</f>
        <v>8132</v>
      </c>
      <c r="HI162" s="350">
        <f t="shared" ref="HI162" si="1457">SUM(HH162,-HG162)</f>
        <v>8132</v>
      </c>
      <c r="HJ162" s="351" t="e">
        <f t="shared" ref="HJ162" si="1458">HI162/HG162</f>
        <v>#DIV/0!</v>
      </c>
      <c r="HK162" s="582"/>
      <c r="HL162" s="349">
        <f>SUM(HL143,HL159)</f>
        <v>33</v>
      </c>
      <c r="HM162" s="349">
        <f>SUM(HM143,HM159)</f>
        <v>35</v>
      </c>
      <c r="HN162" s="350">
        <f t="shared" ref="HN162" si="1459">SUM(HM162,-HL162)</f>
        <v>2</v>
      </c>
      <c r="HO162" s="351">
        <f t="shared" ref="HO162" si="1460">HN162/HL162</f>
        <v>6.0606060606060608E-2</v>
      </c>
      <c r="HP162" s="17"/>
      <c r="HQ162" s="14">
        <f>SUM(HQ143,HQ159)</f>
        <v>8200</v>
      </c>
      <c r="HR162" s="14">
        <f>SUM(HR143,HR159)</f>
        <v>35</v>
      </c>
      <c r="HS162" s="198">
        <f t="shared" ref="HS162" si="1461">SUM(HR162,-HQ162)</f>
        <v>-8165</v>
      </c>
      <c r="HT162" s="199">
        <f t="shared" ref="HT162" si="1462">HS162/HQ162</f>
        <v>-0.99573170731707317</v>
      </c>
      <c r="HU162" s="409">
        <v>12</v>
      </c>
      <c r="HV162" s="91"/>
      <c r="HX162" s="572">
        <v>12</v>
      </c>
      <c r="HY162" s="200" t="s">
        <v>104</v>
      </c>
      <c r="HZ162" s="349">
        <f>SUM(HZ143,HZ159)</f>
        <v>0</v>
      </c>
      <c r="IA162" s="349">
        <f>SUM(IA143,IA159)</f>
        <v>8132</v>
      </c>
      <c r="IB162" s="350">
        <f t="shared" ref="IB162" si="1463">SUM(IA162,-HZ162)</f>
        <v>8132</v>
      </c>
      <c r="IC162" s="351" t="e">
        <f t="shared" ref="IC162" si="1464">IB162/HZ162</f>
        <v>#DIV/0!</v>
      </c>
      <c r="ID162" s="582"/>
      <c r="IE162" s="349">
        <f>SUM(IE143,IE159)</f>
        <v>61</v>
      </c>
      <c r="IF162" s="349">
        <f>SUM(IF143,IF159)</f>
        <v>44</v>
      </c>
      <c r="IG162" s="350">
        <f t="shared" ref="IG162" si="1465">SUM(IF162,-IE162)</f>
        <v>-17</v>
      </c>
      <c r="IH162" s="351">
        <f t="shared" ref="IH162" si="1466">IG162/IE162</f>
        <v>-0.27868852459016391</v>
      </c>
      <c r="II162" s="17"/>
      <c r="IJ162" s="14">
        <f>SUM(IJ143,IJ159)</f>
        <v>8200</v>
      </c>
      <c r="IK162" s="14">
        <f>SUM(IK143,IK159)</f>
        <v>44</v>
      </c>
      <c r="IL162" s="198">
        <f t="shared" ref="IL162" si="1467">SUM(IK162,-IJ162)</f>
        <v>-8156</v>
      </c>
      <c r="IM162" s="199">
        <f t="shared" ref="IM162" si="1468">IL162/IJ162</f>
        <v>-0.99463414634146341</v>
      </c>
      <c r="IN162" s="572">
        <v>12</v>
      </c>
      <c r="IO162" s="91"/>
      <c r="IQ162" s="566">
        <v>12</v>
      </c>
      <c r="IR162" s="200" t="s">
        <v>104</v>
      </c>
      <c r="IS162" s="349">
        <f>SUM(IS143,IS159)</f>
        <v>0</v>
      </c>
      <c r="IT162" s="349">
        <f>SUM(IT143,IT159)</f>
        <v>8132</v>
      </c>
      <c r="IU162" s="350">
        <f t="shared" ref="IU162" si="1469">SUM(IT162,-IS162)</f>
        <v>8132</v>
      </c>
      <c r="IV162" s="351" t="e">
        <f t="shared" ref="IV162" si="1470">IU162/IS162</f>
        <v>#DIV/0!</v>
      </c>
      <c r="IW162" s="582"/>
      <c r="IX162" s="349">
        <f>SUM(IX143,IX159)</f>
        <v>1424</v>
      </c>
      <c r="IY162" s="349">
        <f>SUM(IY143,IY159)</f>
        <v>1390</v>
      </c>
      <c r="IZ162" s="350">
        <f t="shared" ref="IZ162" si="1471">SUM(IY162,-IX162)</f>
        <v>-34</v>
      </c>
      <c r="JA162" s="351">
        <f t="shared" ref="JA162" si="1472">IZ162/IX162</f>
        <v>-2.3876404494382022E-2</v>
      </c>
      <c r="JB162" s="17"/>
      <c r="JC162" s="14">
        <f>SUM(JC143,JC159)</f>
        <v>8200</v>
      </c>
      <c r="JD162" s="14">
        <f>SUM(JD143,JD159)</f>
        <v>1390</v>
      </c>
      <c r="JE162" s="198">
        <f t="shared" ref="JE162" si="1473">SUM(JD162,-JC162)</f>
        <v>-6810</v>
      </c>
      <c r="JF162" s="199">
        <f t="shared" ref="JF162" si="1474">JE162/JC162</f>
        <v>-0.83048780487804874</v>
      </c>
      <c r="JG162" s="566">
        <v>12</v>
      </c>
      <c r="JH162" s="91"/>
    </row>
    <row r="163" spans="1:268" hidden="1" x14ac:dyDescent="0.25">
      <c r="A163" s="566"/>
      <c r="B163" s="95"/>
      <c r="C163" s="96"/>
      <c r="D163" s="120"/>
      <c r="E163" s="98"/>
      <c r="F163" s="99"/>
      <c r="G163" s="61"/>
      <c r="H163" s="120"/>
      <c r="I163" s="120"/>
      <c r="J163" s="98"/>
      <c r="K163" s="99"/>
      <c r="L163" s="17"/>
      <c r="M163" s="120"/>
      <c r="N163" s="120"/>
      <c r="O163" s="98"/>
      <c r="P163" s="99"/>
      <c r="Q163" s="566"/>
      <c r="R163" s="91"/>
      <c r="U163" s="409"/>
      <c r="V163" s="95"/>
      <c r="W163" s="96"/>
      <c r="X163" s="120"/>
      <c r="Y163" s="98"/>
      <c r="Z163" s="99"/>
      <c r="AA163" s="61"/>
      <c r="AB163" s="120"/>
      <c r="AC163" s="120"/>
      <c r="AD163" s="98"/>
      <c r="AE163" s="99"/>
      <c r="AF163" s="17"/>
      <c r="AG163" s="120"/>
      <c r="AH163" s="120"/>
      <c r="AI163" s="98"/>
      <c r="AJ163" s="99"/>
      <c r="AK163" s="409"/>
      <c r="AL163" s="91"/>
      <c r="AN163" s="409"/>
      <c r="AO163" s="95"/>
      <c r="AP163" s="96"/>
      <c r="AQ163" s="120"/>
      <c r="AR163" s="98"/>
      <c r="AS163" s="99"/>
      <c r="AT163" s="61"/>
      <c r="AU163" s="120"/>
      <c r="AV163" s="120"/>
      <c r="AW163" s="98"/>
      <c r="AX163" s="99"/>
      <c r="AY163" s="17"/>
      <c r="AZ163" s="120"/>
      <c r="BA163" s="120"/>
      <c r="BB163" s="98"/>
      <c r="BC163" s="99"/>
      <c r="BD163" s="409"/>
      <c r="BE163" s="91"/>
      <c r="BH163" s="409"/>
      <c r="BI163" s="95"/>
      <c r="BJ163" s="96"/>
      <c r="BK163" s="120"/>
      <c r="BL163" s="98"/>
      <c r="BM163" s="99"/>
      <c r="BN163" s="61"/>
      <c r="BO163" s="120"/>
      <c r="BP163" s="120"/>
      <c r="BQ163" s="98"/>
      <c r="BR163" s="99"/>
      <c r="BS163" s="17"/>
      <c r="BT163" s="120"/>
      <c r="BU163" s="120"/>
      <c r="BV163" s="98"/>
      <c r="BW163" s="99"/>
      <c r="BX163" s="409"/>
      <c r="BY163" s="91"/>
      <c r="CB163" s="409"/>
      <c r="CC163" s="95"/>
      <c r="CD163" s="96"/>
      <c r="CE163" s="120"/>
      <c r="CF163" s="98"/>
      <c r="CG163" s="99"/>
      <c r="CH163" s="61"/>
      <c r="CI163" s="120"/>
      <c r="CJ163" s="120"/>
      <c r="CK163" s="98"/>
      <c r="CL163" s="99"/>
      <c r="CM163" s="17"/>
      <c r="CN163" s="120"/>
      <c r="CO163" s="120"/>
      <c r="CP163" s="98"/>
      <c r="CQ163" s="99"/>
      <c r="CR163" s="409"/>
      <c r="CS163" s="91"/>
      <c r="CU163" s="409"/>
      <c r="CV163" s="95"/>
      <c r="CW163" s="96"/>
      <c r="CX163" s="120"/>
      <c r="CY163" s="98"/>
      <c r="CZ163" s="99"/>
      <c r="DA163" s="61"/>
      <c r="DB163" s="120"/>
      <c r="DC163" s="120"/>
      <c r="DD163" s="98"/>
      <c r="DE163" s="99"/>
      <c r="DF163" s="17"/>
      <c r="DG163" s="120"/>
      <c r="DH163" s="120"/>
      <c r="DI163" s="98"/>
      <c r="DJ163" s="99"/>
      <c r="DK163" s="409"/>
      <c r="DL163" s="91"/>
      <c r="DN163" s="409"/>
      <c r="DO163" s="95"/>
      <c r="DP163" s="96"/>
      <c r="DQ163" s="120"/>
      <c r="DR163" s="98"/>
      <c r="DS163" s="99"/>
      <c r="DT163" s="61"/>
      <c r="DU163" s="120"/>
      <c r="DV163" s="120"/>
      <c r="DW163" s="98"/>
      <c r="DX163" s="99"/>
      <c r="DY163" s="17"/>
      <c r="DZ163" s="120"/>
      <c r="EA163" s="120"/>
      <c r="EB163" s="98"/>
      <c r="EC163" s="99"/>
      <c r="ED163" s="409"/>
      <c r="EE163" s="91"/>
      <c r="EG163" s="409"/>
      <c r="EH163" s="95"/>
      <c r="EI163" s="96"/>
      <c r="EJ163" s="120"/>
      <c r="EK163" s="98"/>
      <c r="EL163" s="99"/>
      <c r="EM163" s="61"/>
      <c r="EN163" s="120"/>
      <c r="EO163" s="120"/>
      <c r="EP163" s="98"/>
      <c r="EQ163" s="99"/>
      <c r="ER163" s="17"/>
      <c r="ES163" s="120"/>
      <c r="ET163" s="120"/>
      <c r="EU163" s="98"/>
      <c r="EV163" s="99"/>
      <c r="EW163" s="409"/>
      <c r="EX163" s="91"/>
      <c r="EZ163" s="409"/>
      <c r="FA163" s="95"/>
      <c r="FB163" s="96"/>
      <c r="FC163" s="120"/>
      <c r="FD163" s="98"/>
      <c r="FE163" s="99"/>
      <c r="FF163" s="61"/>
      <c r="FG163" s="120"/>
      <c r="FH163" s="120"/>
      <c r="FI163" s="98"/>
      <c r="FJ163" s="99"/>
      <c r="FK163" s="17"/>
      <c r="FL163" s="120"/>
      <c r="FM163" s="120"/>
      <c r="FN163" s="98"/>
      <c r="FO163" s="99"/>
      <c r="FP163" s="409"/>
      <c r="FQ163" s="91"/>
      <c r="FS163" s="409"/>
      <c r="FT163" s="95"/>
      <c r="FU163" s="96"/>
      <c r="FV163" s="120"/>
      <c r="FW163" s="98"/>
      <c r="FX163" s="99"/>
      <c r="FY163" s="61"/>
      <c r="FZ163" s="120"/>
      <c r="GA163" s="120"/>
      <c r="GB163" s="98"/>
      <c r="GC163" s="99"/>
      <c r="GD163" s="17"/>
      <c r="GE163" s="120"/>
      <c r="GF163" s="120"/>
      <c r="GG163" s="98"/>
      <c r="GH163" s="99"/>
      <c r="GI163" s="409"/>
      <c r="GJ163" s="91"/>
      <c r="GL163" s="409"/>
      <c r="GM163" s="95"/>
      <c r="GN163" s="96"/>
      <c r="GO163" s="120"/>
      <c r="GP163" s="98"/>
      <c r="GQ163" s="99"/>
      <c r="GR163" s="61"/>
      <c r="GS163" s="120"/>
      <c r="GT163" s="120"/>
      <c r="GU163" s="98"/>
      <c r="GV163" s="99"/>
      <c r="GW163" s="17"/>
      <c r="GX163" s="120"/>
      <c r="GY163" s="120"/>
      <c r="GZ163" s="98"/>
      <c r="HA163" s="99"/>
      <c r="HB163" s="409"/>
      <c r="HC163" s="91"/>
      <c r="HE163" s="409"/>
      <c r="HF163" s="95"/>
      <c r="HG163" s="96"/>
      <c r="HH163" s="120"/>
      <c r="HI163" s="98"/>
      <c r="HJ163" s="99"/>
      <c r="HK163" s="61"/>
      <c r="HL163" s="120"/>
      <c r="HM163" s="120"/>
      <c r="HN163" s="98"/>
      <c r="HO163" s="99"/>
      <c r="HP163" s="17"/>
      <c r="HQ163" s="120"/>
      <c r="HR163" s="120"/>
      <c r="HS163" s="98"/>
      <c r="HT163" s="99"/>
      <c r="HU163" s="409"/>
      <c r="HV163" s="91"/>
      <c r="HX163" s="409"/>
      <c r="HY163" s="95"/>
      <c r="HZ163" s="96"/>
      <c r="IA163" s="120"/>
      <c r="IB163" s="98"/>
      <c r="IC163" s="99"/>
      <c r="ID163" s="61"/>
      <c r="IE163" s="120"/>
      <c r="IF163" s="120"/>
      <c r="IG163" s="98"/>
      <c r="IH163" s="99"/>
      <c r="II163" s="17"/>
      <c r="IJ163" s="120"/>
      <c r="IK163" s="120"/>
      <c r="IL163" s="98"/>
      <c r="IM163" s="99"/>
      <c r="IN163" s="409"/>
      <c r="IO163" s="91"/>
      <c r="IQ163" s="566"/>
      <c r="IR163" s="95"/>
      <c r="IS163" s="96"/>
      <c r="IT163" s="120"/>
      <c r="IU163" s="98"/>
      <c r="IV163" s="99"/>
      <c r="IW163" s="61"/>
      <c r="IX163" s="120"/>
      <c r="IY163" s="120"/>
      <c r="IZ163" s="98"/>
      <c r="JA163" s="99"/>
      <c r="JB163" s="17"/>
      <c r="JC163" s="120"/>
      <c r="JD163" s="120"/>
      <c r="JE163" s="98"/>
      <c r="JF163" s="99"/>
      <c r="JG163" s="566"/>
      <c r="JH163" s="91"/>
    </row>
    <row r="164" spans="1:268" hidden="1" x14ac:dyDescent="0.25">
      <c r="A164" s="566">
        <v>22</v>
      </c>
      <c r="B164" s="135" t="s">
        <v>105</v>
      </c>
      <c r="C164" s="135">
        <f>SUM(C143,C159)</f>
        <v>0</v>
      </c>
      <c r="D164" s="135">
        <f>SUM(D143,D159)</f>
        <v>8132</v>
      </c>
      <c r="E164" s="161">
        <f t="shared" ref="E164" si="1475">SUM(D164,-C164)</f>
        <v>8132</v>
      </c>
      <c r="F164" s="352" t="e">
        <f t="shared" ref="F164" si="1476">E164/C164</f>
        <v>#DIV/0!</v>
      </c>
      <c r="G164" s="61">
        <v>21</v>
      </c>
      <c r="H164" s="135">
        <f>SUM(H143,H159)</f>
        <v>7808</v>
      </c>
      <c r="I164" s="135">
        <f>SUM(I143,I159)</f>
        <v>7450</v>
      </c>
      <c r="J164" s="161">
        <f>SUM(I164,-H164)</f>
        <v>-358</v>
      </c>
      <c r="K164" s="352">
        <f>J164/H164</f>
        <v>-4.5850409836065573E-2</v>
      </c>
      <c r="L164" s="17"/>
      <c r="M164" s="135">
        <f>SUM(M143,M159)</f>
        <v>8200</v>
      </c>
      <c r="N164" s="135">
        <f>SUM(N143,N159)</f>
        <v>7450</v>
      </c>
      <c r="O164" s="161">
        <f t="shared" ref="O164" si="1477">SUM(N164,-M164)</f>
        <v>-750</v>
      </c>
      <c r="P164" s="352">
        <f t="shared" ref="P164" si="1478">O164/M164</f>
        <v>-9.1463414634146339E-2</v>
      </c>
      <c r="Q164" s="566">
        <v>22</v>
      </c>
      <c r="R164" s="91"/>
      <c r="U164" s="409">
        <v>22</v>
      </c>
      <c r="V164" s="135" t="s">
        <v>105</v>
      </c>
      <c r="W164" s="135">
        <f>SUM(W143,W159)</f>
        <v>0</v>
      </c>
      <c r="X164" s="135">
        <f>SUM(X143,X159)</f>
        <v>8132</v>
      </c>
      <c r="Y164" s="161">
        <f t="shared" ref="Y164" si="1479">SUM(X164,-W164)</f>
        <v>8132</v>
      </c>
      <c r="Z164" s="352" t="e">
        <f t="shared" ref="Z164" si="1480">Y164/W164</f>
        <v>#DIV/0!</v>
      </c>
      <c r="AA164" s="61">
        <v>21</v>
      </c>
      <c r="AB164" s="135">
        <f>SUM(AB143,AB159)</f>
        <v>348</v>
      </c>
      <c r="AC164" s="135">
        <f>SUM(AC143,AC159)</f>
        <v>331</v>
      </c>
      <c r="AD164" s="161">
        <f t="shared" ref="AD164" si="1481">SUM(AC164,-AB164)</f>
        <v>-17</v>
      </c>
      <c r="AE164" s="352">
        <f t="shared" ref="AE164" si="1482">AD164/AB164</f>
        <v>-4.8850574712643681E-2</v>
      </c>
      <c r="AF164" s="17"/>
      <c r="AG164" s="135">
        <f>SUM(AG143,AG159)</f>
        <v>8200</v>
      </c>
      <c r="AH164" s="135">
        <f>SUM(AH143,AH159)</f>
        <v>331</v>
      </c>
      <c r="AI164" s="161">
        <f t="shared" ref="AI164" si="1483">SUM(AH164,-AG164)</f>
        <v>-7869</v>
      </c>
      <c r="AJ164" s="352">
        <f t="shared" ref="AJ164" si="1484">AI164/AG164</f>
        <v>-0.95963414634146338</v>
      </c>
      <c r="AK164" s="409">
        <v>22</v>
      </c>
      <c r="AL164" s="91"/>
      <c r="AN164" s="409">
        <v>22</v>
      </c>
      <c r="AO164" s="135" t="s">
        <v>105</v>
      </c>
      <c r="AP164" s="135">
        <f>SUM(AP143,AP159)</f>
        <v>0</v>
      </c>
      <c r="AQ164" s="135">
        <f>SUM(AQ143,AQ159)</f>
        <v>8132</v>
      </c>
      <c r="AR164" s="161">
        <f t="shared" ref="AR164" si="1485">SUM(AQ164,-AP164)</f>
        <v>8132</v>
      </c>
      <c r="AS164" s="352" t="e">
        <f t="shared" ref="AS164" si="1486">AR164/AP164</f>
        <v>#DIV/0!</v>
      </c>
      <c r="AT164" s="61">
        <v>21</v>
      </c>
      <c r="AU164" s="135">
        <f>SUM(AU143,AU159)</f>
        <v>116</v>
      </c>
      <c r="AV164" s="135">
        <f>SUM(AV143,AV159)</f>
        <v>109</v>
      </c>
      <c r="AW164" s="161">
        <f t="shared" ref="AW164" si="1487">SUM(AV164,-AU164)</f>
        <v>-7</v>
      </c>
      <c r="AX164" s="352">
        <f t="shared" ref="AX164" si="1488">AW164/AU164</f>
        <v>-6.0344827586206899E-2</v>
      </c>
      <c r="AY164" s="17"/>
      <c r="AZ164" s="135">
        <f>SUM(AZ143,AZ159)</f>
        <v>8200</v>
      </c>
      <c r="BA164" s="135">
        <f>SUM(BA143,BA159)</f>
        <v>109</v>
      </c>
      <c r="BB164" s="161">
        <f t="shared" ref="BB164" si="1489">SUM(BA164,-AZ164)</f>
        <v>-8091</v>
      </c>
      <c r="BC164" s="352">
        <f t="shared" ref="BC164" si="1490">BB164/AZ164</f>
        <v>-0.98670731707317072</v>
      </c>
      <c r="BD164" s="409">
        <v>22</v>
      </c>
      <c r="BE164" s="91"/>
      <c r="BH164" s="409">
        <v>22</v>
      </c>
      <c r="BI164" s="135" t="s">
        <v>105</v>
      </c>
      <c r="BJ164" s="135">
        <f>SUM(BJ143,BJ159)</f>
        <v>0</v>
      </c>
      <c r="BK164" s="135">
        <f>SUM(BK143,BK159)</f>
        <v>8132</v>
      </c>
      <c r="BL164" s="161">
        <f t="shared" ref="BL164" si="1491">SUM(BK164,-BJ164)</f>
        <v>8132</v>
      </c>
      <c r="BM164" s="352" t="e">
        <f t="shared" ref="BM164" si="1492">BL164/BJ164</f>
        <v>#DIV/0!</v>
      </c>
      <c r="BN164" s="61">
        <v>21</v>
      </c>
      <c r="BO164" s="135">
        <f>SUM(BO143,BO159)</f>
        <v>327</v>
      </c>
      <c r="BP164" s="135">
        <f>SUM(BP143,BP159)</f>
        <v>358</v>
      </c>
      <c r="BQ164" s="161">
        <f t="shared" ref="BQ164" si="1493">SUM(BP164,-BO164)</f>
        <v>31</v>
      </c>
      <c r="BR164" s="352">
        <f t="shared" ref="BR164" si="1494">BQ164/BO164</f>
        <v>9.480122324159021E-2</v>
      </c>
      <c r="BS164" s="17"/>
      <c r="BT164" s="135">
        <f>SUM(BT143,BT159)</f>
        <v>8200</v>
      </c>
      <c r="BU164" s="135">
        <f>SUM(BU143,BU159)</f>
        <v>358</v>
      </c>
      <c r="BV164" s="161">
        <f t="shared" ref="BV164" si="1495">SUM(BU164,-BT164)</f>
        <v>-7842</v>
      </c>
      <c r="BW164" s="352">
        <f t="shared" ref="BW164" si="1496">BV164/BT164</f>
        <v>-0.95634146341463411</v>
      </c>
      <c r="BX164" s="409">
        <v>22</v>
      </c>
      <c r="BY164" s="91"/>
      <c r="CB164" s="409">
        <v>22</v>
      </c>
      <c r="CC164" s="135" t="s">
        <v>105</v>
      </c>
      <c r="CD164" s="135">
        <f>SUM(CD143,CD159)</f>
        <v>0</v>
      </c>
      <c r="CE164" s="135">
        <f>SUM(CE143,CE159)</f>
        <v>8132</v>
      </c>
      <c r="CF164" s="161">
        <f t="shared" ref="CF164" si="1497">SUM(CE164,-CD164)</f>
        <v>8132</v>
      </c>
      <c r="CG164" s="352" t="e">
        <f t="shared" ref="CG164" si="1498">CF164/CD164</f>
        <v>#DIV/0!</v>
      </c>
      <c r="CH164" s="61">
        <v>21</v>
      </c>
      <c r="CI164" s="135">
        <f>SUM(CI143,CI159)</f>
        <v>225</v>
      </c>
      <c r="CJ164" s="135">
        <f>SUM(CJ143,CJ159)</f>
        <v>182</v>
      </c>
      <c r="CK164" s="161">
        <f t="shared" ref="CK164" si="1499">SUM(CJ164,-CI164)</f>
        <v>-43</v>
      </c>
      <c r="CL164" s="352">
        <f t="shared" ref="CL164" si="1500">CK164/CI164</f>
        <v>-0.19111111111111112</v>
      </c>
      <c r="CM164" s="17"/>
      <c r="CN164" s="135">
        <f>SUM(CN143,CN159)</f>
        <v>8200</v>
      </c>
      <c r="CO164" s="135">
        <f>SUM(CO143,CO159)</f>
        <v>182</v>
      </c>
      <c r="CP164" s="161">
        <f t="shared" ref="CP164" si="1501">SUM(CO164,-CN164)</f>
        <v>-8018</v>
      </c>
      <c r="CQ164" s="352">
        <f t="shared" ref="CQ164" si="1502">CP164/CN164</f>
        <v>-0.97780487804878047</v>
      </c>
      <c r="CR164" s="409">
        <v>22</v>
      </c>
      <c r="CS164" s="91"/>
      <c r="CU164" s="409">
        <v>22</v>
      </c>
      <c r="CV164" s="135" t="s">
        <v>105</v>
      </c>
      <c r="CW164" s="135">
        <f>SUM(CW143,CW159)</f>
        <v>0</v>
      </c>
      <c r="CX164" s="135">
        <f>SUM(CX143,CX159)</f>
        <v>8132</v>
      </c>
      <c r="CY164" s="161">
        <f t="shared" ref="CY164" si="1503">SUM(CX164,-CW164)</f>
        <v>8132</v>
      </c>
      <c r="CZ164" s="352" t="e">
        <f t="shared" ref="CZ164" si="1504">CY164/CW164</f>
        <v>#DIV/0!</v>
      </c>
      <c r="DA164" s="61">
        <v>21</v>
      </c>
      <c r="DB164" s="135">
        <f>SUM(DB143,DB159)</f>
        <v>91</v>
      </c>
      <c r="DC164" s="135">
        <f>SUM(DC143,DC159)</f>
        <v>102</v>
      </c>
      <c r="DD164" s="161">
        <f t="shared" ref="DD164" si="1505">SUM(DC164,-DB164)</f>
        <v>11</v>
      </c>
      <c r="DE164" s="352">
        <f t="shared" ref="DE164" si="1506">DD164/DB164</f>
        <v>0.12087912087912088</v>
      </c>
      <c r="DF164" s="17"/>
      <c r="DG164" s="135">
        <f>SUM(DG143,DG159)</f>
        <v>8200</v>
      </c>
      <c r="DH164" s="135">
        <f>SUM(DH143,DH159)</f>
        <v>102</v>
      </c>
      <c r="DI164" s="161">
        <f t="shared" ref="DI164" si="1507">SUM(DH164,-DG164)</f>
        <v>-8098</v>
      </c>
      <c r="DJ164" s="352">
        <f t="shared" ref="DJ164" si="1508">DI164/DG164</f>
        <v>-0.98756097560975609</v>
      </c>
      <c r="DK164" s="409">
        <v>22</v>
      </c>
      <c r="DL164" s="91"/>
      <c r="DN164" s="409">
        <v>22</v>
      </c>
      <c r="DO164" s="135" t="s">
        <v>105</v>
      </c>
      <c r="DP164" s="135">
        <f>SUM(DP143,DP159)</f>
        <v>0</v>
      </c>
      <c r="DQ164" s="135">
        <f>SUM(DQ143,DQ159)</f>
        <v>8132</v>
      </c>
      <c r="DR164" s="161">
        <f t="shared" ref="DR164" si="1509">SUM(DQ164,-DP164)</f>
        <v>8132</v>
      </c>
      <c r="DS164" s="352" t="e">
        <f t="shared" ref="DS164" si="1510">DR164/DP164</f>
        <v>#DIV/0!</v>
      </c>
      <c r="DT164" s="61">
        <v>21</v>
      </c>
      <c r="DU164" s="135">
        <f>SUM(DU143,DU159)</f>
        <v>41</v>
      </c>
      <c r="DV164" s="135">
        <f>SUM(DV143,DV159)</f>
        <v>40</v>
      </c>
      <c r="DW164" s="161">
        <f t="shared" ref="DW164" si="1511">SUM(DV164,-DU164)</f>
        <v>-1</v>
      </c>
      <c r="DX164" s="352">
        <f t="shared" ref="DX164" si="1512">DW164/DU164</f>
        <v>-2.4390243902439025E-2</v>
      </c>
      <c r="DY164" s="17"/>
      <c r="DZ164" s="135">
        <f>SUM(DZ143,DZ159)</f>
        <v>8200</v>
      </c>
      <c r="EA164" s="135">
        <f>SUM(EA143,EA159)</f>
        <v>40</v>
      </c>
      <c r="EB164" s="161">
        <f t="shared" ref="EB164" si="1513">SUM(EA164,-DZ164)</f>
        <v>-8160</v>
      </c>
      <c r="EC164" s="352">
        <f t="shared" ref="EC164" si="1514">EB164/DZ164</f>
        <v>-0.99512195121951219</v>
      </c>
      <c r="ED164" s="409">
        <v>22</v>
      </c>
      <c r="EE164" s="91"/>
      <c r="EG164" s="409">
        <v>22</v>
      </c>
      <c r="EH164" s="135" t="s">
        <v>105</v>
      </c>
      <c r="EI164" s="135">
        <f>SUM(EI143,EI159)</f>
        <v>0</v>
      </c>
      <c r="EJ164" s="135">
        <f>SUM(EJ143,EJ159)</f>
        <v>8132</v>
      </c>
      <c r="EK164" s="161">
        <f t="shared" ref="EK164" si="1515">SUM(EJ164,-EI164)</f>
        <v>8132</v>
      </c>
      <c r="EL164" s="352" t="e">
        <f t="shared" ref="EL164" si="1516">EK164/EI164</f>
        <v>#DIV/0!</v>
      </c>
      <c r="EM164" s="61">
        <v>21</v>
      </c>
      <c r="EN164" s="135">
        <f>SUM(EN143,EN159)</f>
        <v>62</v>
      </c>
      <c r="EO164" s="135">
        <f>SUM(EO143,EO159)</f>
        <v>69</v>
      </c>
      <c r="EP164" s="161">
        <f t="shared" ref="EP164" si="1517">SUM(EO164,-EN164)</f>
        <v>7</v>
      </c>
      <c r="EQ164" s="352">
        <f t="shared" ref="EQ164" si="1518">EP164/EN164</f>
        <v>0.11290322580645161</v>
      </c>
      <c r="ER164" s="17"/>
      <c r="ES164" s="135">
        <f>SUM(ES143,ES159)</f>
        <v>8200</v>
      </c>
      <c r="ET164" s="135">
        <f>SUM(ET143,ET159)</f>
        <v>69</v>
      </c>
      <c r="EU164" s="161">
        <f t="shared" ref="EU164" si="1519">SUM(ET164,-ES164)</f>
        <v>-8131</v>
      </c>
      <c r="EV164" s="352">
        <f t="shared" ref="EV164" si="1520">EU164/ES164</f>
        <v>-0.99158536585365853</v>
      </c>
      <c r="EW164" s="409">
        <v>22</v>
      </c>
      <c r="EX164" s="91"/>
      <c r="EZ164" s="409">
        <v>22</v>
      </c>
      <c r="FA164" s="135" t="s">
        <v>105</v>
      </c>
      <c r="FB164" s="135">
        <f>SUM(FB143,FB159)</f>
        <v>0</v>
      </c>
      <c r="FC164" s="135">
        <f>SUM(FC143,FC159)</f>
        <v>8132</v>
      </c>
      <c r="FD164" s="161">
        <f t="shared" ref="FD164" si="1521">SUM(FC164,-FB164)</f>
        <v>8132</v>
      </c>
      <c r="FE164" s="352" t="e">
        <f t="shared" ref="FE164" si="1522">FD164/FB164</f>
        <v>#DIV/0!</v>
      </c>
      <c r="FF164" s="61">
        <v>21</v>
      </c>
      <c r="FG164" s="135">
        <f>SUM(FG143,FG159)</f>
        <v>14</v>
      </c>
      <c r="FH164" s="135">
        <f>SUM(FH143,FH159)</f>
        <v>12</v>
      </c>
      <c r="FI164" s="161">
        <f t="shared" ref="FI164" si="1523">SUM(FH164,-FG164)</f>
        <v>-2</v>
      </c>
      <c r="FJ164" s="352">
        <f t="shared" ref="FJ164" si="1524">FI164/FG164</f>
        <v>-0.14285714285714285</v>
      </c>
      <c r="FK164" s="17"/>
      <c r="FL164" s="135">
        <f>SUM(FL143,FL159)</f>
        <v>8200</v>
      </c>
      <c r="FM164" s="135">
        <f>SUM(FM143,FM159)</f>
        <v>12</v>
      </c>
      <c r="FN164" s="161">
        <f t="shared" ref="FN164" si="1525">SUM(FM164,-FL164)</f>
        <v>-8188</v>
      </c>
      <c r="FO164" s="352">
        <f t="shared" ref="FO164" si="1526">FN164/FL164</f>
        <v>-0.99853658536585366</v>
      </c>
      <c r="FP164" s="409">
        <v>22</v>
      </c>
      <c r="FQ164" s="91"/>
      <c r="FS164" s="409">
        <v>22</v>
      </c>
      <c r="FT164" s="135" t="s">
        <v>105</v>
      </c>
      <c r="FU164" s="135">
        <f>SUM(FU143,FU159)</f>
        <v>0</v>
      </c>
      <c r="FV164" s="135">
        <f>SUM(FV143,FV159)</f>
        <v>8132</v>
      </c>
      <c r="FW164" s="161">
        <f t="shared" ref="FW164" si="1527">SUM(FV164,-FU164)</f>
        <v>8132</v>
      </c>
      <c r="FX164" s="352" t="e">
        <f t="shared" ref="FX164" si="1528">FW164/FU164</f>
        <v>#DIV/0!</v>
      </c>
      <c r="FY164" s="61">
        <v>21</v>
      </c>
      <c r="FZ164" s="135">
        <f>SUM(FZ143,FZ159)</f>
        <v>91</v>
      </c>
      <c r="GA164" s="135">
        <f>SUM(GA143,GA159)</f>
        <v>101</v>
      </c>
      <c r="GB164" s="161">
        <f t="shared" ref="GB164" si="1529">SUM(GA164,-FZ164)</f>
        <v>10</v>
      </c>
      <c r="GC164" s="352">
        <f t="shared" ref="GC164" si="1530">GB164/FZ164</f>
        <v>0.10989010989010989</v>
      </c>
      <c r="GD164" s="17"/>
      <c r="GE164" s="135">
        <f>SUM(GE143,GE159)</f>
        <v>8200</v>
      </c>
      <c r="GF164" s="135">
        <f>SUM(GF143,GF159)</f>
        <v>101</v>
      </c>
      <c r="GG164" s="161">
        <f t="shared" ref="GG164" si="1531">SUM(GF164,-GE164)</f>
        <v>-8099</v>
      </c>
      <c r="GH164" s="352">
        <f t="shared" ref="GH164" si="1532">GG164/GE164</f>
        <v>-0.98768292682926828</v>
      </c>
      <c r="GI164" s="409">
        <v>22</v>
      </c>
      <c r="GJ164" s="91"/>
      <c r="GL164" s="409">
        <v>22</v>
      </c>
      <c r="GM164" s="135" t="s">
        <v>105</v>
      </c>
      <c r="GN164" s="135">
        <f>SUM(GN143,GN159)</f>
        <v>0</v>
      </c>
      <c r="GO164" s="135">
        <f>SUM(GO143,GO159)</f>
        <v>8132</v>
      </c>
      <c r="GP164" s="161">
        <f t="shared" ref="GP164" si="1533">SUM(GO164,-GN164)</f>
        <v>8132</v>
      </c>
      <c r="GQ164" s="352" t="e">
        <f t="shared" ref="GQ164" si="1534">GP164/GN164</f>
        <v>#DIV/0!</v>
      </c>
      <c r="GR164" s="61">
        <v>21</v>
      </c>
      <c r="GS164" s="135">
        <f>SUM(GS143,GS159)</f>
        <v>15</v>
      </c>
      <c r="GT164" s="135">
        <f>SUM(GT143,GT159)</f>
        <v>7</v>
      </c>
      <c r="GU164" s="161">
        <f t="shared" ref="GU164" si="1535">SUM(GT164,-GS164)</f>
        <v>-8</v>
      </c>
      <c r="GV164" s="352">
        <f t="shared" ref="GV164" si="1536">GU164/GS164</f>
        <v>-0.53333333333333333</v>
      </c>
      <c r="GW164" s="17"/>
      <c r="GX164" s="135">
        <f>SUM(GX143,GX159)</f>
        <v>8200</v>
      </c>
      <c r="GY164" s="135">
        <f>SUM(GY143,GY159)</f>
        <v>7</v>
      </c>
      <c r="GZ164" s="161">
        <f t="shared" ref="GZ164" si="1537">SUM(GY164,-GX164)</f>
        <v>-8193</v>
      </c>
      <c r="HA164" s="352">
        <f t="shared" ref="HA164" si="1538">GZ164/GX164</f>
        <v>-0.99914634146341463</v>
      </c>
      <c r="HB164" s="409">
        <v>22</v>
      </c>
      <c r="HC164" s="91"/>
      <c r="HE164" s="409">
        <v>22</v>
      </c>
      <c r="HF164" s="135" t="s">
        <v>105</v>
      </c>
      <c r="HG164" s="135">
        <f>SUM(HG143,HG159)</f>
        <v>0</v>
      </c>
      <c r="HH164" s="135">
        <f>SUM(HH143,HH159)</f>
        <v>8132</v>
      </c>
      <c r="HI164" s="161">
        <f t="shared" ref="HI164" si="1539">SUM(HH164,-HG164)</f>
        <v>8132</v>
      </c>
      <c r="HJ164" s="352" t="e">
        <f t="shared" ref="HJ164" si="1540">HI164/HG164</f>
        <v>#DIV/0!</v>
      </c>
      <c r="HK164" s="61">
        <v>21</v>
      </c>
      <c r="HL164" s="135">
        <f>SUM(HL143,HL159)</f>
        <v>33</v>
      </c>
      <c r="HM164" s="135">
        <f>SUM(HM143,HM159)</f>
        <v>35</v>
      </c>
      <c r="HN164" s="161">
        <f t="shared" ref="HN164" si="1541">SUM(HM164,-HL164)</f>
        <v>2</v>
      </c>
      <c r="HO164" s="352">
        <f t="shared" ref="HO164" si="1542">HN164/HL164</f>
        <v>6.0606060606060608E-2</v>
      </c>
      <c r="HP164" s="17"/>
      <c r="HQ164" s="135">
        <f>SUM(HQ143,HQ159)</f>
        <v>8200</v>
      </c>
      <c r="HR164" s="135">
        <f>SUM(HR143,HR159)</f>
        <v>35</v>
      </c>
      <c r="HS164" s="161">
        <f t="shared" ref="HS164" si="1543">SUM(HR164,-HQ164)</f>
        <v>-8165</v>
      </c>
      <c r="HT164" s="352">
        <f t="shared" ref="HT164" si="1544">HS164/HQ164</f>
        <v>-0.99573170731707317</v>
      </c>
      <c r="HU164" s="409">
        <v>22</v>
      </c>
      <c r="HV164" s="91"/>
      <c r="HX164" s="409">
        <v>22</v>
      </c>
      <c r="HY164" s="135" t="s">
        <v>105</v>
      </c>
      <c r="HZ164" s="135">
        <f>SUM(HZ143,HZ159)</f>
        <v>0</v>
      </c>
      <c r="IA164" s="135">
        <f>SUM(IA143,IA159)</f>
        <v>8132</v>
      </c>
      <c r="IB164" s="161">
        <f t="shared" ref="IB164" si="1545">SUM(IA164,-HZ164)</f>
        <v>8132</v>
      </c>
      <c r="IC164" s="352" t="e">
        <f t="shared" ref="IC164" si="1546">IB164/HZ164</f>
        <v>#DIV/0!</v>
      </c>
      <c r="ID164" s="61">
        <v>21</v>
      </c>
      <c r="IE164" s="135">
        <f>SUM(IE143,IE159)</f>
        <v>61</v>
      </c>
      <c r="IF164" s="135">
        <f>SUM(IF143,IF159)</f>
        <v>44</v>
      </c>
      <c r="IG164" s="161">
        <f t="shared" ref="IG164" si="1547">SUM(IF164,-IE164)</f>
        <v>-17</v>
      </c>
      <c r="IH164" s="352">
        <f t="shared" ref="IH164" si="1548">IG164/IE164</f>
        <v>-0.27868852459016391</v>
      </c>
      <c r="II164" s="17"/>
      <c r="IJ164" s="135">
        <f>SUM(IJ143,IJ159)</f>
        <v>8200</v>
      </c>
      <c r="IK164" s="135">
        <f>SUM(IK143,IK159)</f>
        <v>44</v>
      </c>
      <c r="IL164" s="161">
        <f t="shared" ref="IL164" si="1549">SUM(IK164,-IJ164)</f>
        <v>-8156</v>
      </c>
      <c r="IM164" s="352">
        <f t="shared" ref="IM164" si="1550">IL164/IJ164</f>
        <v>-0.99463414634146341</v>
      </c>
      <c r="IN164" s="409">
        <v>22</v>
      </c>
      <c r="IO164" s="91"/>
      <c r="IQ164" s="566">
        <v>22</v>
      </c>
      <c r="IR164" s="135" t="s">
        <v>105</v>
      </c>
      <c r="IS164" s="135">
        <f>SUM(IS143,IS159)</f>
        <v>0</v>
      </c>
      <c r="IT164" s="135">
        <f>SUM(IT143,IT159)</f>
        <v>8132</v>
      </c>
      <c r="IU164" s="161">
        <f t="shared" ref="IU164" si="1551">SUM(IT164,-IS164)</f>
        <v>8132</v>
      </c>
      <c r="IV164" s="352" t="e">
        <f t="shared" ref="IV164" si="1552">IU164/IS164</f>
        <v>#DIV/0!</v>
      </c>
      <c r="IW164" s="61">
        <v>21</v>
      </c>
      <c r="IX164" s="135">
        <f>SUM(IX143,IX159)</f>
        <v>1424</v>
      </c>
      <c r="IY164" s="135">
        <f>SUM(IY143,IY159)</f>
        <v>1390</v>
      </c>
      <c r="IZ164" s="161">
        <f t="shared" ref="IZ164" si="1553">SUM(IY164,-IX164)</f>
        <v>-34</v>
      </c>
      <c r="JA164" s="352">
        <f t="shared" ref="JA164" si="1554">IZ164/IX164</f>
        <v>-2.3876404494382022E-2</v>
      </c>
      <c r="JB164" s="17"/>
      <c r="JC164" s="135">
        <f>SUM(JC143,JC159)</f>
        <v>8200</v>
      </c>
      <c r="JD164" s="135">
        <f>SUM(JD143,JD159)</f>
        <v>1390</v>
      </c>
      <c r="JE164" s="161">
        <f t="shared" ref="JE164" si="1555">SUM(JD164,-JC164)</f>
        <v>-6810</v>
      </c>
      <c r="JF164" s="352">
        <f t="shared" ref="JF164" si="1556">JE164/JC164</f>
        <v>-0.83048780487804874</v>
      </c>
      <c r="JG164" s="566">
        <v>22</v>
      </c>
      <c r="JH164" s="91"/>
    </row>
    <row r="165" spans="1:268" hidden="1" x14ac:dyDescent="0.25">
      <c r="A165" s="566"/>
      <c r="B165" s="139"/>
      <c r="C165" s="140"/>
      <c r="D165" s="141"/>
      <c r="E165" s="142"/>
      <c r="F165" s="143"/>
      <c r="G165" s="61"/>
      <c r="H165" s="141"/>
      <c r="I165" s="141"/>
      <c r="J165" s="142"/>
      <c r="K165" s="143"/>
      <c r="L165" s="17"/>
      <c r="M165" s="141"/>
      <c r="N165" s="141"/>
      <c r="O165" s="142"/>
      <c r="P165" s="143"/>
      <c r="Q165" s="566"/>
      <c r="R165" s="91"/>
      <c r="U165" s="409"/>
      <c r="V165" s="139"/>
      <c r="W165" s="140"/>
      <c r="X165" s="141"/>
      <c r="Y165" s="142"/>
      <c r="Z165" s="143"/>
      <c r="AA165" s="61"/>
      <c r="AB165" s="141"/>
      <c r="AC165" s="141"/>
      <c r="AD165" s="142"/>
      <c r="AE165" s="143"/>
      <c r="AF165" s="17"/>
      <c r="AG165" s="141"/>
      <c r="AH165" s="141"/>
      <c r="AI165" s="142"/>
      <c r="AJ165" s="143"/>
      <c r="AK165" s="409"/>
      <c r="AL165" s="91"/>
      <c r="AN165" s="409"/>
      <c r="AO165" s="139"/>
      <c r="AP165" s="140"/>
      <c r="AQ165" s="141"/>
      <c r="AR165" s="142"/>
      <c r="AS165" s="143"/>
      <c r="AT165" s="61"/>
      <c r="AU165" s="141"/>
      <c r="AV165" s="141"/>
      <c r="AW165" s="142"/>
      <c r="AX165" s="143"/>
      <c r="AY165" s="17"/>
      <c r="AZ165" s="141"/>
      <c r="BA165" s="141"/>
      <c r="BB165" s="142"/>
      <c r="BC165" s="143"/>
      <c r="BD165" s="409"/>
      <c r="BE165" s="91"/>
      <c r="BH165" s="409"/>
      <c r="BI165" s="139"/>
      <c r="BJ165" s="140"/>
      <c r="BK165" s="141"/>
      <c r="BL165" s="142"/>
      <c r="BM165" s="143"/>
      <c r="BN165" s="61"/>
      <c r="BO165" s="141"/>
      <c r="BP165" s="141"/>
      <c r="BQ165" s="142"/>
      <c r="BR165" s="143"/>
      <c r="BS165" s="17"/>
      <c r="BT165" s="141"/>
      <c r="BU165" s="141"/>
      <c r="BV165" s="142"/>
      <c r="BW165" s="143"/>
      <c r="BX165" s="409"/>
      <c r="BY165" s="91"/>
      <c r="CB165" s="409"/>
      <c r="CC165" s="139"/>
      <c r="CD165" s="140"/>
      <c r="CE165" s="141"/>
      <c r="CF165" s="142"/>
      <c r="CG165" s="143"/>
      <c r="CH165" s="61"/>
      <c r="CI165" s="141"/>
      <c r="CJ165" s="141"/>
      <c r="CK165" s="142"/>
      <c r="CL165" s="143"/>
      <c r="CM165" s="17"/>
      <c r="CN165" s="141"/>
      <c r="CO165" s="141"/>
      <c r="CP165" s="142"/>
      <c r="CQ165" s="143"/>
      <c r="CR165" s="409"/>
      <c r="CS165" s="91"/>
      <c r="CU165" s="409"/>
      <c r="CV165" s="139"/>
      <c r="CW165" s="140"/>
      <c r="CX165" s="141"/>
      <c r="CY165" s="142"/>
      <c r="CZ165" s="143"/>
      <c r="DA165" s="61"/>
      <c r="DB165" s="141"/>
      <c r="DC165" s="141"/>
      <c r="DD165" s="142"/>
      <c r="DE165" s="143"/>
      <c r="DF165" s="17"/>
      <c r="DG165" s="141"/>
      <c r="DH165" s="141"/>
      <c r="DI165" s="142"/>
      <c r="DJ165" s="143"/>
      <c r="DK165" s="409"/>
      <c r="DL165" s="91"/>
      <c r="DN165" s="409"/>
      <c r="DO165" s="139"/>
      <c r="DP165" s="140"/>
      <c r="DQ165" s="141"/>
      <c r="DR165" s="142"/>
      <c r="DS165" s="143"/>
      <c r="DT165" s="61"/>
      <c r="DU165" s="141"/>
      <c r="DV165" s="141"/>
      <c r="DW165" s="142"/>
      <c r="DX165" s="143"/>
      <c r="DY165" s="17"/>
      <c r="DZ165" s="141"/>
      <c r="EA165" s="141"/>
      <c r="EB165" s="142"/>
      <c r="EC165" s="143"/>
      <c r="ED165" s="409"/>
      <c r="EE165" s="91"/>
      <c r="EG165" s="409"/>
      <c r="EH165" s="139"/>
      <c r="EI165" s="140"/>
      <c r="EJ165" s="141"/>
      <c r="EK165" s="142"/>
      <c r="EL165" s="143"/>
      <c r="EM165" s="61"/>
      <c r="EN165" s="141"/>
      <c r="EO165" s="141"/>
      <c r="EP165" s="142"/>
      <c r="EQ165" s="143"/>
      <c r="ER165" s="17"/>
      <c r="ES165" s="141"/>
      <c r="ET165" s="141"/>
      <c r="EU165" s="142"/>
      <c r="EV165" s="143"/>
      <c r="EW165" s="409"/>
      <c r="EX165" s="91"/>
      <c r="EZ165" s="409"/>
      <c r="FA165" s="139"/>
      <c r="FB165" s="140"/>
      <c r="FC165" s="141"/>
      <c r="FD165" s="142"/>
      <c r="FE165" s="143"/>
      <c r="FF165" s="61"/>
      <c r="FG165" s="141"/>
      <c r="FH165" s="141"/>
      <c r="FI165" s="142"/>
      <c r="FJ165" s="143"/>
      <c r="FK165" s="17"/>
      <c r="FL165" s="141"/>
      <c r="FM165" s="141"/>
      <c r="FN165" s="142"/>
      <c r="FO165" s="143"/>
      <c r="FP165" s="409"/>
      <c r="FQ165" s="91"/>
      <c r="FS165" s="409"/>
      <c r="FT165" s="139"/>
      <c r="FU165" s="140"/>
      <c r="FV165" s="141"/>
      <c r="FW165" s="142"/>
      <c r="FX165" s="143"/>
      <c r="FY165" s="61"/>
      <c r="FZ165" s="141"/>
      <c r="GA165" s="141"/>
      <c r="GB165" s="142"/>
      <c r="GC165" s="143"/>
      <c r="GD165" s="17"/>
      <c r="GE165" s="141"/>
      <c r="GF165" s="141"/>
      <c r="GG165" s="142"/>
      <c r="GH165" s="143"/>
      <c r="GI165" s="409"/>
      <c r="GJ165" s="91"/>
      <c r="GL165" s="409"/>
      <c r="GM165" s="139"/>
      <c r="GN165" s="140"/>
      <c r="GO165" s="141"/>
      <c r="GP165" s="142"/>
      <c r="GQ165" s="143"/>
      <c r="GR165" s="61"/>
      <c r="GS165" s="141"/>
      <c r="GT165" s="141"/>
      <c r="GU165" s="142"/>
      <c r="GV165" s="143"/>
      <c r="GW165" s="17"/>
      <c r="GX165" s="141"/>
      <c r="GY165" s="141"/>
      <c r="GZ165" s="142"/>
      <c r="HA165" s="143"/>
      <c r="HB165" s="409"/>
      <c r="HC165" s="91"/>
      <c r="HE165" s="409"/>
      <c r="HF165" s="139"/>
      <c r="HG165" s="140"/>
      <c r="HH165" s="141"/>
      <c r="HI165" s="142"/>
      <c r="HJ165" s="143"/>
      <c r="HK165" s="61"/>
      <c r="HL165" s="141"/>
      <c r="HM165" s="141"/>
      <c r="HN165" s="142"/>
      <c r="HO165" s="143"/>
      <c r="HP165" s="17"/>
      <c r="HQ165" s="141"/>
      <c r="HR165" s="141"/>
      <c r="HS165" s="142"/>
      <c r="HT165" s="143"/>
      <c r="HU165" s="409"/>
      <c r="HV165" s="91"/>
      <c r="HX165" s="409"/>
      <c r="HY165" s="139"/>
      <c r="HZ165" s="140"/>
      <c r="IA165" s="141"/>
      <c r="IB165" s="142"/>
      <c r="IC165" s="143"/>
      <c r="ID165" s="61"/>
      <c r="IE165" s="141"/>
      <c r="IF165" s="141"/>
      <c r="IG165" s="142"/>
      <c r="IH165" s="143"/>
      <c r="II165" s="17"/>
      <c r="IJ165" s="141"/>
      <c r="IK165" s="141"/>
      <c r="IL165" s="142"/>
      <c r="IM165" s="143"/>
      <c r="IN165" s="409"/>
      <c r="IO165" s="91"/>
      <c r="IQ165" s="566"/>
      <c r="IR165" s="139"/>
      <c r="IS165" s="140"/>
      <c r="IT165" s="141"/>
      <c r="IU165" s="142"/>
      <c r="IV165" s="143"/>
      <c r="IW165" s="61"/>
      <c r="IX165" s="141"/>
      <c r="IY165" s="141"/>
      <c r="IZ165" s="142"/>
      <c r="JA165" s="143"/>
      <c r="JB165" s="17"/>
      <c r="JC165" s="141"/>
      <c r="JD165" s="141"/>
      <c r="JE165" s="142"/>
      <c r="JF165" s="143"/>
      <c r="JG165" s="566"/>
      <c r="JH165" s="91"/>
    </row>
    <row r="166" spans="1:268" hidden="1" x14ac:dyDescent="0.25">
      <c r="A166" s="566">
        <v>23</v>
      </c>
      <c r="B166" s="144" t="s">
        <v>106</v>
      </c>
      <c r="C166" s="7">
        <f>C223</f>
        <v>0</v>
      </c>
      <c r="D166" s="7">
        <f>D223</f>
        <v>1072</v>
      </c>
      <c r="E166" s="59">
        <f>SUM(D166,-C166)</f>
        <v>1072</v>
      </c>
      <c r="F166" s="60" t="e">
        <f t="shared" ref="F166" si="1557">E166/C166</f>
        <v>#DIV/0!</v>
      </c>
      <c r="G166" s="61">
        <v>22</v>
      </c>
      <c r="H166" s="7">
        <f>H222</f>
        <v>0</v>
      </c>
      <c r="I166" s="7">
        <f>I222</f>
        <v>0</v>
      </c>
      <c r="J166" s="59">
        <f>SUM(I166,-H166)</f>
        <v>0</v>
      </c>
      <c r="K166" s="60" t="e">
        <f>J166/H166</f>
        <v>#DIV/0!</v>
      </c>
      <c r="L166" s="17"/>
      <c r="M166" s="7">
        <f>M223</f>
        <v>1085</v>
      </c>
      <c r="N166" s="7">
        <f>N223</f>
        <v>1237</v>
      </c>
      <c r="O166" s="59">
        <f>SUM(N166,-M166)</f>
        <v>152</v>
      </c>
      <c r="P166" s="60">
        <f t="shared" ref="P166" si="1558">O166/M166</f>
        <v>0.1400921658986175</v>
      </c>
      <c r="Q166" s="566">
        <v>23</v>
      </c>
      <c r="R166" s="91"/>
      <c r="U166" s="409">
        <v>23</v>
      </c>
      <c r="V166" s="144" t="s">
        <v>106</v>
      </c>
      <c r="W166" s="7">
        <f>W223</f>
        <v>0</v>
      </c>
      <c r="X166" s="7">
        <f>X223</f>
        <v>1072</v>
      </c>
      <c r="Y166" s="59">
        <f>SUM(X166,-W166)</f>
        <v>1072</v>
      </c>
      <c r="Z166" s="60" t="e">
        <f t="shared" ref="Z166" si="1559">Y166/W166</f>
        <v>#DIV/0!</v>
      </c>
      <c r="AA166" s="61">
        <v>22</v>
      </c>
      <c r="AB166" s="7">
        <f>AB223</f>
        <v>60</v>
      </c>
      <c r="AC166" s="7">
        <f>AC223</f>
        <v>62</v>
      </c>
      <c r="AD166" s="59">
        <f>SUM(AC166,-AB166)</f>
        <v>2</v>
      </c>
      <c r="AE166" s="60">
        <f t="shared" ref="AE166" si="1560">AD166/AB166</f>
        <v>3.3333333333333333E-2</v>
      </c>
      <c r="AF166" s="17"/>
      <c r="AG166" s="7">
        <f>AG223</f>
        <v>1085</v>
      </c>
      <c r="AH166" s="7">
        <f>AH223</f>
        <v>62</v>
      </c>
      <c r="AI166" s="59">
        <f>SUM(AH166,-AG166)</f>
        <v>-1023</v>
      </c>
      <c r="AJ166" s="60">
        <f t="shared" ref="AJ166" si="1561">AI166/AG166</f>
        <v>-0.94285714285714284</v>
      </c>
      <c r="AK166" s="409">
        <v>23</v>
      </c>
      <c r="AL166" s="91"/>
      <c r="AN166" s="409">
        <v>23</v>
      </c>
      <c r="AO166" s="144" t="s">
        <v>106</v>
      </c>
      <c r="AP166" s="7">
        <f>AP223</f>
        <v>0</v>
      </c>
      <c r="AQ166" s="7">
        <f>AQ223</f>
        <v>1072</v>
      </c>
      <c r="AR166" s="59">
        <f>SUM(AQ166,-AP166)</f>
        <v>1072</v>
      </c>
      <c r="AS166" s="60" t="e">
        <f t="shared" ref="AS166" si="1562">AR166/AP166</f>
        <v>#DIV/0!</v>
      </c>
      <c r="AT166" s="61">
        <v>22</v>
      </c>
      <c r="AU166" s="7">
        <f>AU223</f>
        <v>15</v>
      </c>
      <c r="AV166" s="7">
        <f>AV223</f>
        <v>18</v>
      </c>
      <c r="AW166" s="59">
        <f>SUM(AV166,-AU166)</f>
        <v>3</v>
      </c>
      <c r="AX166" s="60">
        <f t="shared" ref="AX166" si="1563">AW166/AU166</f>
        <v>0.2</v>
      </c>
      <c r="AY166" s="17"/>
      <c r="AZ166" s="7">
        <f>AZ223</f>
        <v>1085</v>
      </c>
      <c r="BA166" s="7">
        <f>BA223</f>
        <v>18</v>
      </c>
      <c r="BB166" s="59">
        <f>SUM(BA166,-AZ166)</f>
        <v>-1067</v>
      </c>
      <c r="BC166" s="60">
        <f t="shared" ref="BC166" si="1564">BB166/AZ166</f>
        <v>-0.98341013824884793</v>
      </c>
      <c r="BD166" s="409">
        <v>23</v>
      </c>
      <c r="BE166" s="91"/>
      <c r="BH166" s="409">
        <v>23</v>
      </c>
      <c r="BI166" s="144" t="s">
        <v>106</v>
      </c>
      <c r="BJ166" s="7">
        <f>BJ223</f>
        <v>0</v>
      </c>
      <c r="BK166" s="7">
        <f>BK223</f>
        <v>1072</v>
      </c>
      <c r="BL166" s="59">
        <f>SUM(BK166,-BJ166)</f>
        <v>1072</v>
      </c>
      <c r="BM166" s="60" t="e">
        <f t="shared" ref="BM166" si="1565">BL166/BJ166</f>
        <v>#DIV/0!</v>
      </c>
      <c r="BN166" s="61">
        <v>22</v>
      </c>
      <c r="BO166" s="7">
        <f>BO223</f>
        <v>22</v>
      </c>
      <c r="BP166" s="7">
        <f>BP223</f>
        <v>16</v>
      </c>
      <c r="BQ166" s="59">
        <f>SUM(BP166,-BO166)</f>
        <v>-6</v>
      </c>
      <c r="BR166" s="60">
        <f t="shared" ref="BR166" si="1566">BQ166/BO166</f>
        <v>-0.27272727272727271</v>
      </c>
      <c r="BS166" s="17"/>
      <c r="BT166" s="7">
        <f>BT223</f>
        <v>1085</v>
      </c>
      <c r="BU166" s="7">
        <f>BU223</f>
        <v>16</v>
      </c>
      <c r="BV166" s="59">
        <f>SUM(BU166,-BT166)</f>
        <v>-1069</v>
      </c>
      <c r="BW166" s="60">
        <f t="shared" ref="BW166" si="1567">BV166/BT166</f>
        <v>-0.9852534562211982</v>
      </c>
      <c r="BX166" s="409">
        <v>23</v>
      </c>
      <c r="BY166" s="91"/>
      <c r="CB166" s="409">
        <v>23</v>
      </c>
      <c r="CC166" s="144" t="s">
        <v>106</v>
      </c>
      <c r="CD166" s="7">
        <f>CD223</f>
        <v>0</v>
      </c>
      <c r="CE166" s="7">
        <f>CE223</f>
        <v>1072</v>
      </c>
      <c r="CF166" s="59">
        <f>SUM(CE166,-CD166)</f>
        <v>1072</v>
      </c>
      <c r="CG166" s="60" t="e">
        <f t="shared" ref="CG166" si="1568">CF166/CD166</f>
        <v>#DIV/0!</v>
      </c>
      <c r="CH166" s="61">
        <v>22</v>
      </c>
      <c r="CI166" s="7">
        <f>CI223</f>
        <v>11</v>
      </c>
      <c r="CJ166" s="7">
        <f>CJ223</f>
        <v>7</v>
      </c>
      <c r="CK166" s="59">
        <f>SUM(CJ166,-CI166)</f>
        <v>-4</v>
      </c>
      <c r="CL166" s="60">
        <f t="shared" ref="CL166" si="1569">CK166/CI166</f>
        <v>-0.36363636363636365</v>
      </c>
      <c r="CM166" s="17"/>
      <c r="CN166" s="7">
        <f>CN223</f>
        <v>1085</v>
      </c>
      <c r="CO166" s="7">
        <f>CO223</f>
        <v>7</v>
      </c>
      <c r="CP166" s="59">
        <f>SUM(CO166,-CN166)</f>
        <v>-1078</v>
      </c>
      <c r="CQ166" s="60">
        <f t="shared" ref="CQ166" si="1570">CP166/CN166</f>
        <v>-0.99354838709677418</v>
      </c>
      <c r="CR166" s="409">
        <v>23</v>
      </c>
      <c r="CS166" s="91"/>
      <c r="CU166" s="409">
        <v>23</v>
      </c>
      <c r="CV166" s="144" t="s">
        <v>106</v>
      </c>
      <c r="CW166" s="7">
        <f>CW223</f>
        <v>0</v>
      </c>
      <c r="CX166" s="7">
        <f>CX223</f>
        <v>1072</v>
      </c>
      <c r="CY166" s="59">
        <f>SUM(CX166,-CW166)</f>
        <v>1072</v>
      </c>
      <c r="CZ166" s="60" t="e">
        <f t="shared" ref="CZ166" si="1571">CY166/CW166</f>
        <v>#DIV/0!</v>
      </c>
      <c r="DA166" s="61">
        <v>22</v>
      </c>
      <c r="DB166" s="7">
        <f>DB223</f>
        <v>38</v>
      </c>
      <c r="DC166" s="7">
        <f>DC223</f>
        <v>34</v>
      </c>
      <c r="DD166" s="59">
        <f>SUM(DC166,-DB166)</f>
        <v>-4</v>
      </c>
      <c r="DE166" s="60">
        <f t="shared" ref="DE166" si="1572">DD166/DB166</f>
        <v>-0.10526315789473684</v>
      </c>
      <c r="DF166" s="17"/>
      <c r="DG166" s="7">
        <f>DG223</f>
        <v>1085</v>
      </c>
      <c r="DH166" s="7">
        <f>DH223</f>
        <v>34</v>
      </c>
      <c r="DI166" s="59">
        <f>SUM(DH166,-DG166)</f>
        <v>-1051</v>
      </c>
      <c r="DJ166" s="60">
        <f t="shared" ref="DJ166" si="1573">DI166/DG166</f>
        <v>-0.96866359447004613</v>
      </c>
      <c r="DK166" s="409">
        <v>23</v>
      </c>
      <c r="DL166" s="91"/>
      <c r="DN166" s="409">
        <v>23</v>
      </c>
      <c r="DO166" s="144" t="s">
        <v>106</v>
      </c>
      <c r="DP166" s="7">
        <f>DP223</f>
        <v>0</v>
      </c>
      <c r="DQ166" s="7">
        <f>DQ223</f>
        <v>1072</v>
      </c>
      <c r="DR166" s="59">
        <f>SUM(DQ166,-DP166)</f>
        <v>1072</v>
      </c>
      <c r="DS166" s="60" t="e">
        <f t="shared" ref="DS166" si="1574">DR166/DP166</f>
        <v>#DIV/0!</v>
      </c>
      <c r="DT166" s="61">
        <v>22</v>
      </c>
      <c r="DU166" s="7">
        <f>DU223</f>
        <v>4</v>
      </c>
      <c r="DV166" s="7">
        <f>DV223</f>
        <v>11</v>
      </c>
      <c r="DW166" s="59">
        <f>SUM(DV166,-DU166)</f>
        <v>7</v>
      </c>
      <c r="DX166" s="60">
        <f t="shared" ref="DX166" si="1575">DW166/DU166</f>
        <v>1.75</v>
      </c>
      <c r="DY166" s="17"/>
      <c r="DZ166" s="7">
        <f>DZ223</f>
        <v>1085</v>
      </c>
      <c r="EA166" s="7">
        <f>EA223</f>
        <v>11</v>
      </c>
      <c r="EB166" s="59">
        <f>SUM(EA166,-DZ166)</f>
        <v>-1074</v>
      </c>
      <c r="EC166" s="60">
        <f t="shared" ref="EC166" si="1576">EB166/DZ166</f>
        <v>-0.98986175115207375</v>
      </c>
      <c r="ED166" s="409">
        <v>23</v>
      </c>
      <c r="EE166" s="91"/>
      <c r="EG166" s="409">
        <v>23</v>
      </c>
      <c r="EH166" s="144" t="s">
        <v>106</v>
      </c>
      <c r="EI166" s="7">
        <f>EI223</f>
        <v>0</v>
      </c>
      <c r="EJ166" s="7">
        <f>EJ223</f>
        <v>1072</v>
      </c>
      <c r="EK166" s="59">
        <f>SUM(EJ166,-EI166)</f>
        <v>1072</v>
      </c>
      <c r="EL166" s="60" t="e">
        <f t="shared" ref="EL166" si="1577">EK166/EI166</f>
        <v>#DIV/0!</v>
      </c>
      <c r="EM166" s="61">
        <v>22</v>
      </c>
      <c r="EN166" s="7">
        <f>EN223</f>
        <v>10</v>
      </c>
      <c r="EO166" s="7">
        <f>EO223</f>
        <v>5</v>
      </c>
      <c r="EP166" s="59">
        <f>SUM(EO166,-EN166)</f>
        <v>-5</v>
      </c>
      <c r="EQ166" s="60">
        <f t="shared" ref="EQ166" si="1578">EP166/EN166</f>
        <v>-0.5</v>
      </c>
      <c r="ER166" s="17"/>
      <c r="ES166" s="7">
        <f>ES223</f>
        <v>1085</v>
      </c>
      <c r="ET166" s="7">
        <f>ET223</f>
        <v>5</v>
      </c>
      <c r="EU166" s="59">
        <f>SUM(ET166,-ES166)</f>
        <v>-1080</v>
      </c>
      <c r="EV166" s="60">
        <f t="shared" ref="EV166" si="1579">EU166/ES166</f>
        <v>-0.99539170506912444</v>
      </c>
      <c r="EW166" s="409">
        <v>23</v>
      </c>
      <c r="EX166" s="91"/>
      <c r="EZ166" s="409">
        <v>23</v>
      </c>
      <c r="FA166" s="144" t="s">
        <v>106</v>
      </c>
      <c r="FB166" s="7">
        <f>FB223</f>
        <v>0</v>
      </c>
      <c r="FC166" s="7">
        <f>FC223</f>
        <v>1072</v>
      </c>
      <c r="FD166" s="59">
        <f>SUM(FC166,-FB166)</f>
        <v>1072</v>
      </c>
      <c r="FE166" s="60" t="e">
        <f t="shared" ref="FE166" si="1580">FD166/FB166</f>
        <v>#DIV/0!</v>
      </c>
      <c r="FF166" s="61">
        <v>22</v>
      </c>
      <c r="FG166" s="7">
        <f>FG223</f>
        <v>9</v>
      </c>
      <c r="FH166" s="7">
        <f>FH223</f>
        <v>8</v>
      </c>
      <c r="FI166" s="59">
        <f>SUM(FH166,-FG166)</f>
        <v>-1</v>
      </c>
      <c r="FJ166" s="60">
        <f t="shared" ref="FJ166" si="1581">FI166/FG166</f>
        <v>-0.1111111111111111</v>
      </c>
      <c r="FK166" s="17"/>
      <c r="FL166" s="7">
        <f>FL223</f>
        <v>1085</v>
      </c>
      <c r="FM166" s="7">
        <f>FM223</f>
        <v>8</v>
      </c>
      <c r="FN166" s="59">
        <f>SUM(FM166,-FL166)</f>
        <v>-1077</v>
      </c>
      <c r="FO166" s="60">
        <f t="shared" ref="FO166" si="1582">FN166/FL166</f>
        <v>-0.99262672811059904</v>
      </c>
      <c r="FP166" s="409">
        <v>23</v>
      </c>
      <c r="FQ166" s="91"/>
      <c r="FS166" s="409">
        <v>23</v>
      </c>
      <c r="FT166" s="144" t="s">
        <v>106</v>
      </c>
      <c r="FU166" s="7">
        <f>FU223</f>
        <v>0</v>
      </c>
      <c r="FV166" s="7">
        <f>FV223</f>
        <v>1072</v>
      </c>
      <c r="FW166" s="59">
        <f>SUM(FV166,-FU166)</f>
        <v>1072</v>
      </c>
      <c r="FX166" s="60" t="e">
        <f t="shared" ref="FX166" si="1583">FW166/FU166</f>
        <v>#DIV/0!</v>
      </c>
      <c r="FY166" s="61">
        <v>22</v>
      </c>
      <c r="FZ166" s="7">
        <f>FZ223</f>
        <v>41</v>
      </c>
      <c r="GA166" s="7">
        <f>GA223</f>
        <v>36</v>
      </c>
      <c r="GB166" s="59">
        <f>SUM(GA166,-FZ166)</f>
        <v>-5</v>
      </c>
      <c r="GC166" s="60">
        <f t="shared" ref="GC166" si="1584">GB166/FZ166</f>
        <v>-0.12195121951219512</v>
      </c>
      <c r="GD166" s="17"/>
      <c r="GE166" s="7">
        <f>GE223</f>
        <v>1085</v>
      </c>
      <c r="GF166" s="7">
        <f>GF223</f>
        <v>36</v>
      </c>
      <c r="GG166" s="59">
        <f>SUM(GF166,-GE166)</f>
        <v>-1049</v>
      </c>
      <c r="GH166" s="60">
        <f t="shared" ref="GH166" si="1585">GG166/GE166</f>
        <v>-0.96682027649769586</v>
      </c>
      <c r="GI166" s="409">
        <v>23</v>
      </c>
      <c r="GJ166" s="91"/>
      <c r="GL166" s="409">
        <v>23</v>
      </c>
      <c r="GM166" s="144" t="s">
        <v>106</v>
      </c>
      <c r="GN166" s="7">
        <f>GN223</f>
        <v>0</v>
      </c>
      <c r="GO166" s="7">
        <f>GO223</f>
        <v>1072</v>
      </c>
      <c r="GP166" s="59">
        <f>SUM(GO166,-GN166)</f>
        <v>1072</v>
      </c>
      <c r="GQ166" s="60" t="e">
        <f t="shared" ref="GQ166" si="1586">GP166/GN166</f>
        <v>#DIV/0!</v>
      </c>
      <c r="GR166" s="61">
        <v>22</v>
      </c>
      <c r="GS166" s="7">
        <f>GS223</f>
        <v>19</v>
      </c>
      <c r="GT166" s="7">
        <f>GT223</f>
        <v>12</v>
      </c>
      <c r="GU166" s="59">
        <f>SUM(GT166,-GS166)</f>
        <v>-7</v>
      </c>
      <c r="GV166" s="60">
        <f t="shared" ref="GV166" si="1587">GU166/GS166</f>
        <v>-0.36842105263157893</v>
      </c>
      <c r="GW166" s="17"/>
      <c r="GX166" s="7">
        <f>GX223</f>
        <v>1085</v>
      </c>
      <c r="GY166" s="7">
        <f>GY223</f>
        <v>12</v>
      </c>
      <c r="GZ166" s="59">
        <f>SUM(GY166,-GX166)</f>
        <v>-1073</v>
      </c>
      <c r="HA166" s="60">
        <f t="shared" ref="HA166" si="1588">GZ166/GX166</f>
        <v>-0.98894009216589862</v>
      </c>
      <c r="HB166" s="409">
        <v>23</v>
      </c>
      <c r="HC166" s="91"/>
      <c r="HE166" s="409">
        <v>23</v>
      </c>
      <c r="HF166" s="144" t="s">
        <v>106</v>
      </c>
      <c r="HG166" s="7">
        <f>HG223</f>
        <v>0</v>
      </c>
      <c r="HH166" s="7">
        <f>HH223</f>
        <v>1072</v>
      </c>
      <c r="HI166" s="59">
        <f>SUM(HH166,-HG166)</f>
        <v>1072</v>
      </c>
      <c r="HJ166" s="60" t="e">
        <f t="shared" ref="HJ166" si="1589">HI166/HG166</f>
        <v>#DIV/0!</v>
      </c>
      <c r="HK166" s="61">
        <v>22</v>
      </c>
      <c r="HL166" s="7">
        <f>HL223</f>
        <v>27</v>
      </c>
      <c r="HM166" s="7">
        <f>HM223</f>
        <v>36</v>
      </c>
      <c r="HN166" s="59">
        <f>SUM(HM166,-HL166)</f>
        <v>9</v>
      </c>
      <c r="HO166" s="60">
        <f t="shared" ref="HO166" si="1590">HN166/HL166</f>
        <v>0.33333333333333331</v>
      </c>
      <c r="HP166" s="17"/>
      <c r="HQ166" s="7">
        <f>HQ223</f>
        <v>1085</v>
      </c>
      <c r="HR166" s="7">
        <f>HR223</f>
        <v>36</v>
      </c>
      <c r="HS166" s="59">
        <f>SUM(HR166,-HQ166)</f>
        <v>-1049</v>
      </c>
      <c r="HT166" s="60">
        <f t="shared" ref="HT166" si="1591">HS166/HQ166</f>
        <v>-0.96682027649769586</v>
      </c>
      <c r="HU166" s="409">
        <v>23</v>
      </c>
      <c r="HV166" s="91"/>
      <c r="HX166" s="409">
        <v>23</v>
      </c>
      <c r="HY166" s="144" t="s">
        <v>106</v>
      </c>
      <c r="HZ166" s="7">
        <f>HZ223</f>
        <v>0</v>
      </c>
      <c r="IA166" s="7">
        <f>IA223</f>
        <v>1072</v>
      </c>
      <c r="IB166" s="59">
        <f>SUM(IA166,-HZ166)</f>
        <v>1072</v>
      </c>
      <c r="IC166" s="60" t="e">
        <f t="shared" ref="IC166" si="1592">IB166/HZ166</f>
        <v>#DIV/0!</v>
      </c>
      <c r="ID166" s="61">
        <v>22</v>
      </c>
      <c r="IE166" s="7">
        <f>IE223</f>
        <v>21</v>
      </c>
      <c r="IF166" s="7">
        <f>IF223</f>
        <v>18</v>
      </c>
      <c r="IG166" s="59">
        <f>SUM(IF166,-IE166)</f>
        <v>-3</v>
      </c>
      <c r="IH166" s="60">
        <f t="shared" ref="IH166" si="1593">IG166/IE166</f>
        <v>-0.14285714285714285</v>
      </c>
      <c r="II166" s="17"/>
      <c r="IJ166" s="7">
        <f>IJ223</f>
        <v>1085</v>
      </c>
      <c r="IK166" s="7">
        <f>IK223</f>
        <v>18</v>
      </c>
      <c r="IL166" s="59">
        <f>SUM(IK166,-IJ166)</f>
        <v>-1067</v>
      </c>
      <c r="IM166" s="60">
        <f t="shared" ref="IM166" si="1594">IL166/IJ166</f>
        <v>-0.98341013824884793</v>
      </c>
      <c r="IN166" s="409">
        <v>23</v>
      </c>
      <c r="IO166" s="91"/>
      <c r="IQ166" s="566">
        <v>23</v>
      </c>
      <c r="IR166" s="144" t="s">
        <v>106</v>
      </c>
      <c r="IS166" s="7">
        <f>IS223</f>
        <v>0</v>
      </c>
      <c r="IT166" s="7">
        <f>IT223</f>
        <v>1072</v>
      </c>
      <c r="IU166" s="59">
        <f>SUM(IT166,-IS166)</f>
        <v>1072</v>
      </c>
      <c r="IV166" s="60" t="e">
        <f t="shared" ref="IV166" si="1595">IU166/IS166</f>
        <v>#DIV/0!</v>
      </c>
      <c r="IW166" s="61">
        <v>22</v>
      </c>
      <c r="IX166" s="7">
        <f>IX223</f>
        <v>277</v>
      </c>
      <c r="IY166" s="7">
        <f>IY223</f>
        <v>263</v>
      </c>
      <c r="IZ166" s="59">
        <f>SUM(IY166,-IX166)</f>
        <v>-14</v>
      </c>
      <c r="JA166" s="60">
        <f t="shared" ref="JA166" si="1596">IZ166/IX166</f>
        <v>-5.0541516245487361E-2</v>
      </c>
      <c r="JB166" s="17"/>
      <c r="JC166" s="7">
        <f>JC223</f>
        <v>1085</v>
      </c>
      <c r="JD166" s="7">
        <f>JD223</f>
        <v>263</v>
      </c>
      <c r="JE166" s="59">
        <f>SUM(JD166,-JC166)</f>
        <v>-822</v>
      </c>
      <c r="JF166" s="60">
        <f t="shared" ref="JF166" si="1597">JE166/JC166</f>
        <v>-0.75760368663594468</v>
      </c>
      <c r="JG166" s="566">
        <v>23</v>
      </c>
      <c r="JH166" s="91"/>
    </row>
    <row r="167" spans="1:268" hidden="1" x14ac:dyDescent="0.25">
      <c r="A167" s="566"/>
      <c r="B167" s="139"/>
      <c r="C167" s="140"/>
      <c r="D167" s="141"/>
      <c r="E167" s="142"/>
      <c r="F167" s="143"/>
      <c r="G167" s="61"/>
      <c r="H167" s="141"/>
      <c r="I167" s="141"/>
      <c r="J167" s="142"/>
      <c r="K167" s="143"/>
      <c r="L167" s="17"/>
      <c r="M167" s="141"/>
      <c r="N167" s="141"/>
      <c r="O167" s="142"/>
      <c r="P167" s="143"/>
      <c r="Q167" s="566"/>
      <c r="R167" s="91"/>
      <c r="U167" s="409"/>
      <c r="V167" s="139"/>
      <c r="W167" s="140"/>
      <c r="X167" s="141"/>
      <c r="Y167" s="142"/>
      <c r="Z167" s="143"/>
      <c r="AA167" s="61"/>
      <c r="AB167" s="141"/>
      <c r="AC167" s="141"/>
      <c r="AD167" s="142"/>
      <c r="AE167" s="143"/>
      <c r="AF167" s="17"/>
      <c r="AG167" s="141"/>
      <c r="AH167" s="141"/>
      <c r="AI167" s="142"/>
      <c r="AJ167" s="143"/>
      <c r="AK167" s="409"/>
      <c r="AL167" s="91"/>
      <c r="AN167" s="409"/>
      <c r="AO167" s="139"/>
      <c r="AP167" s="140"/>
      <c r="AQ167" s="141"/>
      <c r="AR167" s="142"/>
      <c r="AS167" s="143"/>
      <c r="AT167" s="61"/>
      <c r="AU167" s="141"/>
      <c r="AV167" s="141"/>
      <c r="AW167" s="142"/>
      <c r="AX167" s="143"/>
      <c r="AY167" s="17"/>
      <c r="AZ167" s="141"/>
      <c r="BA167" s="141"/>
      <c r="BB167" s="142"/>
      <c r="BC167" s="143"/>
      <c r="BD167" s="409"/>
      <c r="BE167" s="91"/>
      <c r="BH167" s="409"/>
      <c r="BI167" s="139"/>
      <c r="BJ167" s="140"/>
      <c r="BK167" s="141"/>
      <c r="BL167" s="142"/>
      <c r="BM167" s="143"/>
      <c r="BN167" s="61"/>
      <c r="BO167" s="141"/>
      <c r="BP167" s="141"/>
      <c r="BQ167" s="142"/>
      <c r="BR167" s="143"/>
      <c r="BS167" s="17"/>
      <c r="BT167" s="141"/>
      <c r="BU167" s="141"/>
      <c r="BV167" s="142"/>
      <c r="BW167" s="143"/>
      <c r="BX167" s="409"/>
      <c r="BY167" s="91"/>
      <c r="CB167" s="409"/>
      <c r="CC167" s="139"/>
      <c r="CD167" s="140"/>
      <c r="CE167" s="141"/>
      <c r="CF167" s="142"/>
      <c r="CG167" s="143"/>
      <c r="CH167" s="61"/>
      <c r="CI167" s="141"/>
      <c r="CJ167" s="141"/>
      <c r="CK167" s="142"/>
      <c r="CL167" s="143"/>
      <c r="CM167" s="17"/>
      <c r="CN167" s="141"/>
      <c r="CO167" s="141"/>
      <c r="CP167" s="142"/>
      <c r="CQ167" s="143"/>
      <c r="CR167" s="409"/>
      <c r="CS167" s="91"/>
      <c r="CU167" s="409"/>
      <c r="CV167" s="139"/>
      <c r="CW167" s="140"/>
      <c r="CX167" s="141"/>
      <c r="CY167" s="142"/>
      <c r="CZ167" s="143"/>
      <c r="DA167" s="61"/>
      <c r="DB167" s="141"/>
      <c r="DC167" s="141"/>
      <c r="DD167" s="142"/>
      <c r="DE167" s="143"/>
      <c r="DF167" s="17"/>
      <c r="DG167" s="141"/>
      <c r="DH167" s="141"/>
      <c r="DI167" s="142"/>
      <c r="DJ167" s="143"/>
      <c r="DK167" s="409"/>
      <c r="DL167" s="91"/>
      <c r="DN167" s="409"/>
      <c r="DO167" s="139"/>
      <c r="DP167" s="140"/>
      <c r="DQ167" s="141"/>
      <c r="DR167" s="142"/>
      <c r="DS167" s="143"/>
      <c r="DT167" s="61"/>
      <c r="DU167" s="141"/>
      <c r="DV167" s="141"/>
      <c r="DW167" s="142"/>
      <c r="DX167" s="143"/>
      <c r="DY167" s="17"/>
      <c r="DZ167" s="141"/>
      <c r="EA167" s="141"/>
      <c r="EB167" s="142"/>
      <c r="EC167" s="143"/>
      <c r="ED167" s="409"/>
      <c r="EE167" s="91"/>
      <c r="EG167" s="409"/>
      <c r="EH167" s="139"/>
      <c r="EI167" s="140"/>
      <c r="EJ167" s="141"/>
      <c r="EK167" s="142"/>
      <c r="EL167" s="143"/>
      <c r="EM167" s="61"/>
      <c r="EN167" s="141"/>
      <c r="EO167" s="141"/>
      <c r="EP167" s="142"/>
      <c r="EQ167" s="143"/>
      <c r="ER167" s="17"/>
      <c r="ES167" s="141"/>
      <c r="ET167" s="141"/>
      <c r="EU167" s="142"/>
      <c r="EV167" s="143"/>
      <c r="EW167" s="409"/>
      <c r="EX167" s="91"/>
      <c r="EZ167" s="409"/>
      <c r="FA167" s="139"/>
      <c r="FB167" s="140"/>
      <c r="FC167" s="141"/>
      <c r="FD167" s="142"/>
      <c r="FE167" s="143"/>
      <c r="FF167" s="61"/>
      <c r="FG167" s="141"/>
      <c r="FH167" s="141"/>
      <c r="FI167" s="142"/>
      <c r="FJ167" s="143"/>
      <c r="FK167" s="17"/>
      <c r="FL167" s="141"/>
      <c r="FM167" s="141"/>
      <c r="FN167" s="142"/>
      <c r="FO167" s="143"/>
      <c r="FP167" s="409"/>
      <c r="FQ167" s="91"/>
      <c r="FS167" s="409"/>
      <c r="FT167" s="139"/>
      <c r="FU167" s="140"/>
      <c r="FV167" s="141"/>
      <c r="FW167" s="142"/>
      <c r="FX167" s="143"/>
      <c r="FY167" s="61"/>
      <c r="FZ167" s="141"/>
      <c r="GA167" s="141"/>
      <c r="GB167" s="142"/>
      <c r="GC167" s="143"/>
      <c r="GD167" s="17"/>
      <c r="GE167" s="141"/>
      <c r="GF167" s="141"/>
      <c r="GG167" s="142"/>
      <c r="GH167" s="143"/>
      <c r="GI167" s="409"/>
      <c r="GJ167" s="91"/>
      <c r="GL167" s="409"/>
      <c r="GM167" s="139"/>
      <c r="GN167" s="140"/>
      <c r="GO167" s="141"/>
      <c r="GP167" s="142"/>
      <c r="GQ167" s="143"/>
      <c r="GR167" s="61"/>
      <c r="GS167" s="141"/>
      <c r="GT167" s="141"/>
      <c r="GU167" s="142"/>
      <c r="GV167" s="143"/>
      <c r="GW167" s="17"/>
      <c r="GX167" s="141"/>
      <c r="GY167" s="141"/>
      <c r="GZ167" s="142"/>
      <c r="HA167" s="143"/>
      <c r="HB167" s="409"/>
      <c r="HC167" s="91"/>
      <c r="HE167" s="409"/>
      <c r="HF167" s="139"/>
      <c r="HG167" s="140"/>
      <c r="HH167" s="141"/>
      <c r="HI167" s="142"/>
      <c r="HJ167" s="143"/>
      <c r="HK167" s="61"/>
      <c r="HL167" s="141"/>
      <c r="HM167" s="141"/>
      <c r="HN167" s="142"/>
      <c r="HO167" s="143"/>
      <c r="HP167" s="17"/>
      <c r="HQ167" s="141"/>
      <c r="HR167" s="141"/>
      <c r="HS167" s="142"/>
      <c r="HT167" s="143"/>
      <c r="HU167" s="409"/>
      <c r="HV167" s="91"/>
      <c r="HX167" s="409"/>
      <c r="HY167" s="139"/>
      <c r="HZ167" s="140"/>
      <c r="IA167" s="141"/>
      <c r="IB167" s="142"/>
      <c r="IC167" s="143"/>
      <c r="ID167" s="61"/>
      <c r="IE167" s="141"/>
      <c r="IF167" s="141"/>
      <c r="IG167" s="142"/>
      <c r="IH167" s="143"/>
      <c r="II167" s="17"/>
      <c r="IJ167" s="141"/>
      <c r="IK167" s="141"/>
      <c r="IL167" s="142"/>
      <c r="IM167" s="143"/>
      <c r="IN167" s="409"/>
      <c r="IO167" s="91"/>
      <c r="IQ167" s="566"/>
      <c r="IR167" s="139"/>
      <c r="IS167" s="140"/>
      <c r="IT167" s="141"/>
      <c r="IU167" s="142"/>
      <c r="IV167" s="143"/>
      <c r="IW167" s="61"/>
      <c r="IX167" s="141"/>
      <c r="IY167" s="141"/>
      <c r="IZ167" s="142"/>
      <c r="JA167" s="143"/>
      <c r="JB167" s="17"/>
      <c r="JC167" s="141"/>
      <c r="JD167" s="141"/>
      <c r="JE167" s="142"/>
      <c r="JF167" s="143"/>
      <c r="JG167" s="566"/>
      <c r="JH167" s="91"/>
    </row>
    <row r="168" spans="1:268" hidden="1" x14ac:dyDescent="0.25">
      <c r="A168" s="566">
        <v>24</v>
      </c>
      <c r="B168" s="151" t="s">
        <v>107</v>
      </c>
      <c r="C168" s="152">
        <f>SUM(C164,C166)</f>
        <v>0</v>
      </c>
      <c r="D168" s="152">
        <f>SUM(D164,D166)</f>
        <v>9204</v>
      </c>
      <c r="E168" s="353">
        <f>SUM(D168,-C168)</f>
        <v>9204</v>
      </c>
      <c r="F168" s="154" t="e">
        <f t="shared" ref="F168" si="1598">E168/C168</f>
        <v>#DIV/0!</v>
      </c>
      <c r="G168" s="61">
        <v>23</v>
      </c>
      <c r="H168" s="152">
        <f>SUM(H164,H166)</f>
        <v>7808</v>
      </c>
      <c r="I168" s="152">
        <f>SUM(I164,I166)</f>
        <v>7450</v>
      </c>
      <c r="J168" s="353">
        <f>SUM(I168,-H168)</f>
        <v>-358</v>
      </c>
      <c r="K168" s="154">
        <f>J168/H168</f>
        <v>-4.5850409836065573E-2</v>
      </c>
      <c r="L168" s="17"/>
      <c r="M168" s="152">
        <f>SUM(M164,M166)</f>
        <v>9285</v>
      </c>
      <c r="N168" s="152">
        <f>SUM(N164,N166)</f>
        <v>8687</v>
      </c>
      <c r="O168" s="353">
        <f>SUM(N168,-M168)</f>
        <v>-598</v>
      </c>
      <c r="P168" s="154">
        <f t="shared" ref="P168" si="1599">O168/M168</f>
        <v>-6.4404954227248248E-2</v>
      </c>
      <c r="Q168" s="566">
        <v>24</v>
      </c>
      <c r="R168" s="91"/>
      <c r="U168" s="409">
        <v>24</v>
      </c>
      <c r="V168" s="151" t="s">
        <v>107</v>
      </c>
      <c r="W168" s="152">
        <f>SUM(W164,W166)</f>
        <v>0</v>
      </c>
      <c r="X168" s="152">
        <f>SUM(X164,X166)</f>
        <v>9204</v>
      </c>
      <c r="Y168" s="353">
        <f>SUM(X168,-W168)</f>
        <v>9204</v>
      </c>
      <c r="Z168" s="154" t="e">
        <f t="shared" ref="Z168" si="1600">Y168/W168</f>
        <v>#DIV/0!</v>
      </c>
      <c r="AA168" s="61">
        <v>23</v>
      </c>
      <c r="AB168" s="152">
        <f>SUM(AB164,AB166)</f>
        <v>408</v>
      </c>
      <c r="AC168" s="152">
        <f>SUM(AC164,AC166)</f>
        <v>393</v>
      </c>
      <c r="AD168" s="353">
        <f>SUM(AC168,-AB168)</f>
        <v>-15</v>
      </c>
      <c r="AE168" s="154">
        <f t="shared" ref="AE168" si="1601">AD168/AB168</f>
        <v>-3.6764705882352942E-2</v>
      </c>
      <c r="AF168" s="17"/>
      <c r="AG168" s="152">
        <f>SUM(AG164,AG166)</f>
        <v>9285</v>
      </c>
      <c r="AH168" s="152">
        <f>SUM(AH164,AH166)</f>
        <v>393</v>
      </c>
      <c r="AI168" s="353">
        <f>SUM(AH168,-AG168)</f>
        <v>-8892</v>
      </c>
      <c r="AJ168" s="154">
        <f t="shared" ref="AJ168" si="1602">AI168/AG168</f>
        <v>-0.95767366720516967</v>
      </c>
      <c r="AK168" s="409">
        <v>24</v>
      </c>
      <c r="AL168" s="91"/>
      <c r="AN168" s="409">
        <v>24</v>
      </c>
      <c r="AO168" s="151" t="s">
        <v>107</v>
      </c>
      <c r="AP168" s="152">
        <f>SUM(AP164,AP166)</f>
        <v>0</v>
      </c>
      <c r="AQ168" s="152">
        <f>SUM(AQ164,AQ166)</f>
        <v>9204</v>
      </c>
      <c r="AR168" s="353">
        <f>SUM(AQ168,-AP168)</f>
        <v>9204</v>
      </c>
      <c r="AS168" s="154" t="e">
        <f t="shared" ref="AS168" si="1603">AR168/AP168</f>
        <v>#DIV/0!</v>
      </c>
      <c r="AT168" s="61">
        <v>23</v>
      </c>
      <c r="AU168" s="152">
        <f>SUM(AU164,AU166)</f>
        <v>131</v>
      </c>
      <c r="AV168" s="152">
        <f>SUM(AV164,AV166)</f>
        <v>127</v>
      </c>
      <c r="AW168" s="353">
        <f>SUM(AV168,-AU168)</f>
        <v>-4</v>
      </c>
      <c r="AX168" s="154">
        <f t="shared" ref="AX168" si="1604">AW168/AU168</f>
        <v>-3.0534351145038167E-2</v>
      </c>
      <c r="AY168" s="17"/>
      <c r="AZ168" s="152">
        <f>SUM(AZ164,AZ166)</f>
        <v>9285</v>
      </c>
      <c r="BA168" s="152">
        <f>SUM(BA164,BA166)</f>
        <v>127</v>
      </c>
      <c r="BB168" s="353">
        <f>SUM(BA168,-AZ168)</f>
        <v>-9158</v>
      </c>
      <c r="BC168" s="154">
        <f t="shared" ref="BC168" si="1605">BB168/AZ168</f>
        <v>-0.98632202477113629</v>
      </c>
      <c r="BD168" s="409">
        <v>24</v>
      </c>
      <c r="BE168" s="91"/>
      <c r="BH168" s="409">
        <v>24</v>
      </c>
      <c r="BI168" s="151" t="s">
        <v>107</v>
      </c>
      <c r="BJ168" s="152">
        <f>SUM(BJ164,BJ166)</f>
        <v>0</v>
      </c>
      <c r="BK168" s="152">
        <f>SUM(BK164,BK166)</f>
        <v>9204</v>
      </c>
      <c r="BL168" s="353">
        <f>SUM(BK168,-BJ168)</f>
        <v>9204</v>
      </c>
      <c r="BM168" s="154" t="e">
        <f t="shared" ref="BM168" si="1606">BL168/BJ168</f>
        <v>#DIV/0!</v>
      </c>
      <c r="BN168" s="61">
        <v>23</v>
      </c>
      <c r="BO168" s="152">
        <f>SUM(BO164,BO166)</f>
        <v>349</v>
      </c>
      <c r="BP168" s="152">
        <f>SUM(BP164,BP166)</f>
        <v>374</v>
      </c>
      <c r="BQ168" s="353">
        <f>SUM(BP168,-BO168)</f>
        <v>25</v>
      </c>
      <c r="BR168" s="154">
        <f t="shared" ref="BR168" si="1607">BQ168/BO168</f>
        <v>7.1633237822349566E-2</v>
      </c>
      <c r="BS168" s="17"/>
      <c r="BT168" s="152">
        <f>SUM(BT164,BT166)</f>
        <v>9285</v>
      </c>
      <c r="BU168" s="152">
        <f>SUM(BU164,BU166)</f>
        <v>374</v>
      </c>
      <c r="BV168" s="353">
        <f>SUM(BU168,-BT168)</f>
        <v>-8911</v>
      </c>
      <c r="BW168" s="154">
        <f t="shared" ref="BW168" si="1608">BV168/BT168</f>
        <v>-0.95971997845988155</v>
      </c>
      <c r="BX168" s="409">
        <v>24</v>
      </c>
      <c r="BY168" s="91"/>
      <c r="CB168" s="409">
        <v>24</v>
      </c>
      <c r="CC168" s="151" t="s">
        <v>107</v>
      </c>
      <c r="CD168" s="152">
        <f>SUM(CD164,CD166)</f>
        <v>0</v>
      </c>
      <c r="CE168" s="152">
        <f>SUM(CE164,CE166)</f>
        <v>9204</v>
      </c>
      <c r="CF168" s="353">
        <f>SUM(CE168,-CD168)</f>
        <v>9204</v>
      </c>
      <c r="CG168" s="154" t="e">
        <f t="shared" ref="CG168" si="1609">CF168/CD168</f>
        <v>#DIV/0!</v>
      </c>
      <c r="CH168" s="61">
        <v>23</v>
      </c>
      <c r="CI168" s="152">
        <f>SUM(CI164,CI166)</f>
        <v>236</v>
      </c>
      <c r="CJ168" s="152">
        <f>SUM(CJ164,CJ166)</f>
        <v>189</v>
      </c>
      <c r="CK168" s="353">
        <f>SUM(CJ168,-CI168)</f>
        <v>-47</v>
      </c>
      <c r="CL168" s="154">
        <f t="shared" ref="CL168" si="1610">CK168/CI168</f>
        <v>-0.19915254237288135</v>
      </c>
      <c r="CM168" s="17"/>
      <c r="CN168" s="152">
        <f>SUM(CN164,CN166)</f>
        <v>9285</v>
      </c>
      <c r="CO168" s="152">
        <f>SUM(CO164,CO166)</f>
        <v>189</v>
      </c>
      <c r="CP168" s="353">
        <f>SUM(CO168,-CN168)</f>
        <v>-9096</v>
      </c>
      <c r="CQ168" s="154">
        <f t="shared" ref="CQ168" si="1611">CP168/CN168</f>
        <v>-0.97964458804523424</v>
      </c>
      <c r="CR168" s="409">
        <v>24</v>
      </c>
      <c r="CS168" s="91"/>
      <c r="CU168" s="409">
        <v>24</v>
      </c>
      <c r="CV168" s="151" t="s">
        <v>107</v>
      </c>
      <c r="CW168" s="152">
        <f>SUM(CW164,CW166)</f>
        <v>0</v>
      </c>
      <c r="CX168" s="152">
        <f>SUM(CX164,CX166)</f>
        <v>9204</v>
      </c>
      <c r="CY168" s="353">
        <f>SUM(CX168,-CW168)</f>
        <v>9204</v>
      </c>
      <c r="CZ168" s="154" t="e">
        <f t="shared" ref="CZ168" si="1612">CY168/CW168</f>
        <v>#DIV/0!</v>
      </c>
      <c r="DA168" s="61">
        <v>23</v>
      </c>
      <c r="DB168" s="152">
        <f>SUM(DB164,DB166)</f>
        <v>129</v>
      </c>
      <c r="DC168" s="152">
        <f>SUM(DC164,DC166)</f>
        <v>136</v>
      </c>
      <c r="DD168" s="353">
        <f>SUM(DC168,-DB168)</f>
        <v>7</v>
      </c>
      <c r="DE168" s="154">
        <f t="shared" ref="DE168" si="1613">DD168/DB168</f>
        <v>5.4263565891472867E-2</v>
      </c>
      <c r="DF168" s="17"/>
      <c r="DG168" s="152">
        <f>SUM(DG164,DG166)</f>
        <v>9285</v>
      </c>
      <c r="DH168" s="152">
        <f>SUM(DH164,DH166)</f>
        <v>136</v>
      </c>
      <c r="DI168" s="353">
        <f>SUM(DH168,-DG168)</f>
        <v>-9149</v>
      </c>
      <c r="DJ168" s="154">
        <f t="shared" ref="DJ168" si="1614">DI168/DG168</f>
        <v>-0.98535271943995695</v>
      </c>
      <c r="DK168" s="409">
        <v>24</v>
      </c>
      <c r="DL168" s="91"/>
      <c r="DN168" s="409">
        <v>24</v>
      </c>
      <c r="DO168" s="151" t="s">
        <v>107</v>
      </c>
      <c r="DP168" s="152">
        <f>SUM(DP164,DP166)</f>
        <v>0</v>
      </c>
      <c r="DQ168" s="152">
        <f>SUM(DQ164,DQ166)</f>
        <v>9204</v>
      </c>
      <c r="DR168" s="353">
        <f>SUM(DQ168,-DP168)</f>
        <v>9204</v>
      </c>
      <c r="DS168" s="154" t="e">
        <f t="shared" ref="DS168" si="1615">DR168/DP168</f>
        <v>#DIV/0!</v>
      </c>
      <c r="DT168" s="61">
        <v>23</v>
      </c>
      <c r="DU168" s="152">
        <f>SUM(DU164,DU166)</f>
        <v>45</v>
      </c>
      <c r="DV168" s="152">
        <f>SUM(DV164,DV166)</f>
        <v>51</v>
      </c>
      <c r="DW168" s="353">
        <f>SUM(DV168,-DU168)</f>
        <v>6</v>
      </c>
      <c r="DX168" s="154">
        <f t="shared" ref="DX168" si="1616">DW168/DU168</f>
        <v>0.13333333333333333</v>
      </c>
      <c r="DY168" s="17"/>
      <c r="DZ168" s="152">
        <f>SUM(DZ164,DZ166)</f>
        <v>9285</v>
      </c>
      <c r="EA168" s="152">
        <f>SUM(EA164,EA166)</f>
        <v>51</v>
      </c>
      <c r="EB168" s="353">
        <f>SUM(EA168,-DZ168)</f>
        <v>-9234</v>
      </c>
      <c r="EC168" s="154">
        <f t="shared" ref="EC168" si="1617">EB168/DZ168</f>
        <v>-0.99450726978998383</v>
      </c>
      <c r="ED168" s="409">
        <v>24</v>
      </c>
      <c r="EE168" s="91"/>
      <c r="EG168" s="409">
        <v>24</v>
      </c>
      <c r="EH168" s="151" t="s">
        <v>107</v>
      </c>
      <c r="EI168" s="152">
        <f>SUM(EI164,EI166)</f>
        <v>0</v>
      </c>
      <c r="EJ168" s="152">
        <f>SUM(EJ164,EJ166)</f>
        <v>9204</v>
      </c>
      <c r="EK168" s="353">
        <f>SUM(EJ168,-EI168)</f>
        <v>9204</v>
      </c>
      <c r="EL168" s="154" t="e">
        <f t="shared" ref="EL168" si="1618">EK168/EI168</f>
        <v>#DIV/0!</v>
      </c>
      <c r="EM168" s="61">
        <v>23</v>
      </c>
      <c r="EN168" s="152">
        <f>SUM(EN164,EN166)</f>
        <v>72</v>
      </c>
      <c r="EO168" s="152">
        <f>SUM(EO164,EO166)</f>
        <v>74</v>
      </c>
      <c r="EP168" s="353">
        <f>SUM(EO168,-EN168)</f>
        <v>2</v>
      </c>
      <c r="EQ168" s="154">
        <f t="shared" ref="EQ168" si="1619">EP168/EN168</f>
        <v>2.7777777777777776E-2</v>
      </c>
      <c r="ER168" s="17"/>
      <c r="ES168" s="152">
        <f>SUM(ES164,ES166)</f>
        <v>9285</v>
      </c>
      <c r="ET168" s="152">
        <f>SUM(ET164,ET166)</f>
        <v>74</v>
      </c>
      <c r="EU168" s="353">
        <f>SUM(ET168,-ES168)</f>
        <v>-9211</v>
      </c>
      <c r="EV168" s="154">
        <f t="shared" ref="EV168" si="1620">EU168/ES168</f>
        <v>-0.99203015616585888</v>
      </c>
      <c r="EW168" s="409">
        <v>24</v>
      </c>
      <c r="EX168" s="91"/>
      <c r="EZ168" s="409">
        <v>24</v>
      </c>
      <c r="FA168" s="151" t="s">
        <v>107</v>
      </c>
      <c r="FB168" s="152">
        <f>SUM(FB164,FB166)</f>
        <v>0</v>
      </c>
      <c r="FC168" s="152">
        <f>SUM(FC164,FC166)</f>
        <v>9204</v>
      </c>
      <c r="FD168" s="353">
        <f>SUM(FC168,-FB168)</f>
        <v>9204</v>
      </c>
      <c r="FE168" s="154" t="e">
        <f t="shared" ref="FE168" si="1621">FD168/FB168</f>
        <v>#DIV/0!</v>
      </c>
      <c r="FF168" s="61">
        <v>23</v>
      </c>
      <c r="FG168" s="152">
        <f>SUM(FG164,FG166)</f>
        <v>23</v>
      </c>
      <c r="FH168" s="152">
        <f>SUM(FH164,FH166)</f>
        <v>20</v>
      </c>
      <c r="FI168" s="353">
        <f>SUM(FH168,-FG168)</f>
        <v>-3</v>
      </c>
      <c r="FJ168" s="154">
        <f t="shared" ref="FJ168" si="1622">FI168/FG168</f>
        <v>-0.13043478260869565</v>
      </c>
      <c r="FK168" s="17"/>
      <c r="FL168" s="152">
        <f>SUM(FL164,FL166)</f>
        <v>9285</v>
      </c>
      <c r="FM168" s="152">
        <f>SUM(FM164,FM166)</f>
        <v>20</v>
      </c>
      <c r="FN168" s="353">
        <f>SUM(FM168,-FL168)</f>
        <v>-9265</v>
      </c>
      <c r="FO168" s="154">
        <f t="shared" ref="FO168" si="1623">FN168/FL168</f>
        <v>-0.99784598815293479</v>
      </c>
      <c r="FP168" s="409">
        <v>24</v>
      </c>
      <c r="FQ168" s="91"/>
      <c r="FS168" s="409">
        <v>24</v>
      </c>
      <c r="FT168" s="151" t="s">
        <v>107</v>
      </c>
      <c r="FU168" s="152">
        <f>SUM(FU164,FU166)</f>
        <v>0</v>
      </c>
      <c r="FV168" s="152">
        <f>SUM(FV164,FV166)</f>
        <v>9204</v>
      </c>
      <c r="FW168" s="353">
        <f>SUM(FV168,-FU168)</f>
        <v>9204</v>
      </c>
      <c r="FX168" s="154" t="e">
        <f t="shared" ref="FX168" si="1624">FW168/FU168</f>
        <v>#DIV/0!</v>
      </c>
      <c r="FY168" s="61">
        <v>23</v>
      </c>
      <c r="FZ168" s="152">
        <f>SUM(FZ164,FZ166)</f>
        <v>132</v>
      </c>
      <c r="GA168" s="152">
        <f>SUM(GA164,GA166)</f>
        <v>137</v>
      </c>
      <c r="GB168" s="353">
        <f>SUM(GA168,-FZ168)</f>
        <v>5</v>
      </c>
      <c r="GC168" s="154">
        <f t="shared" ref="GC168" si="1625">GB168/FZ168</f>
        <v>3.787878787878788E-2</v>
      </c>
      <c r="GD168" s="17"/>
      <c r="GE168" s="152">
        <f>SUM(GE164,GE166)</f>
        <v>9285</v>
      </c>
      <c r="GF168" s="152">
        <f>SUM(GF164,GF166)</f>
        <v>137</v>
      </c>
      <c r="GG168" s="353">
        <f>SUM(GF168,-GE168)</f>
        <v>-9148</v>
      </c>
      <c r="GH168" s="154">
        <f t="shared" ref="GH168" si="1626">GG168/GE168</f>
        <v>-0.98524501884760363</v>
      </c>
      <c r="GI168" s="409">
        <v>24</v>
      </c>
      <c r="GJ168" s="91"/>
      <c r="GL168" s="409">
        <v>24</v>
      </c>
      <c r="GM168" s="151" t="s">
        <v>107</v>
      </c>
      <c r="GN168" s="152">
        <f>SUM(GN164,GN166)</f>
        <v>0</v>
      </c>
      <c r="GO168" s="152">
        <f>SUM(GO164,GO166)</f>
        <v>9204</v>
      </c>
      <c r="GP168" s="353">
        <f>SUM(GO168,-GN168)</f>
        <v>9204</v>
      </c>
      <c r="GQ168" s="154" t="e">
        <f t="shared" ref="GQ168" si="1627">GP168/GN168</f>
        <v>#DIV/0!</v>
      </c>
      <c r="GR168" s="61">
        <v>23</v>
      </c>
      <c r="GS168" s="152">
        <f>SUM(GS164,GS166)</f>
        <v>34</v>
      </c>
      <c r="GT168" s="152">
        <f>SUM(GT164,GT166)</f>
        <v>19</v>
      </c>
      <c r="GU168" s="353">
        <f>SUM(GT168,-GS168)</f>
        <v>-15</v>
      </c>
      <c r="GV168" s="154">
        <f t="shared" ref="GV168" si="1628">GU168/GS168</f>
        <v>-0.44117647058823528</v>
      </c>
      <c r="GW168" s="17"/>
      <c r="GX168" s="152">
        <f>SUM(GX164,GX166)</f>
        <v>9285</v>
      </c>
      <c r="GY168" s="152">
        <f>SUM(GY164,GY166)</f>
        <v>19</v>
      </c>
      <c r="GZ168" s="353">
        <f>SUM(GY168,-GX168)</f>
        <v>-9266</v>
      </c>
      <c r="HA168" s="154">
        <f t="shared" ref="HA168" si="1629">GZ168/GX168</f>
        <v>-0.99795368874528811</v>
      </c>
      <c r="HB168" s="409">
        <v>24</v>
      </c>
      <c r="HC168" s="91"/>
      <c r="HE168" s="409">
        <v>24</v>
      </c>
      <c r="HF168" s="151" t="s">
        <v>107</v>
      </c>
      <c r="HG168" s="152">
        <f>SUM(HG164,HG166)</f>
        <v>0</v>
      </c>
      <c r="HH168" s="152">
        <f>SUM(HH164,HH166)</f>
        <v>9204</v>
      </c>
      <c r="HI168" s="353">
        <f>SUM(HH168,-HG168)</f>
        <v>9204</v>
      </c>
      <c r="HJ168" s="154" t="e">
        <f t="shared" ref="HJ168" si="1630">HI168/HG168</f>
        <v>#DIV/0!</v>
      </c>
      <c r="HK168" s="61">
        <v>23</v>
      </c>
      <c r="HL168" s="152">
        <f>SUM(HL164,HL166)</f>
        <v>60</v>
      </c>
      <c r="HM168" s="152">
        <f>SUM(HM164,HM166)</f>
        <v>71</v>
      </c>
      <c r="HN168" s="353">
        <f>SUM(HM168,-HL168)</f>
        <v>11</v>
      </c>
      <c r="HO168" s="154">
        <f t="shared" ref="HO168" si="1631">HN168/HL168</f>
        <v>0.18333333333333332</v>
      </c>
      <c r="HP168" s="17"/>
      <c r="HQ168" s="152">
        <f>SUM(HQ164,HQ166)</f>
        <v>9285</v>
      </c>
      <c r="HR168" s="152">
        <f>SUM(HR164,HR166)</f>
        <v>71</v>
      </c>
      <c r="HS168" s="353">
        <f>SUM(HR168,-HQ168)</f>
        <v>-9214</v>
      </c>
      <c r="HT168" s="154">
        <f t="shared" ref="HT168" si="1632">HS168/HQ168</f>
        <v>-0.99235325794291873</v>
      </c>
      <c r="HU168" s="409">
        <v>24</v>
      </c>
      <c r="HV168" s="91"/>
      <c r="HX168" s="409">
        <v>24</v>
      </c>
      <c r="HY168" s="151" t="s">
        <v>107</v>
      </c>
      <c r="HZ168" s="152">
        <f>SUM(HZ164,HZ166)</f>
        <v>0</v>
      </c>
      <c r="IA168" s="152">
        <f>SUM(IA164,IA166)</f>
        <v>9204</v>
      </c>
      <c r="IB168" s="353">
        <f>SUM(IA168,-HZ168)</f>
        <v>9204</v>
      </c>
      <c r="IC168" s="154" t="e">
        <f t="shared" ref="IC168" si="1633">IB168/HZ168</f>
        <v>#DIV/0!</v>
      </c>
      <c r="ID168" s="61">
        <v>23</v>
      </c>
      <c r="IE168" s="152">
        <f>SUM(IE164,IE166)</f>
        <v>82</v>
      </c>
      <c r="IF168" s="152">
        <f>SUM(IF164,IF166)</f>
        <v>62</v>
      </c>
      <c r="IG168" s="353">
        <f>SUM(IF168,-IE168)</f>
        <v>-20</v>
      </c>
      <c r="IH168" s="154">
        <f t="shared" ref="IH168" si="1634">IG168/IE168</f>
        <v>-0.24390243902439024</v>
      </c>
      <c r="II168" s="17"/>
      <c r="IJ168" s="152">
        <f>SUM(IJ164,IJ166)</f>
        <v>9285</v>
      </c>
      <c r="IK168" s="152">
        <f>SUM(IK164,IK166)</f>
        <v>62</v>
      </c>
      <c r="IL168" s="353">
        <f>SUM(IK168,-IJ168)</f>
        <v>-9223</v>
      </c>
      <c r="IM168" s="154">
        <f t="shared" ref="IM168" si="1635">IL168/IJ168</f>
        <v>-0.99332256327409796</v>
      </c>
      <c r="IN168" s="409">
        <v>24</v>
      </c>
      <c r="IO168" s="91"/>
      <c r="IQ168" s="566">
        <v>24</v>
      </c>
      <c r="IR168" s="151" t="s">
        <v>107</v>
      </c>
      <c r="IS168" s="152">
        <f>SUM(IS164,IS166)</f>
        <v>0</v>
      </c>
      <c r="IT168" s="152">
        <f>SUM(IT164,IT166)</f>
        <v>9204</v>
      </c>
      <c r="IU168" s="353">
        <f>SUM(IT168,-IS168)</f>
        <v>9204</v>
      </c>
      <c r="IV168" s="154" t="e">
        <f t="shared" ref="IV168" si="1636">IU168/IS168</f>
        <v>#DIV/0!</v>
      </c>
      <c r="IW168" s="61">
        <v>23</v>
      </c>
      <c r="IX168" s="152">
        <f>SUM(IX164,IX166)</f>
        <v>1701</v>
      </c>
      <c r="IY168" s="152">
        <f>SUM(IY164,IY166)</f>
        <v>1653</v>
      </c>
      <c r="IZ168" s="353">
        <f>SUM(IY168,-IX168)</f>
        <v>-48</v>
      </c>
      <c r="JA168" s="154">
        <f t="shared" ref="JA168" si="1637">IZ168/IX168</f>
        <v>-2.821869488536155E-2</v>
      </c>
      <c r="JB168" s="17"/>
      <c r="JC168" s="152">
        <f>SUM(JC164,JC166)</f>
        <v>9285</v>
      </c>
      <c r="JD168" s="152">
        <f>SUM(JD164,JD166)</f>
        <v>1653</v>
      </c>
      <c r="JE168" s="353">
        <f>SUM(JD168,-JC168)</f>
        <v>-7632</v>
      </c>
      <c r="JF168" s="154">
        <f t="shared" ref="JF168" si="1638">JE168/JC168</f>
        <v>-0.82197092084006462</v>
      </c>
      <c r="JG168" s="566">
        <v>24</v>
      </c>
      <c r="JH168" s="91"/>
    </row>
    <row r="169" spans="1:268" hidden="1" x14ac:dyDescent="0.25">
      <c r="A169" s="566"/>
      <c r="B169" s="142"/>
      <c r="C169" s="140"/>
      <c r="D169" s="141"/>
      <c r="E169" s="142"/>
      <c r="F169" s="143"/>
      <c r="G169" s="61"/>
      <c r="H169" s="141"/>
      <c r="I169" s="141"/>
      <c r="J169" s="142"/>
      <c r="K169" s="143"/>
      <c r="L169" s="17"/>
      <c r="M169" s="141"/>
      <c r="N169" s="141"/>
      <c r="O169" s="142"/>
      <c r="P169" s="143"/>
      <c r="Q169" s="566"/>
      <c r="R169" s="91"/>
      <c r="U169" s="409"/>
      <c r="V169" s="142"/>
      <c r="W169" s="140"/>
      <c r="X169" s="141"/>
      <c r="Y169" s="142"/>
      <c r="Z169" s="143"/>
      <c r="AA169" s="61"/>
      <c r="AB169" s="141"/>
      <c r="AC169" s="141"/>
      <c r="AD169" s="142"/>
      <c r="AE169" s="143"/>
      <c r="AF169" s="17"/>
      <c r="AG169" s="141"/>
      <c r="AH169" s="141"/>
      <c r="AI169" s="142"/>
      <c r="AJ169" s="143"/>
      <c r="AK169" s="409"/>
      <c r="AL169" s="91"/>
      <c r="AN169" s="409"/>
      <c r="AO169" s="142"/>
      <c r="AP169" s="140"/>
      <c r="AQ169" s="141"/>
      <c r="AR169" s="142"/>
      <c r="AS169" s="143"/>
      <c r="AT169" s="61"/>
      <c r="AU169" s="141"/>
      <c r="AV169" s="141"/>
      <c r="AW169" s="142"/>
      <c r="AX169" s="143"/>
      <c r="AY169" s="17"/>
      <c r="AZ169" s="141"/>
      <c r="BA169" s="141"/>
      <c r="BB169" s="142"/>
      <c r="BC169" s="143"/>
      <c r="BD169" s="409"/>
      <c r="BE169" s="91"/>
      <c r="BH169" s="409"/>
      <c r="BI169" s="142"/>
      <c r="BJ169" s="140"/>
      <c r="BK169" s="141"/>
      <c r="BL169" s="142"/>
      <c r="BM169" s="143"/>
      <c r="BN169" s="61"/>
      <c r="BO169" s="141"/>
      <c r="BP169" s="141"/>
      <c r="BQ169" s="142"/>
      <c r="BR169" s="143"/>
      <c r="BS169" s="17"/>
      <c r="BT169" s="141"/>
      <c r="BU169" s="141"/>
      <c r="BV169" s="142"/>
      <c r="BW169" s="143"/>
      <c r="BX169" s="409"/>
      <c r="BY169" s="91"/>
      <c r="CB169" s="409"/>
      <c r="CC169" s="142"/>
      <c r="CD169" s="140"/>
      <c r="CE169" s="141"/>
      <c r="CF169" s="142"/>
      <c r="CG169" s="143"/>
      <c r="CH169" s="61"/>
      <c r="CI169" s="141"/>
      <c r="CJ169" s="141"/>
      <c r="CK169" s="142"/>
      <c r="CL169" s="143"/>
      <c r="CM169" s="17"/>
      <c r="CN169" s="141"/>
      <c r="CO169" s="141"/>
      <c r="CP169" s="142"/>
      <c r="CQ169" s="143"/>
      <c r="CR169" s="409"/>
      <c r="CS169" s="91"/>
      <c r="CU169" s="409"/>
      <c r="CV169" s="142"/>
      <c r="CW169" s="140"/>
      <c r="CX169" s="141"/>
      <c r="CY169" s="142"/>
      <c r="CZ169" s="143"/>
      <c r="DA169" s="61"/>
      <c r="DB169" s="141"/>
      <c r="DC169" s="141"/>
      <c r="DD169" s="142"/>
      <c r="DE169" s="143"/>
      <c r="DF169" s="17"/>
      <c r="DG169" s="141"/>
      <c r="DH169" s="141"/>
      <c r="DI169" s="142"/>
      <c r="DJ169" s="143"/>
      <c r="DK169" s="409"/>
      <c r="DL169" s="91"/>
      <c r="DN169" s="409"/>
      <c r="DO169" s="142"/>
      <c r="DP169" s="140"/>
      <c r="DQ169" s="141"/>
      <c r="DR169" s="142"/>
      <c r="DS169" s="143"/>
      <c r="DT169" s="61"/>
      <c r="DU169" s="141"/>
      <c r="DV169" s="141"/>
      <c r="DW169" s="142"/>
      <c r="DX169" s="143"/>
      <c r="DY169" s="17"/>
      <c r="DZ169" s="141"/>
      <c r="EA169" s="141"/>
      <c r="EB169" s="142"/>
      <c r="EC169" s="143"/>
      <c r="ED169" s="409"/>
      <c r="EE169" s="91"/>
      <c r="EG169" s="409"/>
      <c r="EH169" s="142"/>
      <c r="EI169" s="140"/>
      <c r="EJ169" s="141"/>
      <c r="EK169" s="142"/>
      <c r="EL169" s="143"/>
      <c r="EM169" s="61"/>
      <c r="EN169" s="141"/>
      <c r="EO169" s="141"/>
      <c r="EP169" s="142"/>
      <c r="EQ169" s="143"/>
      <c r="ER169" s="17"/>
      <c r="ES169" s="141"/>
      <c r="ET169" s="141"/>
      <c r="EU169" s="142"/>
      <c r="EV169" s="143"/>
      <c r="EW169" s="409"/>
      <c r="EX169" s="91"/>
      <c r="EZ169" s="409"/>
      <c r="FA169" s="142"/>
      <c r="FB169" s="140"/>
      <c r="FC169" s="141"/>
      <c r="FD169" s="142"/>
      <c r="FE169" s="143"/>
      <c r="FF169" s="61"/>
      <c r="FG169" s="141"/>
      <c r="FH169" s="141"/>
      <c r="FI169" s="142"/>
      <c r="FJ169" s="143"/>
      <c r="FK169" s="17"/>
      <c r="FL169" s="141"/>
      <c r="FM169" s="141"/>
      <c r="FN169" s="142"/>
      <c r="FO169" s="143"/>
      <c r="FP169" s="409"/>
      <c r="FQ169" s="91"/>
      <c r="FS169" s="409"/>
      <c r="FT169" s="142"/>
      <c r="FU169" s="140"/>
      <c r="FV169" s="141"/>
      <c r="FW169" s="142"/>
      <c r="FX169" s="143"/>
      <c r="FY169" s="61"/>
      <c r="FZ169" s="141"/>
      <c r="GA169" s="141"/>
      <c r="GB169" s="142"/>
      <c r="GC169" s="143"/>
      <c r="GD169" s="17"/>
      <c r="GE169" s="141"/>
      <c r="GF169" s="141"/>
      <c r="GG169" s="142"/>
      <c r="GH169" s="143"/>
      <c r="GI169" s="409"/>
      <c r="GJ169" s="91"/>
      <c r="GL169" s="409"/>
      <c r="GM169" s="142"/>
      <c r="GN169" s="140"/>
      <c r="GO169" s="141"/>
      <c r="GP169" s="142"/>
      <c r="GQ169" s="143"/>
      <c r="GR169" s="61"/>
      <c r="GS169" s="141"/>
      <c r="GT169" s="141"/>
      <c r="GU169" s="142"/>
      <c r="GV169" s="143"/>
      <c r="GW169" s="17"/>
      <c r="GX169" s="141"/>
      <c r="GY169" s="141"/>
      <c r="GZ169" s="142"/>
      <c r="HA169" s="143"/>
      <c r="HB169" s="409"/>
      <c r="HC169" s="91"/>
      <c r="HE169" s="409"/>
      <c r="HF169" s="142"/>
      <c r="HG169" s="140"/>
      <c r="HH169" s="141"/>
      <c r="HI169" s="142"/>
      <c r="HJ169" s="143"/>
      <c r="HK169" s="61"/>
      <c r="HL169" s="141"/>
      <c r="HM169" s="141"/>
      <c r="HN169" s="142"/>
      <c r="HO169" s="143"/>
      <c r="HP169" s="17"/>
      <c r="HQ169" s="141"/>
      <c r="HR169" s="141"/>
      <c r="HS169" s="142"/>
      <c r="HT169" s="143"/>
      <c r="HU169" s="409"/>
      <c r="HV169" s="91"/>
      <c r="HX169" s="409"/>
      <c r="HY169" s="142"/>
      <c r="HZ169" s="140"/>
      <c r="IA169" s="141"/>
      <c r="IB169" s="142"/>
      <c r="IC169" s="143"/>
      <c r="ID169" s="61"/>
      <c r="IE169" s="141"/>
      <c r="IF169" s="141"/>
      <c r="IG169" s="142"/>
      <c r="IH169" s="143"/>
      <c r="II169" s="17"/>
      <c r="IJ169" s="141"/>
      <c r="IK169" s="141"/>
      <c r="IL169" s="142"/>
      <c r="IM169" s="143"/>
      <c r="IN169" s="409"/>
      <c r="IO169" s="91"/>
      <c r="IQ169" s="566"/>
      <c r="IR169" s="142"/>
      <c r="IS169" s="140"/>
      <c r="IT169" s="141"/>
      <c r="IU169" s="142"/>
      <c r="IV169" s="143"/>
      <c r="IW169" s="61"/>
      <c r="IX169" s="141"/>
      <c r="IY169" s="141"/>
      <c r="IZ169" s="142"/>
      <c r="JA169" s="143"/>
      <c r="JB169" s="17"/>
      <c r="JC169" s="141"/>
      <c r="JD169" s="141"/>
      <c r="JE169" s="142"/>
      <c r="JF169" s="143"/>
      <c r="JG169" s="566"/>
      <c r="JH169" s="91"/>
    </row>
    <row r="170" spans="1:268" hidden="1" x14ac:dyDescent="0.25">
      <c r="A170" s="566">
        <v>25</v>
      </c>
      <c r="B170" s="147" t="s">
        <v>108</v>
      </c>
      <c r="C170" s="148">
        <f>C74</f>
        <v>0</v>
      </c>
      <c r="D170" s="148">
        <f>D74</f>
        <v>0</v>
      </c>
      <c r="E170" s="269">
        <f t="shared" ref="E170" si="1639">SUM(D170,-C170)</f>
        <v>0</v>
      </c>
      <c r="F170" s="150" t="e">
        <f>E170/C170</f>
        <v>#DIV/0!</v>
      </c>
      <c r="G170" s="61">
        <v>24</v>
      </c>
      <c r="H170" s="148">
        <f>H73</f>
        <v>289</v>
      </c>
      <c r="I170" s="148">
        <f>I73</f>
        <v>284</v>
      </c>
      <c r="J170" s="269">
        <f>SUM(I170,-H170)</f>
        <v>-5</v>
      </c>
      <c r="K170" s="150">
        <f>J170/H170</f>
        <v>-1.7301038062283738E-2</v>
      </c>
      <c r="L170" s="17"/>
      <c r="M170" s="148">
        <f>M74</f>
        <v>0</v>
      </c>
      <c r="N170" s="148">
        <f>N74</f>
        <v>0</v>
      </c>
      <c r="O170" s="269">
        <f t="shared" ref="O170" si="1640">SUM(N170,-M170)</f>
        <v>0</v>
      </c>
      <c r="P170" s="150" t="e">
        <f>O170/M170</f>
        <v>#DIV/0!</v>
      </c>
      <c r="Q170" s="566">
        <v>25</v>
      </c>
      <c r="R170" s="91"/>
      <c r="U170" s="409">
        <v>25</v>
      </c>
      <c r="V170" s="147" t="s">
        <v>108</v>
      </c>
      <c r="W170" s="148">
        <f>W73</f>
        <v>0</v>
      </c>
      <c r="X170" s="148">
        <f>X73</f>
        <v>0</v>
      </c>
      <c r="Y170" s="269">
        <f t="shared" ref="Y170" si="1641">SUM(X170,-W170)</f>
        <v>0</v>
      </c>
      <c r="Z170" s="150" t="e">
        <f>Y170/W170</f>
        <v>#DIV/0!</v>
      </c>
      <c r="AA170" s="61">
        <v>24</v>
      </c>
      <c r="AB170" s="148">
        <f>AB73</f>
        <v>16</v>
      </c>
      <c r="AC170" s="148">
        <f>AC73</f>
        <v>16</v>
      </c>
      <c r="AD170" s="269">
        <f t="shared" ref="AD170" si="1642">SUM(AC170,-AB170)</f>
        <v>0</v>
      </c>
      <c r="AE170" s="150">
        <f>AD170/AB170</f>
        <v>0</v>
      </c>
      <c r="AF170" s="17"/>
      <c r="AG170" s="148">
        <f>AG73</f>
        <v>0</v>
      </c>
      <c r="AH170" s="148">
        <f>AH73</f>
        <v>0</v>
      </c>
      <c r="AI170" s="269">
        <f t="shared" ref="AI170" si="1643">SUM(AH170,-AG170)</f>
        <v>0</v>
      </c>
      <c r="AJ170" s="150" t="e">
        <f>AI170/AG170</f>
        <v>#DIV/0!</v>
      </c>
      <c r="AK170" s="409">
        <v>25</v>
      </c>
      <c r="AL170" s="91"/>
      <c r="AN170" s="409">
        <v>25</v>
      </c>
      <c r="AO170" s="147" t="s">
        <v>108</v>
      </c>
      <c r="AP170" s="148">
        <f>AP73</f>
        <v>0</v>
      </c>
      <c r="AQ170" s="148">
        <f>AQ73</f>
        <v>0</v>
      </c>
      <c r="AR170" s="269">
        <f t="shared" ref="AR170" si="1644">SUM(AQ170,-AP170)</f>
        <v>0</v>
      </c>
      <c r="AS170" s="150" t="e">
        <f>AR170/AP170</f>
        <v>#DIV/0!</v>
      </c>
      <c r="AT170" s="61">
        <v>24</v>
      </c>
      <c r="AU170" s="148">
        <f>AU73</f>
        <v>5</v>
      </c>
      <c r="AV170" s="148">
        <f>AV73</f>
        <v>5</v>
      </c>
      <c r="AW170" s="269">
        <f t="shared" ref="AW170" si="1645">SUM(AV170,-AU170)</f>
        <v>0</v>
      </c>
      <c r="AX170" s="150">
        <f>AW170/AU170</f>
        <v>0</v>
      </c>
      <c r="AY170" s="17"/>
      <c r="AZ170" s="148">
        <f>AZ73</f>
        <v>0</v>
      </c>
      <c r="BA170" s="148">
        <f>BA73</f>
        <v>0</v>
      </c>
      <c r="BB170" s="269">
        <f t="shared" ref="BB170" si="1646">SUM(BA170,-AZ170)</f>
        <v>0</v>
      </c>
      <c r="BC170" s="150" t="e">
        <f>BB170/AZ170</f>
        <v>#DIV/0!</v>
      </c>
      <c r="BD170" s="409">
        <v>25</v>
      </c>
      <c r="BE170" s="91"/>
      <c r="BH170" s="409">
        <v>25</v>
      </c>
      <c r="BI170" s="147" t="s">
        <v>108</v>
      </c>
      <c r="BJ170" s="148">
        <f>BJ73</f>
        <v>0</v>
      </c>
      <c r="BK170" s="148">
        <f>BK73</f>
        <v>0</v>
      </c>
      <c r="BL170" s="269">
        <f t="shared" ref="BL170" si="1647">SUM(BK170,-BJ170)</f>
        <v>0</v>
      </c>
      <c r="BM170" s="150" t="e">
        <f>BL170/BJ170</f>
        <v>#DIV/0!</v>
      </c>
      <c r="BN170" s="61">
        <v>24</v>
      </c>
      <c r="BO170" s="148">
        <f>BO73</f>
        <v>6</v>
      </c>
      <c r="BP170" s="148">
        <f>BP73</f>
        <v>4</v>
      </c>
      <c r="BQ170" s="269">
        <f t="shared" ref="BQ170" si="1648">SUM(BP170,-BO170)</f>
        <v>-2</v>
      </c>
      <c r="BR170" s="150">
        <f>BQ170/BO170</f>
        <v>-0.33333333333333331</v>
      </c>
      <c r="BS170" s="17"/>
      <c r="BT170" s="148">
        <f>BT73</f>
        <v>0</v>
      </c>
      <c r="BU170" s="148">
        <f>BU73</f>
        <v>0</v>
      </c>
      <c r="BV170" s="269">
        <f t="shared" ref="BV170" si="1649">SUM(BU170,-BT170)</f>
        <v>0</v>
      </c>
      <c r="BW170" s="150" t="e">
        <f>BV170/BT170</f>
        <v>#DIV/0!</v>
      </c>
      <c r="BX170" s="409">
        <v>25</v>
      </c>
      <c r="BY170" s="91"/>
      <c r="CB170" s="409">
        <v>25</v>
      </c>
      <c r="CC170" s="147" t="s">
        <v>108</v>
      </c>
      <c r="CD170" s="148">
        <f>CD73</f>
        <v>0</v>
      </c>
      <c r="CE170" s="148">
        <f>CE73</f>
        <v>0</v>
      </c>
      <c r="CF170" s="269">
        <f t="shared" ref="CF170" si="1650">SUM(CE170,-CD170)</f>
        <v>0</v>
      </c>
      <c r="CG170" s="150" t="e">
        <f>CF170/CD170</f>
        <v>#DIV/0!</v>
      </c>
      <c r="CH170" s="61">
        <v>24</v>
      </c>
      <c r="CI170" s="148">
        <f>CI73</f>
        <v>5</v>
      </c>
      <c r="CJ170" s="148">
        <f>CJ73</f>
        <v>4</v>
      </c>
      <c r="CK170" s="269">
        <f t="shared" ref="CK170" si="1651">SUM(CJ170,-CI170)</f>
        <v>-1</v>
      </c>
      <c r="CL170" s="150">
        <f>CK170/CI170</f>
        <v>-0.2</v>
      </c>
      <c r="CM170" s="17"/>
      <c r="CN170" s="148">
        <f>CN73</f>
        <v>0</v>
      </c>
      <c r="CO170" s="148">
        <f>CO73</f>
        <v>0</v>
      </c>
      <c r="CP170" s="269">
        <f t="shared" ref="CP170" si="1652">SUM(CO170,-CN170)</f>
        <v>0</v>
      </c>
      <c r="CQ170" s="150" t="e">
        <f>CP170/CN170</f>
        <v>#DIV/0!</v>
      </c>
      <c r="CR170" s="409">
        <v>25</v>
      </c>
      <c r="CS170" s="91"/>
      <c r="CU170" s="409">
        <v>25</v>
      </c>
      <c r="CV170" s="147" t="s">
        <v>108</v>
      </c>
      <c r="CW170" s="148">
        <f>CW73</f>
        <v>0</v>
      </c>
      <c r="CX170" s="148">
        <f>CX73</f>
        <v>0</v>
      </c>
      <c r="CY170" s="269">
        <f t="shared" ref="CY170" si="1653">SUM(CX170,-CW170)</f>
        <v>0</v>
      </c>
      <c r="CZ170" s="150" t="e">
        <f>CY170/CW170</f>
        <v>#DIV/0!</v>
      </c>
      <c r="DA170" s="61">
        <v>24</v>
      </c>
      <c r="DB170" s="148">
        <f>DB73</f>
        <v>2</v>
      </c>
      <c r="DC170" s="148">
        <f>DC73</f>
        <v>0</v>
      </c>
      <c r="DD170" s="269">
        <f t="shared" ref="DD170" si="1654">SUM(DC170,-DB170)</f>
        <v>-2</v>
      </c>
      <c r="DE170" s="150">
        <f>DD170/DB170</f>
        <v>-1</v>
      </c>
      <c r="DF170" s="17"/>
      <c r="DG170" s="148">
        <f>DG73</f>
        <v>0</v>
      </c>
      <c r="DH170" s="148">
        <f>DH73</f>
        <v>0</v>
      </c>
      <c r="DI170" s="269">
        <f t="shared" ref="DI170" si="1655">SUM(DH170,-DG170)</f>
        <v>0</v>
      </c>
      <c r="DJ170" s="150" t="e">
        <f>DI170/DG170</f>
        <v>#DIV/0!</v>
      </c>
      <c r="DK170" s="409">
        <v>25</v>
      </c>
      <c r="DL170" s="91"/>
      <c r="DN170" s="409">
        <v>25</v>
      </c>
      <c r="DO170" s="147" t="s">
        <v>108</v>
      </c>
      <c r="DP170" s="148">
        <f>DP73</f>
        <v>0</v>
      </c>
      <c r="DQ170" s="148">
        <f>DQ73</f>
        <v>0</v>
      </c>
      <c r="DR170" s="269">
        <f t="shared" ref="DR170" si="1656">SUM(DQ170,-DP170)</f>
        <v>0</v>
      </c>
      <c r="DS170" s="150" t="e">
        <f>DR170/DP170</f>
        <v>#DIV/0!</v>
      </c>
      <c r="DT170" s="61">
        <v>24</v>
      </c>
      <c r="DU170" s="148">
        <f>DU73</f>
        <v>6</v>
      </c>
      <c r="DV170" s="148">
        <f>DV73</f>
        <v>2</v>
      </c>
      <c r="DW170" s="269">
        <f t="shared" ref="DW170" si="1657">SUM(DV170,-DU170)</f>
        <v>-4</v>
      </c>
      <c r="DX170" s="150">
        <f>DW170/DU170</f>
        <v>-0.66666666666666663</v>
      </c>
      <c r="DY170" s="17"/>
      <c r="DZ170" s="148">
        <f>DZ73</f>
        <v>0</v>
      </c>
      <c r="EA170" s="148">
        <f>EA73</f>
        <v>0</v>
      </c>
      <c r="EB170" s="269">
        <f t="shared" ref="EB170" si="1658">SUM(EA170,-DZ170)</f>
        <v>0</v>
      </c>
      <c r="EC170" s="150" t="e">
        <f>EB170/DZ170</f>
        <v>#DIV/0!</v>
      </c>
      <c r="ED170" s="409">
        <v>25</v>
      </c>
      <c r="EE170" s="91"/>
      <c r="EG170" s="409">
        <v>25</v>
      </c>
      <c r="EH170" s="147" t="s">
        <v>108</v>
      </c>
      <c r="EI170" s="148">
        <f>EI73</f>
        <v>0</v>
      </c>
      <c r="EJ170" s="148">
        <f>EJ73</f>
        <v>0</v>
      </c>
      <c r="EK170" s="269">
        <f t="shared" ref="EK170" si="1659">SUM(EJ170,-EI170)</f>
        <v>0</v>
      </c>
      <c r="EL170" s="150" t="e">
        <f>EK170/EI170</f>
        <v>#DIV/0!</v>
      </c>
      <c r="EM170" s="61">
        <v>24</v>
      </c>
      <c r="EN170" s="148">
        <f>EN73</f>
        <v>2</v>
      </c>
      <c r="EO170" s="148">
        <f>EO73</f>
        <v>1</v>
      </c>
      <c r="EP170" s="269">
        <f t="shared" ref="EP170" si="1660">SUM(EO170,-EN170)</f>
        <v>-1</v>
      </c>
      <c r="EQ170" s="150">
        <f>EP170/EN170</f>
        <v>-0.5</v>
      </c>
      <c r="ER170" s="17"/>
      <c r="ES170" s="148">
        <f>ES73</f>
        <v>0</v>
      </c>
      <c r="ET170" s="148">
        <f>ET73</f>
        <v>0</v>
      </c>
      <c r="EU170" s="269">
        <f t="shared" ref="EU170" si="1661">SUM(ET170,-ES170)</f>
        <v>0</v>
      </c>
      <c r="EV170" s="150" t="e">
        <f>EU170/ES170</f>
        <v>#DIV/0!</v>
      </c>
      <c r="EW170" s="409">
        <v>25</v>
      </c>
      <c r="EX170" s="91"/>
      <c r="EZ170" s="409">
        <v>25</v>
      </c>
      <c r="FA170" s="147" t="s">
        <v>108</v>
      </c>
      <c r="FB170" s="148">
        <f>FB73</f>
        <v>0</v>
      </c>
      <c r="FC170" s="148">
        <f>FC73</f>
        <v>0</v>
      </c>
      <c r="FD170" s="269">
        <f t="shared" ref="FD170" si="1662">SUM(FC170,-FB170)</f>
        <v>0</v>
      </c>
      <c r="FE170" s="150" t="e">
        <f>FD170/FB170</f>
        <v>#DIV/0!</v>
      </c>
      <c r="FF170" s="61">
        <v>24</v>
      </c>
      <c r="FG170" s="148">
        <f>FG73</f>
        <v>1</v>
      </c>
      <c r="FH170" s="148">
        <f>FH73</f>
        <v>2</v>
      </c>
      <c r="FI170" s="269">
        <f t="shared" ref="FI170" si="1663">SUM(FH170,-FG170)</f>
        <v>1</v>
      </c>
      <c r="FJ170" s="150">
        <f>FI170/FG170</f>
        <v>1</v>
      </c>
      <c r="FK170" s="17"/>
      <c r="FL170" s="148">
        <f>FL73</f>
        <v>0</v>
      </c>
      <c r="FM170" s="148">
        <f>FM73</f>
        <v>0</v>
      </c>
      <c r="FN170" s="269">
        <f t="shared" ref="FN170" si="1664">SUM(FM170,-FL170)</f>
        <v>0</v>
      </c>
      <c r="FO170" s="150" t="e">
        <f>FN170/FL170</f>
        <v>#DIV/0!</v>
      </c>
      <c r="FP170" s="409">
        <v>25</v>
      </c>
      <c r="FQ170" s="91"/>
      <c r="FS170" s="409">
        <v>25</v>
      </c>
      <c r="FT170" s="147" t="s">
        <v>108</v>
      </c>
      <c r="FU170" s="148">
        <f>FU73</f>
        <v>0</v>
      </c>
      <c r="FV170" s="148">
        <f>FV73</f>
        <v>0</v>
      </c>
      <c r="FW170" s="269">
        <f t="shared" ref="FW170" si="1665">SUM(FV170,-FU170)</f>
        <v>0</v>
      </c>
      <c r="FX170" s="150" t="e">
        <f>FW170/FU170</f>
        <v>#DIV/0!</v>
      </c>
      <c r="FY170" s="61">
        <v>24</v>
      </c>
      <c r="FZ170" s="148">
        <f>FZ73</f>
        <v>10</v>
      </c>
      <c r="GA170" s="148">
        <f>GA73</f>
        <v>5</v>
      </c>
      <c r="GB170" s="269">
        <f t="shared" ref="GB170" si="1666">SUM(GA170,-FZ170)</f>
        <v>-5</v>
      </c>
      <c r="GC170" s="150">
        <f>GB170/FZ170</f>
        <v>-0.5</v>
      </c>
      <c r="GD170" s="17"/>
      <c r="GE170" s="148">
        <f>GE73</f>
        <v>0</v>
      </c>
      <c r="GF170" s="148">
        <f>GF73</f>
        <v>0</v>
      </c>
      <c r="GG170" s="269">
        <f t="shared" ref="GG170" si="1667">SUM(GF170,-GE170)</f>
        <v>0</v>
      </c>
      <c r="GH170" s="150" t="e">
        <f>GG170/GE170</f>
        <v>#DIV/0!</v>
      </c>
      <c r="GI170" s="409">
        <v>25</v>
      </c>
      <c r="GJ170" s="91"/>
      <c r="GL170" s="409">
        <v>25</v>
      </c>
      <c r="GM170" s="147" t="s">
        <v>108</v>
      </c>
      <c r="GN170" s="148">
        <f>GN73</f>
        <v>0</v>
      </c>
      <c r="GO170" s="148">
        <f>GO73</f>
        <v>0</v>
      </c>
      <c r="GP170" s="269">
        <f t="shared" ref="GP170" si="1668">SUM(GO170,-GN170)</f>
        <v>0</v>
      </c>
      <c r="GQ170" s="150" t="e">
        <f>GP170/GN170</f>
        <v>#DIV/0!</v>
      </c>
      <c r="GR170" s="61">
        <v>24</v>
      </c>
      <c r="GS170" s="148">
        <f>GS73</f>
        <v>2</v>
      </c>
      <c r="GT170" s="148">
        <f>GT73</f>
        <v>1</v>
      </c>
      <c r="GU170" s="269">
        <f t="shared" ref="GU170" si="1669">SUM(GT170,-GS170)</f>
        <v>-1</v>
      </c>
      <c r="GV170" s="150">
        <f>GU170/GS170</f>
        <v>-0.5</v>
      </c>
      <c r="GW170" s="17"/>
      <c r="GX170" s="148">
        <f>GX73</f>
        <v>0</v>
      </c>
      <c r="GY170" s="148">
        <f>GY73</f>
        <v>0</v>
      </c>
      <c r="GZ170" s="269">
        <f t="shared" ref="GZ170" si="1670">SUM(GY170,-GX170)</f>
        <v>0</v>
      </c>
      <c r="HA170" s="150" t="e">
        <f>GZ170/GX170</f>
        <v>#DIV/0!</v>
      </c>
      <c r="HB170" s="409">
        <v>25</v>
      </c>
      <c r="HC170" s="91"/>
      <c r="HE170" s="409">
        <v>25</v>
      </c>
      <c r="HF170" s="147" t="s">
        <v>108</v>
      </c>
      <c r="HG170" s="148">
        <f>HG73</f>
        <v>0</v>
      </c>
      <c r="HH170" s="148">
        <f>HH73</f>
        <v>0</v>
      </c>
      <c r="HI170" s="269">
        <f t="shared" ref="HI170" si="1671">SUM(HH170,-HG170)</f>
        <v>0</v>
      </c>
      <c r="HJ170" s="150" t="e">
        <f>HI170/HG170</f>
        <v>#DIV/0!</v>
      </c>
      <c r="HK170" s="61">
        <v>24</v>
      </c>
      <c r="HL170" s="148">
        <f>HL73</f>
        <v>9</v>
      </c>
      <c r="HM170" s="148">
        <f>HM73</f>
        <v>9</v>
      </c>
      <c r="HN170" s="269">
        <f t="shared" ref="HN170" si="1672">SUM(HM170,-HL170)</f>
        <v>0</v>
      </c>
      <c r="HO170" s="150">
        <f>HN170/HL170</f>
        <v>0</v>
      </c>
      <c r="HP170" s="17"/>
      <c r="HQ170" s="148">
        <f>HQ73</f>
        <v>0</v>
      </c>
      <c r="HR170" s="148">
        <f>HR73</f>
        <v>0</v>
      </c>
      <c r="HS170" s="269">
        <f t="shared" ref="HS170" si="1673">SUM(HR170,-HQ170)</f>
        <v>0</v>
      </c>
      <c r="HT170" s="150" t="e">
        <f>HS170/HQ170</f>
        <v>#DIV/0!</v>
      </c>
      <c r="HU170" s="409">
        <v>25</v>
      </c>
      <c r="HV170" s="91"/>
      <c r="HX170" s="409">
        <v>25</v>
      </c>
      <c r="HY170" s="147" t="s">
        <v>108</v>
      </c>
      <c r="HZ170" s="148">
        <f>HZ73</f>
        <v>0</v>
      </c>
      <c r="IA170" s="148">
        <f>IA73</f>
        <v>0</v>
      </c>
      <c r="IB170" s="269">
        <f t="shared" ref="IB170" si="1674">SUM(IA170,-HZ170)</f>
        <v>0</v>
      </c>
      <c r="IC170" s="150" t="e">
        <f>IB170/HZ170</f>
        <v>#DIV/0!</v>
      </c>
      <c r="ID170" s="61">
        <v>24</v>
      </c>
      <c r="IE170" s="148">
        <f>IE73</f>
        <v>0</v>
      </c>
      <c r="IF170" s="148">
        <f>IF73</f>
        <v>3</v>
      </c>
      <c r="IG170" s="269">
        <f t="shared" ref="IG170" si="1675">SUM(IF170,-IE170)</f>
        <v>3</v>
      </c>
      <c r="IH170" s="150" t="e">
        <f>IG170/IE170</f>
        <v>#DIV/0!</v>
      </c>
      <c r="II170" s="17"/>
      <c r="IJ170" s="148">
        <f>IJ73</f>
        <v>0</v>
      </c>
      <c r="IK170" s="148">
        <f>IK73</f>
        <v>0</v>
      </c>
      <c r="IL170" s="269">
        <f t="shared" ref="IL170" si="1676">SUM(IK170,-IJ170)</f>
        <v>0</v>
      </c>
      <c r="IM170" s="150" t="e">
        <f>IL170/IJ170</f>
        <v>#DIV/0!</v>
      </c>
      <c r="IN170" s="409">
        <v>25</v>
      </c>
      <c r="IO170" s="91"/>
      <c r="IQ170" s="566">
        <v>25</v>
      </c>
      <c r="IR170" s="147" t="s">
        <v>108</v>
      </c>
      <c r="IS170" s="148">
        <f>IS73</f>
        <v>0</v>
      </c>
      <c r="IT170" s="148">
        <f>IT73</f>
        <v>0</v>
      </c>
      <c r="IU170" s="269">
        <f t="shared" ref="IU170" si="1677">SUM(IT170,-IS170)</f>
        <v>0</v>
      </c>
      <c r="IV170" s="150" t="e">
        <f>IU170/IS170</f>
        <v>#DIV/0!</v>
      </c>
      <c r="IW170" s="61">
        <v>24</v>
      </c>
      <c r="IX170" s="148">
        <f>IX73</f>
        <v>64</v>
      </c>
      <c r="IY170" s="148">
        <f>IY73</f>
        <v>52</v>
      </c>
      <c r="IZ170" s="269">
        <f t="shared" ref="IZ170" si="1678">SUM(IY170,-IX170)</f>
        <v>-12</v>
      </c>
      <c r="JA170" s="150">
        <f>IZ170/IX170</f>
        <v>-0.1875</v>
      </c>
      <c r="JB170" s="17"/>
      <c r="JC170" s="148">
        <f>JC73</f>
        <v>0</v>
      </c>
      <c r="JD170" s="148">
        <f>JD73</f>
        <v>0</v>
      </c>
      <c r="JE170" s="269">
        <f t="shared" ref="JE170" si="1679">SUM(JD170,-JC170)</f>
        <v>0</v>
      </c>
      <c r="JF170" s="150" t="e">
        <f>JE170/JC170</f>
        <v>#DIV/0!</v>
      </c>
      <c r="JG170" s="566">
        <v>25</v>
      </c>
      <c r="JH170" s="91"/>
    </row>
    <row r="171" spans="1:268" hidden="1" x14ac:dyDescent="0.25">
      <c r="A171" s="566"/>
      <c r="B171" s="142"/>
      <c r="C171" s="140"/>
      <c r="D171" s="142"/>
      <c r="E171" s="142"/>
      <c r="F171" s="143"/>
      <c r="G171" s="61"/>
      <c r="H171" s="142"/>
      <c r="I171" s="142"/>
      <c r="J171" s="142"/>
      <c r="K171" s="143"/>
      <c r="L171" s="17"/>
      <c r="M171" s="142"/>
      <c r="N171" s="142"/>
      <c r="O171" s="142"/>
      <c r="P171" s="143"/>
      <c r="Q171" s="566"/>
      <c r="R171" s="91"/>
      <c r="U171" s="409"/>
      <c r="V171" s="142"/>
      <c r="W171" s="140"/>
      <c r="X171" s="142"/>
      <c r="Y171" s="142"/>
      <c r="Z171" s="143"/>
      <c r="AA171" s="61"/>
      <c r="AB171" s="142"/>
      <c r="AC171" s="142"/>
      <c r="AD171" s="142"/>
      <c r="AE171" s="143"/>
      <c r="AF171" s="17"/>
      <c r="AG171" s="142"/>
      <c r="AH171" s="142"/>
      <c r="AI171" s="142"/>
      <c r="AJ171" s="143"/>
      <c r="AK171" s="409"/>
      <c r="AL171" s="91"/>
      <c r="AN171" s="409"/>
      <c r="AO171" s="142"/>
      <c r="AP171" s="140"/>
      <c r="AQ171" s="142"/>
      <c r="AR171" s="142"/>
      <c r="AS171" s="143"/>
      <c r="AT171" s="61"/>
      <c r="AU171" s="142"/>
      <c r="AV171" s="142"/>
      <c r="AW171" s="142"/>
      <c r="AX171" s="143"/>
      <c r="AY171" s="17"/>
      <c r="AZ171" s="142"/>
      <c r="BA171" s="142"/>
      <c r="BB171" s="142"/>
      <c r="BC171" s="143"/>
      <c r="BD171" s="409"/>
      <c r="BE171" s="91"/>
      <c r="BH171" s="409"/>
      <c r="BI171" s="142"/>
      <c r="BJ171" s="140"/>
      <c r="BK171" s="142"/>
      <c r="BL171" s="142"/>
      <c r="BM171" s="143"/>
      <c r="BN171" s="61"/>
      <c r="BO171" s="142"/>
      <c r="BP171" s="142"/>
      <c r="BQ171" s="142"/>
      <c r="BR171" s="143"/>
      <c r="BS171" s="17"/>
      <c r="BT171" s="142"/>
      <c r="BU171" s="142"/>
      <c r="BV171" s="142"/>
      <c r="BW171" s="143"/>
      <c r="BX171" s="409"/>
      <c r="BY171" s="91"/>
      <c r="CB171" s="409"/>
      <c r="CC171" s="142"/>
      <c r="CD171" s="140"/>
      <c r="CE171" s="142"/>
      <c r="CF171" s="142"/>
      <c r="CG171" s="143"/>
      <c r="CH171" s="61"/>
      <c r="CI171" s="142"/>
      <c r="CJ171" s="142"/>
      <c r="CK171" s="142"/>
      <c r="CL171" s="143"/>
      <c r="CM171" s="17"/>
      <c r="CN171" s="142"/>
      <c r="CO171" s="142"/>
      <c r="CP171" s="142"/>
      <c r="CQ171" s="143"/>
      <c r="CR171" s="409"/>
      <c r="CS171" s="91"/>
      <c r="CU171" s="409"/>
      <c r="CV171" s="142"/>
      <c r="CW171" s="140"/>
      <c r="CX171" s="142"/>
      <c r="CY171" s="142"/>
      <c r="CZ171" s="143"/>
      <c r="DA171" s="61"/>
      <c r="DB171" s="142"/>
      <c r="DC171" s="142"/>
      <c r="DD171" s="142"/>
      <c r="DE171" s="143"/>
      <c r="DF171" s="17"/>
      <c r="DG171" s="142"/>
      <c r="DH171" s="142"/>
      <c r="DI171" s="142"/>
      <c r="DJ171" s="143"/>
      <c r="DK171" s="409"/>
      <c r="DL171" s="91"/>
      <c r="DN171" s="409"/>
      <c r="DO171" s="142"/>
      <c r="DP171" s="140"/>
      <c r="DQ171" s="142"/>
      <c r="DR171" s="142"/>
      <c r="DS171" s="143"/>
      <c r="DT171" s="61"/>
      <c r="DU171" s="142"/>
      <c r="DV171" s="142"/>
      <c r="DW171" s="142"/>
      <c r="DX171" s="143"/>
      <c r="DY171" s="17"/>
      <c r="DZ171" s="142"/>
      <c r="EA171" s="142"/>
      <c r="EB171" s="142"/>
      <c r="EC171" s="143"/>
      <c r="ED171" s="409"/>
      <c r="EE171" s="91"/>
      <c r="EG171" s="409"/>
      <c r="EH171" s="142"/>
      <c r="EI171" s="140"/>
      <c r="EJ171" s="142"/>
      <c r="EK171" s="142"/>
      <c r="EL171" s="143"/>
      <c r="EM171" s="61"/>
      <c r="EN171" s="142"/>
      <c r="EO171" s="142"/>
      <c r="EP171" s="142"/>
      <c r="EQ171" s="143"/>
      <c r="ER171" s="17"/>
      <c r="ES171" s="142"/>
      <c r="ET171" s="142"/>
      <c r="EU171" s="142"/>
      <c r="EV171" s="143"/>
      <c r="EW171" s="409"/>
      <c r="EX171" s="91"/>
      <c r="EZ171" s="409"/>
      <c r="FA171" s="142"/>
      <c r="FB171" s="140"/>
      <c r="FC171" s="142"/>
      <c r="FD171" s="142"/>
      <c r="FE171" s="143"/>
      <c r="FF171" s="61"/>
      <c r="FG171" s="142"/>
      <c r="FH171" s="142"/>
      <c r="FI171" s="142"/>
      <c r="FJ171" s="143"/>
      <c r="FK171" s="17"/>
      <c r="FL171" s="142"/>
      <c r="FM171" s="142"/>
      <c r="FN171" s="142"/>
      <c r="FO171" s="143"/>
      <c r="FP171" s="409"/>
      <c r="FQ171" s="91"/>
      <c r="FS171" s="409"/>
      <c r="FT171" s="142"/>
      <c r="FU171" s="140"/>
      <c r="FV171" s="142"/>
      <c r="FW171" s="142"/>
      <c r="FX171" s="143"/>
      <c r="FY171" s="61"/>
      <c r="FZ171" s="142"/>
      <c r="GA171" s="142"/>
      <c r="GB171" s="142"/>
      <c r="GC171" s="143"/>
      <c r="GD171" s="17"/>
      <c r="GE171" s="142"/>
      <c r="GF171" s="142"/>
      <c r="GG171" s="142"/>
      <c r="GH171" s="143"/>
      <c r="GI171" s="409"/>
      <c r="GJ171" s="91"/>
      <c r="GL171" s="409"/>
      <c r="GM171" s="142"/>
      <c r="GN171" s="140"/>
      <c r="GO171" s="142"/>
      <c r="GP171" s="142"/>
      <c r="GQ171" s="143"/>
      <c r="GR171" s="61"/>
      <c r="GS171" s="142"/>
      <c r="GT171" s="142"/>
      <c r="GU171" s="142"/>
      <c r="GV171" s="143"/>
      <c r="GW171" s="17"/>
      <c r="GX171" s="142"/>
      <c r="GY171" s="142"/>
      <c r="GZ171" s="142"/>
      <c r="HA171" s="143"/>
      <c r="HB171" s="409"/>
      <c r="HC171" s="91"/>
      <c r="HE171" s="409"/>
      <c r="HF171" s="142"/>
      <c r="HG171" s="140"/>
      <c r="HH171" s="142"/>
      <c r="HI171" s="142"/>
      <c r="HJ171" s="143"/>
      <c r="HK171" s="61"/>
      <c r="HL171" s="142"/>
      <c r="HM171" s="142"/>
      <c r="HN171" s="142"/>
      <c r="HO171" s="143"/>
      <c r="HP171" s="17"/>
      <c r="HQ171" s="142"/>
      <c r="HR171" s="142"/>
      <c r="HS171" s="142"/>
      <c r="HT171" s="143"/>
      <c r="HU171" s="409"/>
      <c r="HV171" s="91"/>
      <c r="HX171" s="409"/>
      <c r="HY171" s="142"/>
      <c r="HZ171" s="140"/>
      <c r="IA171" s="142"/>
      <c r="IB171" s="142"/>
      <c r="IC171" s="143"/>
      <c r="ID171" s="61"/>
      <c r="IE171" s="142"/>
      <c r="IF171" s="142"/>
      <c r="IG171" s="142"/>
      <c r="IH171" s="143"/>
      <c r="II171" s="17"/>
      <c r="IJ171" s="142"/>
      <c r="IK171" s="142"/>
      <c r="IL171" s="142"/>
      <c r="IM171" s="143"/>
      <c r="IN171" s="409"/>
      <c r="IO171" s="91"/>
      <c r="IQ171" s="566"/>
      <c r="IR171" s="142"/>
      <c r="IS171" s="140"/>
      <c r="IT171" s="142"/>
      <c r="IU171" s="142"/>
      <c r="IV171" s="143"/>
      <c r="IW171" s="61"/>
      <c r="IX171" s="142"/>
      <c r="IY171" s="142"/>
      <c r="IZ171" s="142"/>
      <c r="JA171" s="143"/>
      <c r="JB171" s="17"/>
      <c r="JC171" s="142"/>
      <c r="JD171" s="142"/>
      <c r="JE171" s="142"/>
      <c r="JF171" s="143"/>
      <c r="JG171" s="566"/>
      <c r="JH171" s="91"/>
    </row>
    <row r="172" spans="1:268" hidden="1" x14ac:dyDescent="0.25">
      <c r="A172" s="566">
        <v>26</v>
      </c>
      <c r="B172" s="155" t="s">
        <v>39</v>
      </c>
      <c r="C172" s="155">
        <f>SUM(C168,C170)</f>
        <v>0</v>
      </c>
      <c r="D172" s="155">
        <f>SUM(D168,D170)</f>
        <v>9204</v>
      </c>
      <c r="E172" s="288">
        <f>SUM(D172,-C172)</f>
        <v>9204</v>
      </c>
      <c r="F172" s="157" t="e">
        <f>E172/C172</f>
        <v>#DIV/0!</v>
      </c>
      <c r="G172" s="61">
        <v>25</v>
      </c>
      <c r="H172" s="155">
        <f>SUM(H168,H170)</f>
        <v>8097</v>
      </c>
      <c r="I172" s="155">
        <f>SUM(I168,I170)</f>
        <v>7734</v>
      </c>
      <c r="J172" s="288">
        <f>SUM(I172,-H172)</f>
        <v>-363</v>
      </c>
      <c r="K172" s="157">
        <f>J172/H172</f>
        <v>-4.4831419044090402E-2</v>
      </c>
      <c r="L172" s="17"/>
      <c r="M172" s="155">
        <f>SUM(M168,M170)</f>
        <v>9285</v>
      </c>
      <c r="N172" s="155">
        <f>SUM(N168,N170)</f>
        <v>8687</v>
      </c>
      <c r="O172" s="288">
        <f>SUM(N172,-M172)</f>
        <v>-598</v>
      </c>
      <c r="P172" s="157">
        <f>O172/M172</f>
        <v>-6.4404954227248248E-2</v>
      </c>
      <c r="Q172" s="566">
        <v>26</v>
      </c>
      <c r="R172" s="91"/>
      <c r="U172" s="409">
        <v>26</v>
      </c>
      <c r="V172" s="155" t="s">
        <v>39</v>
      </c>
      <c r="W172" s="155">
        <f>SUM(W168,W170)</f>
        <v>0</v>
      </c>
      <c r="X172" s="155">
        <f>SUM(X168,X170)</f>
        <v>9204</v>
      </c>
      <c r="Y172" s="288">
        <f>SUM(X172,-W172)</f>
        <v>9204</v>
      </c>
      <c r="Z172" s="157" t="e">
        <f>Y172/W172</f>
        <v>#DIV/0!</v>
      </c>
      <c r="AA172" s="61">
        <v>25</v>
      </c>
      <c r="AB172" s="155">
        <f>SUM(AB168,AB170)</f>
        <v>424</v>
      </c>
      <c r="AC172" s="155">
        <f>SUM(AC168,AC170)</f>
        <v>409</v>
      </c>
      <c r="AD172" s="288">
        <f>SUM(AC172,-AB172)</f>
        <v>-15</v>
      </c>
      <c r="AE172" s="157">
        <f>AD172/AB172</f>
        <v>-3.5377358490566037E-2</v>
      </c>
      <c r="AF172" s="17"/>
      <c r="AG172" s="155">
        <f>SUM(AG168,AG170)</f>
        <v>9285</v>
      </c>
      <c r="AH172" s="155">
        <f>SUM(AH168,AH170)</f>
        <v>393</v>
      </c>
      <c r="AI172" s="288">
        <f>SUM(AH172,-AG172)</f>
        <v>-8892</v>
      </c>
      <c r="AJ172" s="157">
        <f>AI172/AG172</f>
        <v>-0.95767366720516967</v>
      </c>
      <c r="AK172" s="409">
        <v>26</v>
      </c>
      <c r="AL172" s="91"/>
      <c r="AN172" s="409">
        <v>26</v>
      </c>
      <c r="AO172" s="155" t="s">
        <v>39</v>
      </c>
      <c r="AP172" s="155">
        <f>SUM(AP168,AP170)</f>
        <v>0</v>
      </c>
      <c r="AQ172" s="155">
        <f>SUM(AQ168,AQ170)</f>
        <v>9204</v>
      </c>
      <c r="AR172" s="288">
        <f>SUM(AQ172,-AP172)</f>
        <v>9204</v>
      </c>
      <c r="AS172" s="157" t="e">
        <f>AR172/AP172</f>
        <v>#DIV/0!</v>
      </c>
      <c r="AT172" s="61">
        <v>25</v>
      </c>
      <c r="AU172" s="155">
        <f>SUM(AU168,AU170)</f>
        <v>136</v>
      </c>
      <c r="AV172" s="155">
        <f>SUM(AV168,AV170)</f>
        <v>132</v>
      </c>
      <c r="AW172" s="288">
        <f>SUM(AV172,-AU172)</f>
        <v>-4</v>
      </c>
      <c r="AX172" s="157">
        <f>AW172/AU172</f>
        <v>-2.9411764705882353E-2</v>
      </c>
      <c r="AY172" s="17"/>
      <c r="AZ172" s="155">
        <f>SUM(AZ168,AZ170)</f>
        <v>9285</v>
      </c>
      <c r="BA172" s="155">
        <f>SUM(BA168,BA170)</f>
        <v>127</v>
      </c>
      <c r="BB172" s="288">
        <f>SUM(BA172,-AZ172)</f>
        <v>-9158</v>
      </c>
      <c r="BC172" s="157">
        <f>BB172/AZ172</f>
        <v>-0.98632202477113629</v>
      </c>
      <c r="BD172" s="409">
        <v>26</v>
      </c>
      <c r="BE172" s="91"/>
      <c r="BH172" s="409">
        <v>26</v>
      </c>
      <c r="BI172" s="155" t="s">
        <v>39</v>
      </c>
      <c r="BJ172" s="155">
        <f>SUM(BJ168,BJ170)</f>
        <v>0</v>
      </c>
      <c r="BK172" s="155">
        <f>SUM(BK168,BK170)</f>
        <v>9204</v>
      </c>
      <c r="BL172" s="288">
        <f>SUM(BK172,-BJ172)</f>
        <v>9204</v>
      </c>
      <c r="BM172" s="157" t="e">
        <f>BL172/BJ172</f>
        <v>#DIV/0!</v>
      </c>
      <c r="BN172" s="61">
        <v>25</v>
      </c>
      <c r="BO172" s="155">
        <f>SUM(BO168,BO170)</f>
        <v>355</v>
      </c>
      <c r="BP172" s="155">
        <f>SUM(BP168,BP170)</f>
        <v>378</v>
      </c>
      <c r="BQ172" s="288">
        <f>SUM(BP172,-BO172)</f>
        <v>23</v>
      </c>
      <c r="BR172" s="157">
        <f>BQ172/BO172</f>
        <v>6.4788732394366194E-2</v>
      </c>
      <c r="BS172" s="17"/>
      <c r="BT172" s="155">
        <f>SUM(BT168,BT170)</f>
        <v>9285</v>
      </c>
      <c r="BU172" s="155">
        <f>SUM(BU168,BU170)</f>
        <v>374</v>
      </c>
      <c r="BV172" s="288">
        <f>SUM(BU172,-BT172)</f>
        <v>-8911</v>
      </c>
      <c r="BW172" s="157">
        <f>BV172/BT172</f>
        <v>-0.95971997845988155</v>
      </c>
      <c r="BX172" s="409">
        <v>26</v>
      </c>
      <c r="BY172" s="91"/>
      <c r="CB172" s="409">
        <v>26</v>
      </c>
      <c r="CC172" s="155" t="s">
        <v>39</v>
      </c>
      <c r="CD172" s="155">
        <f>SUM(CD168,CD170)</f>
        <v>0</v>
      </c>
      <c r="CE172" s="155">
        <f>SUM(CE168,CE170)</f>
        <v>9204</v>
      </c>
      <c r="CF172" s="288">
        <f>SUM(CE172,-CD172)</f>
        <v>9204</v>
      </c>
      <c r="CG172" s="157" t="e">
        <f>CF172/CD172</f>
        <v>#DIV/0!</v>
      </c>
      <c r="CH172" s="61">
        <v>25</v>
      </c>
      <c r="CI172" s="155">
        <f>SUM(CI168,CI170)</f>
        <v>241</v>
      </c>
      <c r="CJ172" s="155">
        <f>SUM(CJ168,CJ170)</f>
        <v>193</v>
      </c>
      <c r="CK172" s="288">
        <f>SUM(CJ172,-CI172)</f>
        <v>-48</v>
      </c>
      <c r="CL172" s="157">
        <f>CK172/CI172</f>
        <v>-0.19917012448132779</v>
      </c>
      <c r="CM172" s="17"/>
      <c r="CN172" s="155">
        <f>SUM(CN168,CN170)</f>
        <v>9285</v>
      </c>
      <c r="CO172" s="155">
        <f>SUM(CO168,CO170)</f>
        <v>189</v>
      </c>
      <c r="CP172" s="288">
        <f>SUM(CO172,-CN172)</f>
        <v>-9096</v>
      </c>
      <c r="CQ172" s="157">
        <f>CP172/CN172</f>
        <v>-0.97964458804523424</v>
      </c>
      <c r="CR172" s="409">
        <v>26</v>
      </c>
      <c r="CS172" s="91"/>
      <c r="CU172" s="409">
        <v>26</v>
      </c>
      <c r="CV172" s="155" t="s">
        <v>39</v>
      </c>
      <c r="CW172" s="155">
        <f>SUM(CW168,CW170)</f>
        <v>0</v>
      </c>
      <c r="CX172" s="155">
        <f>SUM(CX168,CX170)</f>
        <v>9204</v>
      </c>
      <c r="CY172" s="288">
        <f>SUM(CX172,-CW172)</f>
        <v>9204</v>
      </c>
      <c r="CZ172" s="157" t="e">
        <f>CY172/CW172</f>
        <v>#DIV/0!</v>
      </c>
      <c r="DA172" s="61">
        <v>25</v>
      </c>
      <c r="DB172" s="155">
        <f>SUM(DB168,DB170)</f>
        <v>131</v>
      </c>
      <c r="DC172" s="155">
        <f>SUM(DC168,DC170)</f>
        <v>136</v>
      </c>
      <c r="DD172" s="288">
        <f>SUM(DC172,-DB172)</f>
        <v>5</v>
      </c>
      <c r="DE172" s="157">
        <f>DD172/DB172</f>
        <v>3.8167938931297711E-2</v>
      </c>
      <c r="DF172" s="17"/>
      <c r="DG172" s="155">
        <f>SUM(DG168,DG170)</f>
        <v>9285</v>
      </c>
      <c r="DH172" s="155">
        <f>SUM(DH168,DH170)</f>
        <v>136</v>
      </c>
      <c r="DI172" s="288">
        <f>SUM(DH172,-DG172)</f>
        <v>-9149</v>
      </c>
      <c r="DJ172" s="157">
        <f>DI172/DG172</f>
        <v>-0.98535271943995695</v>
      </c>
      <c r="DK172" s="409">
        <v>26</v>
      </c>
      <c r="DL172" s="91"/>
      <c r="DN172" s="409">
        <v>26</v>
      </c>
      <c r="DO172" s="155" t="s">
        <v>39</v>
      </c>
      <c r="DP172" s="155">
        <f>SUM(DP168,DP170)</f>
        <v>0</v>
      </c>
      <c r="DQ172" s="155">
        <f>SUM(DQ168,DQ170)</f>
        <v>9204</v>
      </c>
      <c r="DR172" s="288">
        <f>SUM(DQ172,-DP172)</f>
        <v>9204</v>
      </c>
      <c r="DS172" s="157" t="e">
        <f>DR172/DP172</f>
        <v>#DIV/0!</v>
      </c>
      <c r="DT172" s="61">
        <v>25</v>
      </c>
      <c r="DU172" s="155">
        <f>SUM(DU168,DU170)</f>
        <v>51</v>
      </c>
      <c r="DV172" s="155">
        <f>SUM(DV168,DV170)</f>
        <v>53</v>
      </c>
      <c r="DW172" s="288">
        <f>SUM(DV172,-DU172)</f>
        <v>2</v>
      </c>
      <c r="DX172" s="157">
        <f>DW172/DU172</f>
        <v>3.9215686274509803E-2</v>
      </c>
      <c r="DY172" s="17"/>
      <c r="DZ172" s="155">
        <f>SUM(DZ168,DZ170)</f>
        <v>9285</v>
      </c>
      <c r="EA172" s="155">
        <f>SUM(EA168,EA170)</f>
        <v>51</v>
      </c>
      <c r="EB172" s="288">
        <f>SUM(EA172,-DZ172)</f>
        <v>-9234</v>
      </c>
      <c r="EC172" s="157">
        <f>EB172/DZ172</f>
        <v>-0.99450726978998383</v>
      </c>
      <c r="ED172" s="409">
        <v>26</v>
      </c>
      <c r="EE172" s="91"/>
      <c r="EG172" s="409">
        <v>26</v>
      </c>
      <c r="EH172" s="155" t="s">
        <v>39</v>
      </c>
      <c r="EI172" s="155">
        <f>SUM(EI168,EI170)</f>
        <v>0</v>
      </c>
      <c r="EJ172" s="155">
        <f>SUM(EJ168,EJ170)</f>
        <v>9204</v>
      </c>
      <c r="EK172" s="288">
        <f>SUM(EJ172,-EI172)</f>
        <v>9204</v>
      </c>
      <c r="EL172" s="157" t="e">
        <f>EK172/EI172</f>
        <v>#DIV/0!</v>
      </c>
      <c r="EM172" s="61">
        <v>25</v>
      </c>
      <c r="EN172" s="155">
        <f>SUM(EN168,EN170)</f>
        <v>74</v>
      </c>
      <c r="EO172" s="155">
        <f>SUM(EO168,EO170)</f>
        <v>75</v>
      </c>
      <c r="EP172" s="288">
        <f>SUM(EO172,-EN172)</f>
        <v>1</v>
      </c>
      <c r="EQ172" s="157">
        <f>EP172/EN172</f>
        <v>1.3513513513513514E-2</v>
      </c>
      <c r="ER172" s="17"/>
      <c r="ES172" s="155">
        <f>SUM(ES168,ES170)</f>
        <v>9285</v>
      </c>
      <c r="ET172" s="155">
        <f>SUM(ET168,ET170)</f>
        <v>74</v>
      </c>
      <c r="EU172" s="288">
        <f>SUM(ET172,-ES172)</f>
        <v>-9211</v>
      </c>
      <c r="EV172" s="157">
        <f>EU172/ES172</f>
        <v>-0.99203015616585888</v>
      </c>
      <c r="EW172" s="409">
        <v>26</v>
      </c>
      <c r="EX172" s="91"/>
      <c r="EZ172" s="409">
        <v>26</v>
      </c>
      <c r="FA172" s="155" t="s">
        <v>39</v>
      </c>
      <c r="FB172" s="155">
        <f>SUM(FB168,FB170)</f>
        <v>0</v>
      </c>
      <c r="FC172" s="155">
        <f>SUM(FC168,FC170)</f>
        <v>9204</v>
      </c>
      <c r="FD172" s="288">
        <f>SUM(FC172,-FB172)</f>
        <v>9204</v>
      </c>
      <c r="FE172" s="157" t="e">
        <f>FD172/FB172</f>
        <v>#DIV/0!</v>
      </c>
      <c r="FF172" s="61">
        <v>25</v>
      </c>
      <c r="FG172" s="155">
        <f>SUM(FG168,FG170)</f>
        <v>24</v>
      </c>
      <c r="FH172" s="155">
        <f>SUM(FH168,FH170)</f>
        <v>22</v>
      </c>
      <c r="FI172" s="288">
        <f>SUM(FH172,-FG172)</f>
        <v>-2</v>
      </c>
      <c r="FJ172" s="157">
        <f>FI172/FG172</f>
        <v>-8.3333333333333329E-2</v>
      </c>
      <c r="FK172" s="17"/>
      <c r="FL172" s="155">
        <f>SUM(FL168,FL170)</f>
        <v>9285</v>
      </c>
      <c r="FM172" s="155">
        <f>SUM(FM168,FM170)</f>
        <v>20</v>
      </c>
      <c r="FN172" s="288">
        <f>SUM(FM172,-FL172)</f>
        <v>-9265</v>
      </c>
      <c r="FO172" s="157">
        <f>FN172/FL172</f>
        <v>-0.99784598815293479</v>
      </c>
      <c r="FP172" s="409">
        <v>26</v>
      </c>
      <c r="FQ172" s="91"/>
      <c r="FS172" s="409">
        <v>26</v>
      </c>
      <c r="FT172" s="155" t="s">
        <v>39</v>
      </c>
      <c r="FU172" s="155">
        <f>SUM(FU168,FU170)</f>
        <v>0</v>
      </c>
      <c r="FV172" s="155">
        <f>SUM(FV168,FV170)</f>
        <v>9204</v>
      </c>
      <c r="FW172" s="288">
        <f>SUM(FV172,-FU172)</f>
        <v>9204</v>
      </c>
      <c r="FX172" s="157" t="e">
        <f>FW172/FU172</f>
        <v>#DIV/0!</v>
      </c>
      <c r="FY172" s="61">
        <v>25</v>
      </c>
      <c r="FZ172" s="155">
        <f>SUM(FZ168,FZ170)</f>
        <v>142</v>
      </c>
      <c r="GA172" s="155">
        <f>SUM(GA168,GA170)</f>
        <v>142</v>
      </c>
      <c r="GB172" s="288">
        <f>SUM(GA172,-FZ172)</f>
        <v>0</v>
      </c>
      <c r="GC172" s="157">
        <f>GB172/FZ172</f>
        <v>0</v>
      </c>
      <c r="GD172" s="17"/>
      <c r="GE172" s="155">
        <f>SUM(GE168,GE170)</f>
        <v>9285</v>
      </c>
      <c r="GF172" s="155">
        <f>SUM(GF168,GF170)</f>
        <v>137</v>
      </c>
      <c r="GG172" s="288">
        <f>SUM(GF172,-GE172)</f>
        <v>-9148</v>
      </c>
      <c r="GH172" s="157">
        <f>GG172/GE172</f>
        <v>-0.98524501884760363</v>
      </c>
      <c r="GI172" s="409">
        <v>26</v>
      </c>
      <c r="GJ172" s="91"/>
      <c r="GL172" s="409">
        <v>26</v>
      </c>
      <c r="GM172" s="155" t="s">
        <v>39</v>
      </c>
      <c r="GN172" s="155">
        <f>SUM(GN168,GN170)</f>
        <v>0</v>
      </c>
      <c r="GO172" s="155">
        <f>SUM(GO168,GO170)</f>
        <v>9204</v>
      </c>
      <c r="GP172" s="288">
        <f>SUM(GO172,-GN172)</f>
        <v>9204</v>
      </c>
      <c r="GQ172" s="157" t="e">
        <f>GP172/GN172</f>
        <v>#DIV/0!</v>
      </c>
      <c r="GR172" s="61">
        <v>25</v>
      </c>
      <c r="GS172" s="155">
        <f>SUM(GS168,GS170)</f>
        <v>36</v>
      </c>
      <c r="GT172" s="155">
        <f>SUM(GT168,GT170)</f>
        <v>20</v>
      </c>
      <c r="GU172" s="288">
        <f>SUM(GT172,-GS172)</f>
        <v>-16</v>
      </c>
      <c r="GV172" s="157">
        <f>GU172/GS172</f>
        <v>-0.44444444444444442</v>
      </c>
      <c r="GW172" s="17"/>
      <c r="GX172" s="155">
        <f>SUM(GX168,GX170)</f>
        <v>9285</v>
      </c>
      <c r="GY172" s="155">
        <f>SUM(GY168,GY170)</f>
        <v>19</v>
      </c>
      <c r="GZ172" s="288">
        <f>SUM(GY172,-GX172)</f>
        <v>-9266</v>
      </c>
      <c r="HA172" s="157">
        <f>GZ172/GX172</f>
        <v>-0.99795368874528811</v>
      </c>
      <c r="HB172" s="409">
        <v>26</v>
      </c>
      <c r="HC172" s="91"/>
      <c r="HE172" s="409">
        <v>26</v>
      </c>
      <c r="HF172" s="155" t="s">
        <v>39</v>
      </c>
      <c r="HG172" s="155">
        <f>SUM(HG168,HG170)</f>
        <v>0</v>
      </c>
      <c r="HH172" s="155">
        <f>SUM(HH168,HH170)</f>
        <v>9204</v>
      </c>
      <c r="HI172" s="288">
        <f>SUM(HH172,-HG172)</f>
        <v>9204</v>
      </c>
      <c r="HJ172" s="157" t="e">
        <f>HI172/HG172</f>
        <v>#DIV/0!</v>
      </c>
      <c r="HK172" s="61">
        <v>25</v>
      </c>
      <c r="HL172" s="155">
        <f>SUM(HL168,HL170)</f>
        <v>69</v>
      </c>
      <c r="HM172" s="155">
        <f>SUM(HM168,HM170)</f>
        <v>80</v>
      </c>
      <c r="HN172" s="288">
        <f>SUM(HM172,-HL172)</f>
        <v>11</v>
      </c>
      <c r="HO172" s="157">
        <f>HN172/HL172</f>
        <v>0.15942028985507245</v>
      </c>
      <c r="HP172" s="17"/>
      <c r="HQ172" s="155">
        <f>SUM(HQ168,HQ170)</f>
        <v>9285</v>
      </c>
      <c r="HR172" s="155">
        <f>SUM(HR168,HR170)</f>
        <v>71</v>
      </c>
      <c r="HS172" s="288">
        <f>SUM(HR172,-HQ172)</f>
        <v>-9214</v>
      </c>
      <c r="HT172" s="157">
        <f>HS172/HQ172</f>
        <v>-0.99235325794291873</v>
      </c>
      <c r="HU172" s="409">
        <v>26</v>
      </c>
      <c r="HV172" s="91"/>
      <c r="HX172" s="409">
        <v>26</v>
      </c>
      <c r="HY172" s="155" t="s">
        <v>39</v>
      </c>
      <c r="HZ172" s="155">
        <f>SUM(HZ168,HZ170)</f>
        <v>0</v>
      </c>
      <c r="IA172" s="155">
        <f>SUM(IA168,IA170)</f>
        <v>9204</v>
      </c>
      <c r="IB172" s="288">
        <f>SUM(IA172,-HZ172)</f>
        <v>9204</v>
      </c>
      <c r="IC172" s="157" t="e">
        <f>IB172/HZ172</f>
        <v>#DIV/0!</v>
      </c>
      <c r="ID172" s="61">
        <v>25</v>
      </c>
      <c r="IE172" s="155">
        <f>SUM(IE168,IE170)</f>
        <v>82</v>
      </c>
      <c r="IF172" s="155">
        <f>SUM(IF168,IF170)</f>
        <v>65</v>
      </c>
      <c r="IG172" s="288">
        <f>SUM(IF172,-IE172)</f>
        <v>-17</v>
      </c>
      <c r="IH172" s="157">
        <f>IG172/IE172</f>
        <v>-0.2073170731707317</v>
      </c>
      <c r="II172" s="17"/>
      <c r="IJ172" s="155">
        <f>SUM(IJ168,IJ170)</f>
        <v>9285</v>
      </c>
      <c r="IK172" s="155">
        <f>SUM(IK168,IK170)</f>
        <v>62</v>
      </c>
      <c r="IL172" s="288">
        <f>SUM(IK172,-IJ172)</f>
        <v>-9223</v>
      </c>
      <c r="IM172" s="157">
        <f>IL172/IJ172</f>
        <v>-0.99332256327409796</v>
      </c>
      <c r="IN172" s="409">
        <v>26</v>
      </c>
      <c r="IO172" s="91"/>
      <c r="IQ172" s="566">
        <v>26</v>
      </c>
      <c r="IR172" s="155" t="s">
        <v>39</v>
      </c>
      <c r="IS172" s="155">
        <f>SUM(IS168,IS170)</f>
        <v>0</v>
      </c>
      <c r="IT172" s="155">
        <f>SUM(IT168,IT170)</f>
        <v>9204</v>
      </c>
      <c r="IU172" s="288">
        <f>SUM(IT172,-IS172)</f>
        <v>9204</v>
      </c>
      <c r="IV172" s="157" t="e">
        <f>IU172/IS172</f>
        <v>#DIV/0!</v>
      </c>
      <c r="IW172" s="61">
        <v>25</v>
      </c>
      <c r="IX172" s="155">
        <f>SUM(IX168,IX170)</f>
        <v>1765</v>
      </c>
      <c r="IY172" s="155">
        <f>SUM(IY168,IY170)</f>
        <v>1705</v>
      </c>
      <c r="IZ172" s="288">
        <f>SUM(IY172,-IX172)</f>
        <v>-60</v>
      </c>
      <c r="JA172" s="157">
        <f>IZ172/IX172</f>
        <v>-3.39943342776204E-2</v>
      </c>
      <c r="JB172" s="17"/>
      <c r="JC172" s="155">
        <f>SUM(JC168,JC170)</f>
        <v>9285</v>
      </c>
      <c r="JD172" s="155">
        <f>SUM(JD168,JD170)</f>
        <v>1653</v>
      </c>
      <c r="JE172" s="288">
        <f>SUM(JD172,-JC172)</f>
        <v>-7632</v>
      </c>
      <c r="JF172" s="157">
        <f>JE172/JC172</f>
        <v>-0.82197092084006462</v>
      </c>
      <c r="JG172" s="566">
        <v>26</v>
      </c>
      <c r="JH172" s="91"/>
    </row>
    <row r="173" spans="1:268" hidden="1" x14ac:dyDescent="0.25">
      <c r="A173" s="566"/>
      <c r="B173" s="142"/>
      <c r="C173" s="140"/>
      <c r="D173" s="142"/>
      <c r="E173" s="142"/>
      <c r="F173" s="143"/>
      <c r="G173" s="61"/>
      <c r="H173" s="142"/>
      <c r="I173" s="142"/>
      <c r="J173" s="142"/>
      <c r="K173" s="143"/>
      <c r="L173" s="17"/>
      <c r="M173" s="142"/>
      <c r="N173" s="142"/>
      <c r="O173" s="142"/>
      <c r="P173" s="143"/>
      <c r="Q173" s="566"/>
      <c r="R173" s="91"/>
      <c r="U173" s="409"/>
      <c r="V173" s="142"/>
      <c r="W173" s="140"/>
      <c r="X173" s="142"/>
      <c r="Y173" s="142"/>
      <c r="Z173" s="143"/>
      <c r="AA173" s="61"/>
      <c r="AB173" s="142"/>
      <c r="AC173" s="142"/>
      <c r="AD173" s="142"/>
      <c r="AE173" s="143"/>
      <c r="AF173" s="17"/>
      <c r="AG173" s="142"/>
      <c r="AH173" s="142"/>
      <c r="AI173" s="142"/>
      <c r="AJ173" s="143"/>
      <c r="AK173" s="409"/>
      <c r="AL173" s="91"/>
      <c r="AN173" s="409"/>
      <c r="AO173" s="142"/>
      <c r="AP173" s="140"/>
      <c r="AQ173" s="142"/>
      <c r="AR173" s="142"/>
      <c r="AS173" s="143"/>
      <c r="AT173" s="61"/>
      <c r="AU173" s="142"/>
      <c r="AV173" s="142"/>
      <c r="AW173" s="142"/>
      <c r="AX173" s="143"/>
      <c r="AY173" s="17"/>
      <c r="AZ173" s="142"/>
      <c r="BA173" s="142"/>
      <c r="BB173" s="142"/>
      <c r="BC173" s="143"/>
      <c r="BD173" s="409"/>
      <c r="BE173" s="91"/>
      <c r="BH173" s="409"/>
      <c r="BI173" s="142"/>
      <c r="BJ173" s="140"/>
      <c r="BK173" s="142"/>
      <c r="BL173" s="142"/>
      <c r="BM173" s="143"/>
      <c r="BN173" s="61"/>
      <c r="BO173" s="142"/>
      <c r="BP173" s="142"/>
      <c r="BQ173" s="142"/>
      <c r="BR173" s="143"/>
      <c r="BS173" s="17"/>
      <c r="BT173" s="142"/>
      <c r="BU173" s="142"/>
      <c r="BV173" s="142"/>
      <c r="BW173" s="143"/>
      <c r="BX173" s="409"/>
      <c r="BY173" s="91"/>
      <c r="CB173" s="409"/>
      <c r="CC173" s="142"/>
      <c r="CD173" s="140"/>
      <c r="CE173" s="142"/>
      <c r="CF173" s="142"/>
      <c r="CG173" s="143"/>
      <c r="CH173" s="61"/>
      <c r="CI173" s="142"/>
      <c r="CJ173" s="142"/>
      <c r="CK173" s="142"/>
      <c r="CL173" s="143"/>
      <c r="CM173" s="17"/>
      <c r="CN173" s="142"/>
      <c r="CO173" s="142"/>
      <c r="CP173" s="142"/>
      <c r="CQ173" s="143"/>
      <c r="CR173" s="409"/>
      <c r="CS173" s="91"/>
      <c r="CU173" s="409"/>
      <c r="CV173" s="142"/>
      <c r="CW173" s="140"/>
      <c r="CX173" s="142"/>
      <c r="CY173" s="142"/>
      <c r="CZ173" s="143"/>
      <c r="DA173" s="61"/>
      <c r="DB173" s="142"/>
      <c r="DC173" s="142"/>
      <c r="DD173" s="142"/>
      <c r="DE173" s="143"/>
      <c r="DF173" s="17"/>
      <c r="DG173" s="142"/>
      <c r="DH173" s="142"/>
      <c r="DI173" s="142"/>
      <c r="DJ173" s="143"/>
      <c r="DK173" s="409"/>
      <c r="DL173" s="91"/>
      <c r="DN173" s="409"/>
      <c r="DO173" s="142"/>
      <c r="DP173" s="140"/>
      <c r="DQ173" s="142"/>
      <c r="DR173" s="142"/>
      <c r="DS173" s="143"/>
      <c r="DT173" s="61"/>
      <c r="DU173" s="142"/>
      <c r="DV173" s="142"/>
      <c r="DW173" s="142"/>
      <c r="DX173" s="143"/>
      <c r="DY173" s="17"/>
      <c r="DZ173" s="142"/>
      <c r="EA173" s="142"/>
      <c r="EB173" s="142"/>
      <c r="EC173" s="143"/>
      <c r="ED173" s="409"/>
      <c r="EE173" s="91"/>
      <c r="EG173" s="409"/>
      <c r="EH173" s="142"/>
      <c r="EI173" s="140"/>
      <c r="EJ173" s="142"/>
      <c r="EK173" s="142"/>
      <c r="EL173" s="143"/>
      <c r="EM173" s="61"/>
      <c r="EN173" s="142"/>
      <c r="EO173" s="142"/>
      <c r="EP173" s="142"/>
      <c r="EQ173" s="143"/>
      <c r="ER173" s="17"/>
      <c r="ES173" s="142"/>
      <c r="ET173" s="142"/>
      <c r="EU173" s="142"/>
      <c r="EV173" s="143"/>
      <c r="EW173" s="409"/>
      <c r="EX173" s="91"/>
      <c r="EZ173" s="409"/>
      <c r="FA173" s="142"/>
      <c r="FB173" s="140"/>
      <c r="FC173" s="142"/>
      <c r="FD173" s="142"/>
      <c r="FE173" s="143"/>
      <c r="FF173" s="61"/>
      <c r="FG173" s="142"/>
      <c r="FH173" s="142"/>
      <c r="FI173" s="142"/>
      <c r="FJ173" s="143"/>
      <c r="FK173" s="17"/>
      <c r="FL173" s="142"/>
      <c r="FM173" s="142"/>
      <c r="FN173" s="142"/>
      <c r="FO173" s="143"/>
      <c r="FP173" s="409"/>
      <c r="FQ173" s="91"/>
      <c r="FS173" s="409"/>
      <c r="FT173" s="142"/>
      <c r="FU173" s="140"/>
      <c r="FV173" s="142"/>
      <c r="FW173" s="142"/>
      <c r="FX173" s="143"/>
      <c r="FY173" s="61"/>
      <c r="FZ173" s="142"/>
      <c r="GA173" s="142"/>
      <c r="GB173" s="142"/>
      <c r="GC173" s="143"/>
      <c r="GD173" s="17"/>
      <c r="GE173" s="142"/>
      <c r="GF173" s="142"/>
      <c r="GG173" s="142"/>
      <c r="GH173" s="143"/>
      <c r="GI173" s="409"/>
      <c r="GJ173" s="91"/>
      <c r="GL173" s="409"/>
      <c r="GM173" s="142"/>
      <c r="GN173" s="140"/>
      <c r="GO173" s="142"/>
      <c r="GP173" s="142"/>
      <c r="GQ173" s="143"/>
      <c r="GR173" s="61"/>
      <c r="GS173" s="142"/>
      <c r="GT173" s="142"/>
      <c r="GU173" s="142"/>
      <c r="GV173" s="143"/>
      <c r="GW173" s="17"/>
      <c r="GX173" s="142"/>
      <c r="GY173" s="142"/>
      <c r="GZ173" s="142"/>
      <c r="HA173" s="143"/>
      <c r="HB173" s="409"/>
      <c r="HC173" s="91"/>
      <c r="HE173" s="409"/>
      <c r="HF173" s="142"/>
      <c r="HG173" s="140"/>
      <c r="HH173" s="142"/>
      <c r="HI173" s="142"/>
      <c r="HJ173" s="143"/>
      <c r="HK173" s="61"/>
      <c r="HL173" s="142"/>
      <c r="HM173" s="142"/>
      <c r="HN173" s="142"/>
      <c r="HO173" s="143"/>
      <c r="HP173" s="17"/>
      <c r="HQ173" s="142"/>
      <c r="HR173" s="142"/>
      <c r="HS173" s="142"/>
      <c r="HT173" s="143"/>
      <c r="HU173" s="409"/>
      <c r="HV173" s="91"/>
      <c r="HX173" s="409"/>
      <c r="HY173" s="142"/>
      <c r="HZ173" s="140"/>
      <c r="IA173" s="142"/>
      <c r="IB173" s="142"/>
      <c r="IC173" s="143"/>
      <c r="ID173" s="61"/>
      <c r="IE173" s="142"/>
      <c r="IF173" s="142"/>
      <c r="IG173" s="142"/>
      <c r="IH173" s="143"/>
      <c r="II173" s="17"/>
      <c r="IJ173" s="142"/>
      <c r="IK173" s="142"/>
      <c r="IL173" s="142"/>
      <c r="IM173" s="143"/>
      <c r="IN173" s="409"/>
      <c r="IO173" s="91"/>
      <c r="IQ173" s="566"/>
      <c r="IR173" s="142"/>
      <c r="IS173" s="140"/>
      <c r="IT173" s="142"/>
      <c r="IU173" s="142"/>
      <c r="IV173" s="143"/>
      <c r="IW173" s="61"/>
      <c r="IX173" s="142"/>
      <c r="IY173" s="142"/>
      <c r="IZ173" s="142"/>
      <c r="JA173" s="143"/>
      <c r="JB173" s="17"/>
      <c r="JC173" s="142"/>
      <c r="JD173" s="142"/>
      <c r="JE173" s="142"/>
      <c r="JF173" s="143"/>
      <c r="JG173" s="566"/>
      <c r="JH173" s="91"/>
    </row>
    <row r="174" spans="1:268" hidden="1" x14ac:dyDescent="0.25">
      <c r="A174" s="566">
        <v>27</v>
      </c>
      <c r="B174" s="8" t="s">
        <v>40</v>
      </c>
      <c r="C174" s="8">
        <v>822</v>
      </c>
      <c r="D174" s="8">
        <v>1475</v>
      </c>
      <c r="E174" s="59"/>
      <c r="F174" s="354"/>
      <c r="G174" s="61">
        <v>26</v>
      </c>
      <c r="H174" s="8">
        <v>1113</v>
      </c>
      <c r="I174" s="8"/>
      <c r="J174" s="59"/>
      <c r="K174" s="354"/>
      <c r="L174" s="17"/>
      <c r="M174" s="8">
        <v>1475</v>
      </c>
      <c r="N174" s="8"/>
      <c r="O174" s="59"/>
      <c r="P174" s="354"/>
      <c r="Q174" s="566">
        <v>27</v>
      </c>
      <c r="R174" s="91"/>
      <c r="U174" s="409">
        <v>27</v>
      </c>
      <c r="V174" s="8" t="s">
        <v>40</v>
      </c>
      <c r="W174" s="8">
        <v>822</v>
      </c>
      <c r="X174" s="8">
        <v>1475</v>
      </c>
      <c r="Y174" s="59"/>
      <c r="Z174" s="354"/>
      <c r="AA174" s="61">
        <v>26</v>
      </c>
      <c r="AB174" s="8"/>
      <c r="AC174" s="8"/>
      <c r="AD174" s="59"/>
      <c r="AE174" s="354"/>
      <c r="AF174" s="17"/>
      <c r="AG174" s="8">
        <v>1475</v>
      </c>
      <c r="AH174" s="8"/>
      <c r="AI174" s="59"/>
      <c r="AJ174" s="354"/>
      <c r="AK174" s="409">
        <v>27</v>
      </c>
      <c r="AL174" s="91"/>
      <c r="AN174" s="409">
        <v>27</v>
      </c>
      <c r="AO174" s="8" t="s">
        <v>40</v>
      </c>
      <c r="AP174" s="8">
        <v>822</v>
      </c>
      <c r="AQ174" s="8">
        <v>1475</v>
      </c>
      <c r="AR174" s="59"/>
      <c r="AS174" s="354"/>
      <c r="AT174" s="61">
        <v>26</v>
      </c>
      <c r="AU174" s="8"/>
      <c r="AV174" s="8"/>
      <c r="AW174" s="59"/>
      <c r="AX174" s="354"/>
      <c r="AY174" s="17"/>
      <c r="AZ174" s="8">
        <v>1475</v>
      </c>
      <c r="BA174" s="8"/>
      <c r="BB174" s="59"/>
      <c r="BC174" s="354"/>
      <c r="BD174" s="409">
        <v>27</v>
      </c>
      <c r="BE174" s="91"/>
      <c r="BH174" s="409">
        <v>27</v>
      </c>
      <c r="BI174" s="8" t="s">
        <v>40</v>
      </c>
      <c r="BJ174" s="8">
        <v>822</v>
      </c>
      <c r="BK174" s="8">
        <v>1475</v>
      </c>
      <c r="BL174" s="59"/>
      <c r="BM174" s="354"/>
      <c r="BN174" s="61">
        <v>26</v>
      </c>
      <c r="BO174" s="8"/>
      <c r="BP174" s="8"/>
      <c r="BQ174" s="59"/>
      <c r="BR174" s="354"/>
      <c r="BS174" s="17"/>
      <c r="BT174" s="8">
        <v>1475</v>
      </c>
      <c r="BU174" s="8"/>
      <c r="BV174" s="59"/>
      <c r="BW174" s="354"/>
      <c r="BX174" s="409">
        <v>27</v>
      </c>
      <c r="BY174" s="91"/>
      <c r="CB174" s="409">
        <v>27</v>
      </c>
      <c r="CC174" s="8" t="s">
        <v>40</v>
      </c>
      <c r="CD174" s="8">
        <v>822</v>
      </c>
      <c r="CE174" s="8">
        <v>1475</v>
      </c>
      <c r="CF174" s="59"/>
      <c r="CG174" s="354"/>
      <c r="CH174" s="61">
        <v>26</v>
      </c>
      <c r="CI174" s="8"/>
      <c r="CJ174" s="8"/>
      <c r="CK174" s="59"/>
      <c r="CL174" s="354"/>
      <c r="CM174" s="17"/>
      <c r="CN174" s="8">
        <v>1475</v>
      </c>
      <c r="CO174" s="8"/>
      <c r="CP174" s="59"/>
      <c r="CQ174" s="354"/>
      <c r="CR174" s="409">
        <v>27</v>
      </c>
      <c r="CS174" s="91"/>
      <c r="CU174" s="409">
        <v>27</v>
      </c>
      <c r="CV174" s="8" t="s">
        <v>40</v>
      </c>
      <c r="CW174" s="8">
        <v>822</v>
      </c>
      <c r="CX174" s="8">
        <v>1475</v>
      </c>
      <c r="CY174" s="59"/>
      <c r="CZ174" s="354"/>
      <c r="DA174" s="61">
        <v>26</v>
      </c>
      <c r="DB174" s="8"/>
      <c r="DC174" s="8"/>
      <c r="DD174" s="59"/>
      <c r="DE174" s="354"/>
      <c r="DF174" s="17"/>
      <c r="DG174" s="8">
        <v>1475</v>
      </c>
      <c r="DH174" s="8"/>
      <c r="DI174" s="59"/>
      <c r="DJ174" s="354"/>
      <c r="DK174" s="409">
        <v>27</v>
      </c>
      <c r="DL174" s="91"/>
      <c r="DN174" s="409">
        <v>27</v>
      </c>
      <c r="DO174" s="8" t="s">
        <v>40</v>
      </c>
      <c r="DP174" s="8">
        <v>822</v>
      </c>
      <c r="DQ174" s="8">
        <v>1475</v>
      </c>
      <c r="DR174" s="59"/>
      <c r="DS174" s="354"/>
      <c r="DT174" s="61">
        <v>26</v>
      </c>
      <c r="DU174" s="8"/>
      <c r="DV174" s="8"/>
      <c r="DW174" s="59"/>
      <c r="DX174" s="354"/>
      <c r="DY174" s="17"/>
      <c r="DZ174" s="8">
        <v>1475</v>
      </c>
      <c r="EA174" s="8"/>
      <c r="EB174" s="59"/>
      <c r="EC174" s="354"/>
      <c r="ED174" s="409">
        <v>27</v>
      </c>
      <c r="EE174" s="91"/>
      <c r="EG174" s="409">
        <v>27</v>
      </c>
      <c r="EH174" s="8" t="s">
        <v>40</v>
      </c>
      <c r="EI174" s="8">
        <v>822</v>
      </c>
      <c r="EJ174" s="8">
        <v>1475</v>
      </c>
      <c r="EK174" s="59"/>
      <c r="EL174" s="354"/>
      <c r="EM174" s="61">
        <v>26</v>
      </c>
      <c r="EN174" s="8"/>
      <c r="EO174" s="8"/>
      <c r="EP174" s="59"/>
      <c r="EQ174" s="354"/>
      <c r="ER174" s="17"/>
      <c r="ES174" s="8">
        <v>1475</v>
      </c>
      <c r="ET174" s="8"/>
      <c r="EU174" s="59"/>
      <c r="EV174" s="354"/>
      <c r="EW174" s="409">
        <v>27</v>
      </c>
      <c r="EX174" s="91"/>
      <c r="EZ174" s="409">
        <v>27</v>
      </c>
      <c r="FA174" s="8" t="s">
        <v>40</v>
      </c>
      <c r="FB174" s="8">
        <v>822</v>
      </c>
      <c r="FC174" s="8">
        <v>1475</v>
      </c>
      <c r="FD174" s="59"/>
      <c r="FE174" s="354"/>
      <c r="FF174" s="61">
        <v>26</v>
      </c>
      <c r="FG174" s="8"/>
      <c r="FH174" s="8"/>
      <c r="FI174" s="59"/>
      <c r="FJ174" s="354"/>
      <c r="FK174" s="17"/>
      <c r="FL174" s="8">
        <v>1475</v>
      </c>
      <c r="FM174" s="8"/>
      <c r="FN174" s="59"/>
      <c r="FO174" s="354"/>
      <c r="FP174" s="409">
        <v>27</v>
      </c>
      <c r="FQ174" s="91"/>
      <c r="FS174" s="409">
        <v>27</v>
      </c>
      <c r="FT174" s="8" t="s">
        <v>40</v>
      </c>
      <c r="FU174" s="8">
        <v>822</v>
      </c>
      <c r="FV174" s="8">
        <v>1475</v>
      </c>
      <c r="FW174" s="59"/>
      <c r="FX174" s="354"/>
      <c r="FY174" s="61">
        <v>26</v>
      </c>
      <c r="FZ174" s="8"/>
      <c r="GA174" s="8"/>
      <c r="GB174" s="59"/>
      <c r="GC174" s="354"/>
      <c r="GD174" s="17"/>
      <c r="GE174" s="8">
        <v>1475</v>
      </c>
      <c r="GF174" s="8"/>
      <c r="GG174" s="59"/>
      <c r="GH174" s="354"/>
      <c r="GI174" s="409">
        <v>27</v>
      </c>
      <c r="GJ174" s="91"/>
      <c r="GL174" s="409">
        <v>27</v>
      </c>
      <c r="GM174" s="8" t="s">
        <v>40</v>
      </c>
      <c r="GN174" s="8">
        <v>822</v>
      </c>
      <c r="GO174" s="8">
        <v>1475</v>
      </c>
      <c r="GP174" s="59"/>
      <c r="GQ174" s="354"/>
      <c r="GR174" s="61">
        <v>26</v>
      </c>
      <c r="GS174" s="8"/>
      <c r="GT174" s="8"/>
      <c r="GU174" s="59"/>
      <c r="GV174" s="354"/>
      <c r="GW174" s="17"/>
      <c r="GX174" s="8">
        <v>1475</v>
      </c>
      <c r="GY174" s="8"/>
      <c r="GZ174" s="59"/>
      <c r="HA174" s="354"/>
      <c r="HB174" s="409">
        <v>27</v>
      </c>
      <c r="HC174" s="91"/>
      <c r="HE174" s="409">
        <v>27</v>
      </c>
      <c r="HF174" s="8" t="s">
        <v>40</v>
      </c>
      <c r="HG174" s="8">
        <v>822</v>
      </c>
      <c r="HH174" s="8">
        <v>1475</v>
      </c>
      <c r="HI174" s="59"/>
      <c r="HJ174" s="354"/>
      <c r="HK174" s="61">
        <v>26</v>
      </c>
      <c r="HL174" s="8"/>
      <c r="HM174" s="8"/>
      <c r="HN174" s="59"/>
      <c r="HO174" s="354"/>
      <c r="HP174" s="17"/>
      <c r="HQ174" s="8">
        <v>1475</v>
      </c>
      <c r="HR174" s="8"/>
      <c r="HS174" s="59"/>
      <c r="HT174" s="354"/>
      <c r="HU174" s="409">
        <v>27</v>
      </c>
      <c r="HV174" s="91"/>
      <c r="HX174" s="409">
        <v>27</v>
      </c>
      <c r="HY174" s="8" t="s">
        <v>40</v>
      </c>
      <c r="HZ174" s="8">
        <v>822</v>
      </c>
      <c r="IA174" s="8">
        <v>1475</v>
      </c>
      <c r="IB174" s="59"/>
      <c r="IC174" s="354"/>
      <c r="ID174" s="61">
        <v>26</v>
      </c>
      <c r="IE174" s="8"/>
      <c r="IF174" s="8"/>
      <c r="IG174" s="59"/>
      <c r="IH174" s="354"/>
      <c r="II174" s="17"/>
      <c r="IJ174" s="8">
        <v>1475</v>
      </c>
      <c r="IK174" s="8"/>
      <c r="IL174" s="59"/>
      <c r="IM174" s="354"/>
      <c r="IN174" s="409">
        <v>27</v>
      </c>
      <c r="IO174" s="91"/>
      <c r="IQ174" s="566">
        <v>27</v>
      </c>
      <c r="IR174" s="8" t="s">
        <v>40</v>
      </c>
      <c r="IS174" s="8">
        <v>822</v>
      </c>
      <c r="IT174" s="8">
        <v>1475</v>
      </c>
      <c r="IU174" s="59"/>
      <c r="IV174" s="354"/>
      <c r="IW174" s="61">
        <v>26</v>
      </c>
      <c r="IX174" s="8"/>
      <c r="IY174" s="8"/>
      <c r="IZ174" s="59"/>
      <c r="JA174" s="354"/>
      <c r="JB174" s="17"/>
      <c r="JC174" s="8">
        <v>1475</v>
      </c>
      <c r="JD174" s="8"/>
      <c r="JE174" s="59"/>
      <c r="JF174" s="354"/>
      <c r="JG174" s="566">
        <v>27</v>
      </c>
      <c r="JH174" s="91"/>
    </row>
    <row r="175" spans="1:268" hidden="1" x14ac:dyDescent="0.25">
      <c r="A175" s="566"/>
      <c r="B175" s="142"/>
      <c r="C175" s="140"/>
      <c r="D175" s="142"/>
      <c r="E175" s="142"/>
      <c r="F175" s="143"/>
      <c r="G175" s="61"/>
      <c r="H175" s="142"/>
      <c r="I175" s="142"/>
      <c r="J175" s="142"/>
      <c r="K175" s="143"/>
      <c r="L175" s="17"/>
      <c r="M175" s="142"/>
      <c r="N175" s="142"/>
      <c r="O175" s="142"/>
      <c r="P175" s="143"/>
      <c r="Q175" s="566"/>
      <c r="R175" s="91"/>
      <c r="U175" s="409"/>
      <c r="V175" s="142"/>
      <c r="W175" s="140"/>
      <c r="X175" s="142"/>
      <c r="Y175" s="142"/>
      <c r="Z175" s="143"/>
      <c r="AA175" s="61"/>
      <c r="AB175" s="142"/>
      <c r="AC175" s="142"/>
      <c r="AD175" s="142"/>
      <c r="AE175" s="143"/>
      <c r="AF175" s="17"/>
      <c r="AG175" s="142"/>
      <c r="AH175" s="142"/>
      <c r="AI175" s="142"/>
      <c r="AJ175" s="143"/>
      <c r="AK175" s="409"/>
      <c r="AL175" s="91"/>
      <c r="AN175" s="409"/>
      <c r="AO175" s="142"/>
      <c r="AP175" s="140"/>
      <c r="AQ175" s="142"/>
      <c r="AR175" s="142"/>
      <c r="AS175" s="143"/>
      <c r="AT175" s="61"/>
      <c r="AU175" s="142"/>
      <c r="AV175" s="142"/>
      <c r="AW175" s="142"/>
      <c r="AX175" s="143"/>
      <c r="AY175" s="17"/>
      <c r="AZ175" s="142"/>
      <c r="BA175" s="142"/>
      <c r="BB175" s="142"/>
      <c r="BC175" s="143"/>
      <c r="BD175" s="409"/>
      <c r="BE175" s="91"/>
      <c r="BH175" s="409"/>
      <c r="BI175" s="142"/>
      <c r="BJ175" s="140"/>
      <c r="BK175" s="142"/>
      <c r="BL175" s="142"/>
      <c r="BM175" s="143"/>
      <c r="BN175" s="61"/>
      <c r="BO175" s="142"/>
      <c r="BP175" s="142"/>
      <c r="BQ175" s="142"/>
      <c r="BR175" s="143"/>
      <c r="BS175" s="17"/>
      <c r="BT175" s="142"/>
      <c r="BU175" s="142"/>
      <c r="BV175" s="142"/>
      <c r="BW175" s="143"/>
      <c r="BX175" s="409"/>
      <c r="BY175" s="91"/>
      <c r="CB175" s="409"/>
      <c r="CC175" s="142"/>
      <c r="CD175" s="140"/>
      <c r="CE175" s="142"/>
      <c r="CF175" s="142"/>
      <c r="CG175" s="143"/>
      <c r="CH175" s="61"/>
      <c r="CI175" s="142"/>
      <c r="CJ175" s="142"/>
      <c r="CK175" s="142"/>
      <c r="CL175" s="143"/>
      <c r="CM175" s="17"/>
      <c r="CN175" s="142"/>
      <c r="CO175" s="142"/>
      <c r="CP175" s="142"/>
      <c r="CQ175" s="143"/>
      <c r="CR175" s="409"/>
      <c r="CS175" s="91"/>
      <c r="CU175" s="409"/>
      <c r="CV175" s="142"/>
      <c r="CW175" s="140"/>
      <c r="CX175" s="142"/>
      <c r="CY175" s="142"/>
      <c r="CZ175" s="143"/>
      <c r="DA175" s="61"/>
      <c r="DB175" s="142"/>
      <c r="DC175" s="142"/>
      <c r="DD175" s="142"/>
      <c r="DE175" s="143"/>
      <c r="DF175" s="17"/>
      <c r="DG175" s="142"/>
      <c r="DH175" s="142"/>
      <c r="DI175" s="142"/>
      <c r="DJ175" s="143"/>
      <c r="DK175" s="409"/>
      <c r="DL175" s="91"/>
      <c r="DN175" s="409"/>
      <c r="DO175" s="142"/>
      <c r="DP175" s="140"/>
      <c r="DQ175" s="142"/>
      <c r="DR175" s="142"/>
      <c r="DS175" s="143"/>
      <c r="DT175" s="61"/>
      <c r="DU175" s="142"/>
      <c r="DV175" s="142"/>
      <c r="DW175" s="142"/>
      <c r="DX175" s="143"/>
      <c r="DY175" s="17"/>
      <c r="DZ175" s="142"/>
      <c r="EA175" s="142"/>
      <c r="EB175" s="142"/>
      <c r="EC175" s="143"/>
      <c r="ED175" s="409"/>
      <c r="EE175" s="91"/>
      <c r="EG175" s="409"/>
      <c r="EH175" s="142"/>
      <c r="EI175" s="140"/>
      <c r="EJ175" s="142"/>
      <c r="EK175" s="142"/>
      <c r="EL175" s="143"/>
      <c r="EM175" s="61"/>
      <c r="EN175" s="142"/>
      <c r="EO175" s="142"/>
      <c r="EP175" s="142"/>
      <c r="EQ175" s="143"/>
      <c r="ER175" s="17"/>
      <c r="ES175" s="142"/>
      <c r="ET175" s="142"/>
      <c r="EU175" s="142"/>
      <c r="EV175" s="143"/>
      <c r="EW175" s="409"/>
      <c r="EX175" s="91"/>
      <c r="EZ175" s="409"/>
      <c r="FA175" s="142"/>
      <c r="FB175" s="140"/>
      <c r="FC175" s="142"/>
      <c r="FD175" s="142"/>
      <c r="FE175" s="143"/>
      <c r="FF175" s="61"/>
      <c r="FG175" s="142"/>
      <c r="FH175" s="142"/>
      <c r="FI175" s="142"/>
      <c r="FJ175" s="143"/>
      <c r="FK175" s="17"/>
      <c r="FL175" s="142"/>
      <c r="FM175" s="142"/>
      <c r="FN175" s="142"/>
      <c r="FO175" s="143"/>
      <c r="FP175" s="409"/>
      <c r="FQ175" s="91"/>
      <c r="FS175" s="409"/>
      <c r="FT175" s="142"/>
      <c r="FU175" s="140"/>
      <c r="FV175" s="142"/>
      <c r="FW175" s="142"/>
      <c r="FX175" s="143"/>
      <c r="FY175" s="61"/>
      <c r="FZ175" s="142"/>
      <c r="GA175" s="142"/>
      <c r="GB175" s="142"/>
      <c r="GC175" s="143"/>
      <c r="GD175" s="17"/>
      <c r="GE175" s="142"/>
      <c r="GF175" s="142"/>
      <c r="GG175" s="142"/>
      <c r="GH175" s="143"/>
      <c r="GI175" s="409"/>
      <c r="GJ175" s="91"/>
      <c r="GL175" s="409"/>
      <c r="GM175" s="142"/>
      <c r="GN175" s="140"/>
      <c r="GO175" s="142"/>
      <c r="GP175" s="142"/>
      <c r="GQ175" s="143"/>
      <c r="GR175" s="61"/>
      <c r="GS175" s="142"/>
      <c r="GT175" s="142"/>
      <c r="GU175" s="142"/>
      <c r="GV175" s="143"/>
      <c r="GW175" s="17"/>
      <c r="GX175" s="142"/>
      <c r="GY175" s="142"/>
      <c r="GZ175" s="142"/>
      <c r="HA175" s="143"/>
      <c r="HB175" s="409"/>
      <c r="HC175" s="91"/>
      <c r="HE175" s="409"/>
      <c r="HF175" s="142"/>
      <c r="HG175" s="140"/>
      <c r="HH175" s="142"/>
      <c r="HI175" s="142"/>
      <c r="HJ175" s="143"/>
      <c r="HK175" s="61"/>
      <c r="HL175" s="142"/>
      <c r="HM175" s="142"/>
      <c r="HN175" s="142"/>
      <c r="HO175" s="143"/>
      <c r="HP175" s="17"/>
      <c r="HQ175" s="142"/>
      <c r="HR175" s="142"/>
      <c r="HS175" s="142"/>
      <c r="HT175" s="143"/>
      <c r="HU175" s="409"/>
      <c r="HV175" s="91"/>
      <c r="HX175" s="409"/>
      <c r="HY175" s="142"/>
      <c r="HZ175" s="140"/>
      <c r="IA175" s="142"/>
      <c r="IB175" s="142"/>
      <c r="IC175" s="143"/>
      <c r="ID175" s="61"/>
      <c r="IE175" s="142"/>
      <c r="IF175" s="142"/>
      <c r="IG175" s="142"/>
      <c r="IH175" s="143"/>
      <c r="II175" s="17"/>
      <c r="IJ175" s="142"/>
      <c r="IK175" s="142"/>
      <c r="IL175" s="142"/>
      <c r="IM175" s="143"/>
      <c r="IN175" s="409"/>
      <c r="IO175" s="91"/>
      <c r="IQ175" s="566"/>
      <c r="IR175" s="142"/>
      <c r="IS175" s="140"/>
      <c r="IT175" s="142"/>
      <c r="IU175" s="142"/>
      <c r="IV175" s="143"/>
      <c r="IW175" s="61"/>
      <c r="IX175" s="142"/>
      <c r="IY175" s="142"/>
      <c r="IZ175" s="142"/>
      <c r="JA175" s="143"/>
      <c r="JB175" s="17"/>
      <c r="JC175" s="142"/>
      <c r="JD175" s="142"/>
      <c r="JE175" s="142"/>
      <c r="JF175" s="143"/>
      <c r="JG175" s="566"/>
      <c r="JH175" s="91"/>
    </row>
    <row r="176" spans="1:268" hidden="1" x14ac:dyDescent="0.25">
      <c r="A176" s="566">
        <v>28</v>
      </c>
      <c r="B176" s="7" t="s">
        <v>41</v>
      </c>
      <c r="C176" s="7">
        <v>648</v>
      </c>
      <c r="D176" s="7">
        <v>643</v>
      </c>
      <c r="E176" s="161"/>
      <c r="F176" s="60"/>
      <c r="G176" s="61">
        <v>27</v>
      </c>
      <c r="H176" s="8">
        <v>592</v>
      </c>
      <c r="I176" s="7"/>
      <c r="J176" s="161"/>
      <c r="K176" s="60"/>
      <c r="L176" s="17"/>
      <c r="M176" s="7">
        <v>643</v>
      </c>
      <c r="N176" s="7"/>
      <c r="O176" s="161"/>
      <c r="P176" s="60"/>
      <c r="Q176" s="566">
        <v>28</v>
      </c>
      <c r="R176" s="91"/>
      <c r="U176" s="409">
        <v>28</v>
      </c>
      <c r="V176" s="7" t="s">
        <v>41</v>
      </c>
      <c r="W176" s="7">
        <v>648</v>
      </c>
      <c r="X176" s="7">
        <v>643</v>
      </c>
      <c r="Y176" s="161"/>
      <c r="Z176" s="60"/>
      <c r="AA176" s="61">
        <v>27</v>
      </c>
      <c r="AB176" s="7"/>
      <c r="AC176" s="7"/>
      <c r="AD176" s="161"/>
      <c r="AE176" s="60"/>
      <c r="AF176" s="17"/>
      <c r="AG176" s="7">
        <v>643</v>
      </c>
      <c r="AH176" s="7"/>
      <c r="AI176" s="161"/>
      <c r="AJ176" s="60"/>
      <c r="AK176" s="409">
        <v>28</v>
      </c>
      <c r="AL176" s="91"/>
      <c r="AN176" s="409">
        <v>28</v>
      </c>
      <c r="AO176" s="7" t="s">
        <v>41</v>
      </c>
      <c r="AP176" s="7">
        <v>648</v>
      </c>
      <c r="AQ176" s="7">
        <v>643</v>
      </c>
      <c r="AR176" s="161"/>
      <c r="AS176" s="60"/>
      <c r="AT176" s="61">
        <v>27</v>
      </c>
      <c r="AU176" s="7"/>
      <c r="AV176" s="7"/>
      <c r="AW176" s="161"/>
      <c r="AX176" s="60"/>
      <c r="AY176" s="17"/>
      <c r="AZ176" s="7">
        <v>643</v>
      </c>
      <c r="BA176" s="7"/>
      <c r="BB176" s="161"/>
      <c r="BC176" s="60"/>
      <c r="BD176" s="409">
        <v>28</v>
      </c>
      <c r="BE176" s="91"/>
      <c r="BH176" s="409">
        <v>28</v>
      </c>
      <c r="BI176" s="7" t="s">
        <v>41</v>
      </c>
      <c r="BJ176" s="7">
        <v>648</v>
      </c>
      <c r="BK176" s="7">
        <v>643</v>
      </c>
      <c r="BL176" s="161"/>
      <c r="BM176" s="60"/>
      <c r="BN176" s="61">
        <v>27</v>
      </c>
      <c r="BO176" s="7"/>
      <c r="BP176" s="7"/>
      <c r="BQ176" s="161"/>
      <c r="BR176" s="60"/>
      <c r="BS176" s="17"/>
      <c r="BT176" s="7">
        <v>643</v>
      </c>
      <c r="BU176" s="7"/>
      <c r="BV176" s="161"/>
      <c r="BW176" s="60"/>
      <c r="BX176" s="409">
        <v>28</v>
      </c>
      <c r="BY176" s="91"/>
      <c r="CB176" s="409">
        <v>28</v>
      </c>
      <c r="CC176" s="7" t="s">
        <v>41</v>
      </c>
      <c r="CD176" s="7">
        <v>648</v>
      </c>
      <c r="CE176" s="7">
        <v>643</v>
      </c>
      <c r="CF176" s="161"/>
      <c r="CG176" s="60"/>
      <c r="CH176" s="61">
        <v>27</v>
      </c>
      <c r="CI176" s="7"/>
      <c r="CJ176" s="7"/>
      <c r="CK176" s="161"/>
      <c r="CL176" s="60"/>
      <c r="CM176" s="17"/>
      <c r="CN176" s="7">
        <v>643</v>
      </c>
      <c r="CO176" s="7"/>
      <c r="CP176" s="161"/>
      <c r="CQ176" s="60"/>
      <c r="CR176" s="409">
        <v>28</v>
      </c>
      <c r="CS176" s="91"/>
      <c r="CU176" s="409">
        <v>28</v>
      </c>
      <c r="CV176" s="7" t="s">
        <v>41</v>
      </c>
      <c r="CW176" s="7">
        <v>648</v>
      </c>
      <c r="CX176" s="7">
        <v>643</v>
      </c>
      <c r="CY176" s="161"/>
      <c r="CZ176" s="60"/>
      <c r="DA176" s="61">
        <v>27</v>
      </c>
      <c r="DB176" s="7"/>
      <c r="DC176" s="7"/>
      <c r="DD176" s="161"/>
      <c r="DE176" s="60"/>
      <c r="DF176" s="17"/>
      <c r="DG176" s="7">
        <v>643</v>
      </c>
      <c r="DH176" s="7"/>
      <c r="DI176" s="161"/>
      <c r="DJ176" s="60"/>
      <c r="DK176" s="409">
        <v>28</v>
      </c>
      <c r="DL176" s="91"/>
      <c r="DN176" s="409">
        <v>28</v>
      </c>
      <c r="DO176" s="7" t="s">
        <v>41</v>
      </c>
      <c r="DP176" s="7">
        <v>648</v>
      </c>
      <c r="DQ176" s="7">
        <v>643</v>
      </c>
      <c r="DR176" s="161"/>
      <c r="DS176" s="60"/>
      <c r="DT176" s="61">
        <v>27</v>
      </c>
      <c r="DU176" s="7"/>
      <c r="DV176" s="7"/>
      <c r="DW176" s="161"/>
      <c r="DX176" s="60"/>
      <c r="DY176" s="17"/>
      <c r="DZ176" s="7">
        <v>643</v>
      </c>
      <c r="EA176" s="7"/>
      <c r="EB176" s="161"/>
      <c r="EC176" s="60"/>
      <c r="ED176" s="409">
        <v>28</v>
      </c>
      <c r="EE176" s="91"/>
      <c r="EG176" s="409">
        <v>28</v>
      </c>
      <c r="EH176" s="7" t="s">
        <v>41</v>
      </c>
      <c r="EI176" s="7">
        <v>648</v>
      </c>
      <c r="EJ176" s="7">
        <v>643</v>
      </c>
      <c r="EK176" s="161"/>
      <c r="EL176" s="60"/>
      <c r="EM176" s="61">
        <v>27</v>
      </c>
      <c r="EN176" s="7"/>
      <c r="EO176" s="7"/>
      <c r="EP176" s="161"/>
      <c r="EQ176" s="60"/>
      <c r="ER176" s="17"/>
      <c r="ES176" s="7">
        <v>643</v>
      </c>
      <c r="ET176" s="7"/>
      <c r="EU176" s="161"/>
      <c r="EV176" s="60"/>
      <c r="EW176" s="409">
        <v>28</v>
      </c>
      <c r="EX176" s="91"/>
      <c r="EZ176" s="409">
        <v>28</v>
      </c>
      <c r="FA176" s="7" t="s">
        <v>41</v>
      </c>
      <c r="FB176" s="7">
        <v>648</v>
      </c>
      <c r="FC176" s="7">
        <v>643</v>
      </c>
      <c r="FD176" s="161"/>
      <c r="FE176" s="60"/>
      <c r="FF176" s="61">
        <v>27</v>
      </c>
      <c r="FG176" s="7"/>
      <c r="FH176" s="7"/>
      <c r="FI176" s="161"/>
      <c r="FJ176" s="60"/>
      <c r="FK176" s="17"/>
      <c r="FL176" s="7">
        <v>643</v>
      </c>
      <c r="FM176" s="7"/>
      <c r="FN176" s="161"/>
      <c r="FO176" s="60"/>
      <c r="FP176" s="409">
        <v>28</v>
      </c>
      <c r="FQ176" s="91"/>
      <c r="FS176" s="409">
        <v>28</v>
      </c>
      <c r="FT176" s="7" t="s">
        <v>41</v>
      </c>
      <c r="FU176" s="7">
        <v>648</v>
      </c>
      <c r="FV176" s="7">
        <v>643</v>
      </c>
      <c r="FW176" s="161"/>
      <c r="FX176" s="60"/>
      <c r="FY176" s="61">
        <v>27</v>
      </c>
      <c r="FZ176" s="7"/>
      <c r="GA176" s="7"/>
      <c r="GB176" s="161"/>
      <c r="GC176" s="60"/>
      <c r="GD176" s="17"/>
      <c r="GE176" s="7">
        <v>643</v>
      </c>
      <c r="GF176" s="7"/>
      <c r="GG176" s="161"/>
      <c r="GH176" s="60"/>
      <c r="GI176" s="409">
        <v>28</v>
      </c>
      <c r="GJ176" s="91"/>
      <c r="GL176" s="409">
        <v>28</v>
      </c>
      <c r="GM176" s="7" t="s">
        <v>41</v>
      </c>
      <c r="GN176" s="7">
        <v>648</v>
      </c>
      <c r="GO176" s="7">
        <v>643</v>
      </c>
      <c r="GP176" s="161"/>
      <c r="GQ176" s="60"/>
      <c r="GR176" s="61">
        <v>27</v>
      </c>
      <c r="GS176" s="7"/>
      <c r="GT176" s="7"/>
      <c r="GU176" s="161"/>
      <c r="GV176" s="60"/>
      <c r="GW176" s="17"/>
      <c r="GX176" s="7">
        <v>643</v>
      </c>
      <c r="GY176" s="7"/>
      <c r="GZ176" s="161"/>
      <c r="HA176" s="60"/>
      <c r="HB176" s="409">
        <v>28</v>
      </c>
      <c r="HC176" s="91"/>
      <c r="HE176" s="409">
        <v>28</v>
      </c>
      <c r="HF176" s="7" t="s">
        <v>41</v>
      </c>
      <c r="HG176" s="7">
        <v>648</v>
      </c>
      <c r="HH176" s="7">
        <v>643</v>
      </c>
      <c r="HI176" s="161"/>
      <c r="HJ176" s="60"/>
      <c r="HK176" s="61">
        <v>27</v>
      </c>
      <c r="HL176" s="7"/>
      <c r="HM176" s="7"/>
      <c r="HN176" s="161"/>
      <c r="HO176" s="60"/>
      <c r="HP176" s="17"/>
      <c r="HQ176" s="7">
        <v>643</v>
      </c>
      <c r="HR176" s="7"/>
      <c r="HS176" s="161"/>
      <c r="HT176" s="60"/>
      <c r="HU176" s="409">
        <v>28</v>
      </c>
      <c r="HV176" s="91"/>
      <c r="HX176" s="409">
        <v>28</v>
      </c>
      <c r="HY176" s="7" t="s">
        <v>41</v>
      </c>
      <c r="HZ176" s="7">
        <v>648</v>
      </c>
      <c r="IA176" s="7">
        <v>643</v>
      </c>
      <c r="IB176" s="161"/>
      <c r="IC176" s="60"/>
      <c r="ID176" s="61">
        <v>27</v>
      </c>
      <c r="IE176" s="7"/>
      <c r="IF176" s="7"/>
      <c r="IG176" s="161"/>
      <c r="IH176" s="60"/>
      <c r="II176" s="17"/>
      <c r="IJ176" s="7">
        <v>643</v>
      </c>
      <c r="IK176" s="7"/>
      <c r="IL176" s="161"/>
      <c r="IM176" s="60"/>
      <c r="IN176" s="409">
        <v>28</v>
      </c>
      <c r="IO176" s="91"/>
      <c r="IQ176" s="566">
        <v>28</v>
      </c>
      <c r="IR176" s="7" t="s">
        <v>41</v>
      </c>
      <c r="IS176" s="7">
        <v>648</v>
      </c>
      <c r="IT176" s="7">
        <v>643</v>
      </c>
      <c r="IU176" s="161"/>
      <c r="IV176" s="60"/>
      <c r="IW176" s="61">
        <v>27</v>
      </c>
      <c r="IX176" s="7"/>
      <c r="IY176" s="7"/>
      <c r="IZ176" s="161"/>
      <c r="JA176" s="60"/>
      <c r="JB176" s="17"/>
      <c r="JC176" s="7">
        <v>643</v>
      </c>
      <c r="JD176" s="7"/>
      <c r="JE176" s="161"/>
      <c r="JF176" s="60"/>
      <c r="JG176" s="566">
        <v>28</v>
      </c>
      <c r="JH176" s="91"/>
    </row>
    <row r="177" spans="1:268" hidden="1" x14ac:dyDescent="0.25">
      <c r="A177" s="566"/>
      <c r="B177" s="142"/>
      <c r="C177" s="140"/>
      <c r="D177" s="142"/>
      <c r="E177" s="142"/>
      <c r="F177" s="143"/>
      <c r="G177" s="61"/>
      <c r="H177" s="221">
        <f>H162</f>
        <v>7808</v>
      </c>
      <c r="I177" s="221">
        <f>SUM(I135,I150)</f>
        <v>5797</v>
      </c>
      <c r="J177" s="429">
        <f>SUM(I177,-H177)</f>
        <v>-2011</v>
      </c>
      <c r="K177" s="430">
        <f>J177/H177</f>
        <v>-0.25755635245901637</v>
      </c>
      <c r="L177" s="17"/>
      <c r="M177" s="142"/>
      <c r="N177" s="142"/>
      <c r="O177" s="142"/>
      <c r="P177" s="143"/>
      <c r="Q177" s="566"/>
      <c r="R177" s="91"/>
      <c r="U177" s="409"/>
      <c r="V177" s="142"/>
      <c r="W177" s="140"/>
      <c r="X177" s="142"/>
      <c r="Y177" s="142"/>
      <c r="Z177" s="143"/>
      <c r="AA177" s="61"/>
      <c r="AB177" s="142"/>
      <c r="AC177" s="142"/>
      <c r="AD177" s="142"/>
      <c r="AE177" s="143"/>
      <c r="AF177" s="17"/>
      <c r="AG177" s="142"/>
      <c r="AH177" s="142"/>
      <c r="AI177" s="142"/>
      <c r="AJ177" s="143"/>
      <c r="AK177" s="409"/>
      <c r="AL177" s="91"/>
      <c r="AN177" s="409"/>
      <c r="AO177" s="142"/>
      <c r="AP177" s="140"/>
      <c r="AQ177" s="142"/>
      <c r="AR177" s="142"/>
      <c r="AS177" s="143"/>
      <c r="AT177" s="61"/>
      <c r="AU177" s="142"/>
      <c r="AV177" s="142"/>
      <c r="AW177" s="142"/>
      <c r="AX177" s="143"/>
      <c r="AY177" s="17"/>
      <c r="AZ177" s="142"/>
      <c r="BA177" s="142"/>
      <c r="BB177" s="142"/>
      <c r="BC177" s="143"/>
      <c r="BD177" s="409"/>
      <c r="BE177" s="91"/>
      <c r="BH177" s="409"/>
      <c r="BI177" s="142"/>
      <c r="BJ177" s="140"/>
      <c r="BK177" s="142"/>
      <c r="BL177" s="142"/>
      <c r="BM177" s="143"/>
      <c r="BN177" s="61"/>
      <c r="BO177" s="142"/>
      <c r="BP177" s="142"/>
      <c r="BQ177" s="142"/>
      <c r="BR177" s="143"/>
      <c r="BS177" s="17"/>
      <c r="BT177" s="142"/>
      <c r="BU177" s="142"/>
      <c r="BV177" s="142"/>
      <c r="BW177" s="143"/>
      <c r="BX177" s="409"/>
      <c r="BY177" s="91"/>
      <c r="CB177" s="409"/>
      <c r="CC177" s="142"/>
      <c r="CD177" s="140"/>
      <c r="CE177" s="142"/>
      <c r="CF177" s="142"/>
      <c r="CG177" s="143"/>
      <c r="CH177" s="61"/>
      <c r="CI177" s="142"/>
      <c r="CJ177" s="142"/>
      <c r="CK177" s="142"/>
      <c r="CL177" s="143"/>
      <c r="CM177" s="17"/>
      <c r="CN177" s="142"/>
      <c r="CO177" s="142"/>
      <c r="CP177" s="142"/>
      <c r="CQ177" s="143"/>
      <c r="CR177" s="409"/>
      <c r="CS177" s="91"/>
      <c r="CU177" s="409"/>
      <c r="CV177" s="142"/>
      <c r="CW177" s="140"/>
      <c r="CX177" s="142"/>
      <c r="CY177" s="142"/>
      <c r="CZ177" s="143"/>
      <c r="DA177" s="61"/>
      <c r="DB177" s="142"/>
      <c r="DC177" s="142"/>
      <c r="DD177" s="142"/>
      <c r="DE177" s="143"/>
      <c r="DF177" s="17"/>
      <c r="DG177" s="142"/>
      <c r="DH177" s="142"/>
      <c r="DI177" s="142"/>
      <c r="DJ177" s="143"/>
      <c r="DK177" s="409"/>
      <c r="DL177" s="91"/>
      <c r="DN177" s="409"/>
      <c r="DO177" s="142"/>
      <c r="DP177" s="140"/>
      <c r="DQ177" s="142"/>
      <c r="DR177" s="142"/>
      <c r="DS177" s="143"/>
      <c r="DT177" s="61"/>
      <c r="DU177" s="142"/>
      <c r="DV177" s="142"/>
      <c r="DW177" s="142"/>
      <c r="DX177" s="143"/>
      <c r="DY177" s="17"/>
      <c r="DZ177" s="142"/>
      <c r="EA177" s="142"/>
      <c r="EB177" s="142"/>
      <c r="EC177" s="143"/>
      <c r="ED177" s="409"/>
      <c r="EE177" s="91"/>
      <c r="EG177" s="409"/>
      <c r="EH177" s="142"/>
      <c r="EI177" s="140"/>
      <c r="EJ177" s="142"/>
      <c r="EK177" s="142"/>
      <c r="EL177" s="143"/>
      <c r="EM177" s="61"/>
      <c r="EN177" s="142"/>
      <c r="EO177" s="142"/>
      <c r="EP177" s="142"/>
      <c r="EQ177" s="143"/>
      <c r="ER177" s="17"/>
      <c r="ES177" s="142"/>
      <c r="ET177" s="142"/>
      <c r="EU177" s="142"/>
      <c r="EV177" s="143"/>
      <c r="EW177" s="409"/>
      <c r="EX177" s="91"/>
      <c r="EZ177" s="409"/>
      <c r="FA177" s="142"/>
      <c r="FB177" s="140"/>
      <c r="FC177" s="142"/>
      <c r="FD177" s="142"/>
      <c r="FE177" s="143"/>
      <c r="FF177" s="61"/>
      <c r="FG177" s="142"/>
      <c r="FH177" s="142"/>
      <c r="FI177" s="142"/>
      <c r="FJ177" s="143"/>
      <c r="FK177" s="17"/>
      <c r="FL177" s="142"/>
      <c r="FM177" s="142"/>
      <c r="FN177" s="142"/>
      <c r="FO177" s="143"/>
      <c r="FP177" s="409"/>
      <c r="FQ177" s="91"/>
      <c r="FS177" s="409"/>
      <c r="FT177" s="142"/>
      <c r="FU177" s="140"/>
      <c r="FV177" s="142"/>
      <c r="FW177" s="142"/>
      <c r="FX177" s="143"/>
      <c r="FY177" s="61"/>
      <c r="FZ177" s="142"/>
      <c r="GA177" s="142"/>
      <c r="GB177" s="142"/>
      <c r="GC177" s="143"/>
      <c r="GD177" s="17"/>
      <c r="GE177" s="142"/>
      <c r="GF177" s="142"/>
      <c r="GG177" s="142"/>
      <c r="GH177" s="143"/>
      <c r="GI177" s="409"/>
      <c r="GJ177" s="91"/>
      <c r="GL177" s="409"/>
      <c r="GM177" s="142"/>
      <c r="GN177" s="140"/>
      <c r="GO177" s="142"/>
      <c r="GP177" s="142"/>
      <c r="GQ177" s="143"/>
      <c r="GR177" s="61"/>
      <c r="GS177" s="142"/>
      <c r="GT177" s="142"/>
      <c r="GU177" s="142"/>
      <c r="GV177" s="143"/>
      <c r="GW177" s="17"/>
      <c r="GX177" s="142"/>
      <c r="GY177" s="142"/>
      <c r="GZ177" s="142"/>
      <c r="HA177" s="143"/>
      <c r="HB177" s="409"/>
      <c r="HC177" s="91"/>
      <c r="HE177" s="409"/>
      <c r="HF177" s="142"/>
      <c r="HG177" s="140"/>
      <c r="HH177" s="142"/>
      <c r="HI177" s="142"/>
      <c r="HJ177" s="143"/>
      <c r="HK177" s="61"/>
      <c r="HL177" s="142"/>
      <c r="HM177" s="142"/>
      <c r="HN177" s="142"/>
      <c r="HO177" s="143"/>
      <c r="HP177" s="17"/>
      <c r="HQ177" s="142"/>
      <c r="HR177" s="142"/>
      <c r="HS177" s="142"/>
      <c r="HT177" s="143"/>
      <c r="HU177" s="409"/>
      <c r="HV177" s="91"/>
      <c r="HX177" s="409"/>
      <c r="HY177" s="142"/>
      <c r="HZ177" s="140"/>
      <c r="IA177" s="142"/>
      <c r="IB177" s="142"/>
      <c r="IC177" s="143"/>
      <c r="ID177" s="61"/>
      <c r="IE177" s="142"/>
      <c r="IF177" s="142"/>
      <c r="IG177" s="142"/>
      <c r="IH177" s="143"/>
      <c r="II177" s="17"/>
      <c r="IJ177" s="142"/>
      <c r="IK177" s="142"/>
      <c r="IL177" s="142"/>
      <c r="IM177" s="143"/>
      <c r="IN177" s="409"/>
      <c r="IO177" s="91"/>
      <c r="IQ177" s="566"/>
      <c r="IR177" s="142"/>
      <c r="IS177" s="140"/>
      <c r="IT177" s="142"/>
      <c r="IU177" s="142"/>
      <c r="IV177" s="143"/>
      <c r="IW177" s="61"/>
      <c r="IX177" s="142"/>
      <c r="IY177" s="142"/>
      <c r="IZ177" s="142"/>
      <c r="JA177" s="143"/>
      <c r="JB177" s="17"/>
      <c r="JC177" s="142"/>
      <c r="JD177" s="142"/>
      <c r="JE177" s="142"/>
      <c r="JF177" s="143"/>
      <c r="JG177" s="566"/>
      <c r="JH177" s="91"/>
    </row>
    <row r="178" spans="1:268" hidden="1" x14ac:dyDescent="0.25">
      <c r="A178" s="583"/>
      <c r="B178" s="7" t="s">
        <v>109</v>
      </c>
      <c r="C178" s="359">
        <f>SUM(C172,C174,C176)</f>
        <v>1470</v>
      </c>
      <c r="D178" s="359">
        <f>SUM(D172,D176,D174)</f>
        <v>11322</v>
      </c>
      <c r="E178" s="161">
        <f>SUM(D178,-C178)</f>
        <v>9852</v>
      </c>
      <c r="F178" s="352">
        <f>E178/C178</f>
        <v>6.702040816326531</v>
      </c>
      <c r="G178" s="61" t="s">
        <v>110</v>
      </c>
      <c r="H178" s="166"/>
      <c r="I178" s="166"/>
      <c r="J178" s="161">
        <f>SUM(I178,-H178)</f>
        <v>0</v>
      </c>
      <c r="K178" s="352" t="e">
        <f>J178/H178</f>
        <v>#DIV/0!</v>
      </c>
      <c r="L178" s="17"/>
      <c r="M178" s="359">
        <f>SUM(M172,M176,M174)</f>
        <v>11403</v>
      </c>
      <c r="N178" s="359">
        <f>SUM(N172,N176,N174)</f>
        <v>8687</v>
      </c>
      <c r="O178" s="161">
        <f>SUM(N178,-M178)</f>
        <v>-2716</v>
      </c>
      <c r="P178" s="352">
        <f>O178/M178</f>
        <v>-0.238182934315531</v>
      </c>
      <c r="Q178" s="583"/>
      <c r="R178" s="91"/>
      <c r="U178" s="431"/>
      <c r="V178" s="7" t="s">
        <v>109</v>
      </c>
      <c r="W178" s="359">
        <f>SUM(W172,W174,W176)</f>
        <v>1470</v>
      </c>
      <c r="X178" s="359">
        <f>SUM(X172,X176,X174)</f>
        <v>11322</v>
      </c>
      <c r="Y178" s="161">
        <f>SUM(X178,-W178)</f>
        <v>9852</v>
      </c>
      <c r="Z178" s="352">
        <f>Y178/W178</f>
        <v>6.702040816326531</v>
      </c>
      <c r="AA178" s="61" t="s">
        <v>110</v>
      </c>
      <c r="AB178" s="359">
        <f>SUM(AB172,AB176,AB174)</f>
        <v>424</v>
      </c>
      <c r="AC178" s="359">
        <f>SUM(AC172,AC176,AC174)</f>
        <v>409</v>
      </c>
      <c r="AD178" s="161">
        <f>SUM(AC178,-AB178)</f>
        <v>-15</v>
      </c>
      <c r="AE178" s="352">
        <f>AD178/AB178</f>
        <v>-3.5377358490566037E-2</v>
      </c>
      <c r="AF178" s="17"/>
      <c r="AG178" s="359">
        <f>SUM(AG172,AG176,AG174)</f>
        <v>11403</v>
      </c>
      <c r="AH178" s="359">
        <f>SUM(AH172,AH176,AH174)</f>
        <v>393</v>
      </c>
      <c r="AI178" s="161">
        <f>SUM(AH178,-AG178)</f>
        <v>-11010</v>
      </c>
      <c r="AJ178" s="352">
        <f>AI178/AG178</f>
        <v>-0.96553538542488815</v>
      </c>
      <c r="AK178" s="431"/>
      <c r="AL178" s="91"/>
      <c r="AN178" s="431"/>
      <c r="AO178" s="7" t="s">
        <v>109</v>
      </c>
      <c r="AP178" s="359">
        <f>SUM(AP172,AP174,AP176)</f>
        <v>1470</v>
      </c>
      <c r="AQ178" s="359">
        <f>SUM(AQ172,AQ176,AQ174)</f>
        <v>11322</v>
      </c>
      <c r="AR178" s="161">
        <f>SUM(AQ178,-AP178)</f>
        <v>9852</v>
      </c>
      <c r="AS178" s="352">
        <f>AR178/AP178</f>
        <v>6.702040816326531</v>
      </c>
      <c r="AT178" s="61" t="s">
        <v>110</v>
      </c>
      <c r="AU178" s="359">
        <f>SUM(AU172,AU176,AU174)</f>
        <v>136</v>
      </c>
      <c r="AV178" s="359">
        <f>SUM(AV172,AV176,AV174)</f>
        <v>132</v>
      </c>
      <c r="AW178" s="161">
        <f>SUM(AV178,-AU178)</f>
        <v>-4</v>
      </c>
      <c r="AX178" s="352">
        <f>AW178/AU178</f>
        <v>-2.9411764705882353E-2</v>
      </c>
      <c r="AY178" s="17"/>
      <c r="AZ178" s="359">
        <f>SUM(AZ172,AZ176,AZ174)</f>
        <v>11403</v>
      </c>
      <c r="BA178" s="359">
        <f>SUM(BA172,BA176,BA174)</f>
        <v>127</v>
      </c>
      <c r="BB178" s="161">
        <f>SUM(BA178,-AZ178)</f>
        <v>-11276</v>
      </c>
      <c r="BC178" s="352">
        <f>BB178/AZ178</f>
        <v>-0.98886258002280103</v>
      </c>
      <c r="BD178" s="431"/>
      <c r="BE178" s="91"/>
      <c r="BH178" s="431"/>
      <c r="BI178" s="7" t="s">
        <v>109</v>
      </c>
      <c r="BJ178" s="359">
        <f>SUM(BJ172,BJ174,BJ176)</f>
        <v>1470</v>
      </c>
      <c r="BK178" s="359">
        <f>SUM(BK172,BK176,BK174)</f>
        <v>11322</v>
      </c>
      <c r="BL178" s="161">
        <f>SUM(BK178,-BJ178)</f>
        <v>9852</v>
      </c>
      <c r="BM178" s="352">
        <f>BL178/BJ178</f>
        <v>6.702040816326531</v>
      </c>
      <c r="BN178" s="61" t="s">
        <v>110</v>
      </c>
      <c r="BO178" s="359">
        <f>SUM(BO172,BO176,BO174)</f>
        <v>355</v>
      </c>
      <c r="BP178" s="359">
        <f>SUM(BP172,BP176,BP174)</f>
        <v>378</v>
      </c>
      <c r="BQ178" s="161">
        <f>SUM(BP178,-BO178)</f>
        <v>23</v>
      </c>
      <c r="BR178" s="352">
        <f>BQ178/BO178</f>
        <v>6.4788732394366194E-2</v>
      </c>
      <c r="BS178" s="17"/>
      <c r="BT178" s="359">
        <f>SUM(BT172,BT176,BT174)</f>
        <v>11403</v>
      </c>
      <c r="BU178" s="359">
        <f>SUM(BU172,BU176,BU174)</f>
        <v>374</v>
      </c>
      <c r="BV178" s="161">
        <f>SUM(BU178,-BT178)</f>
        <v>-11029</v>
      </c>
      <c r="BW178" s="352">
        <f>BV178/BT178</f>
        <v>-0.96720161361045343</v>
      </c>
      <c r="BX178" s="431"/>
      <c r="BY178" s="91"/>
      <c r="CB178" s="431"/>
      <c r="CC178" s="7" t="s">
        <v>109</v>
      </c>
      <c r="CD178" s="359">
        <f>SUM(CD172,CD174,CD176)</f>
        <v>1470</v>
      </c>
      <c r="CE178" s="359">
        <f>SUM(CE172,CE176,CE174)</f>
        <v>11322</v>
      </c>
      <c r="CF178" s="161">
        <f>SUM(CE178,-CD178)</f>
        <v>9852</v>
      </c>
      <c r="CG178" s="352">
        <f>CF178/CD178</f>
        <v>6.702040816326531</v>
      </c>
      <c r="CH178" s="61" t="s">
        <v>110</v>
      </c>
      <c r="CI178" s="359">
        <f>SUM(CI172,CI176,CI174)</f>
        <v>241</v>
      </c>
      <c r="CJ178" s="359">
        <f>SUM(CJ172,CJ176,CJ174)</f>
        <v>193</v>
      </c>
      <c r="CK178" s="161">
        <f>SUM(CJ178,-CI178)</f>
        <v>-48</v>
      </c>
      <c r="CL178" s="352">
        <f>CK178/CI178</f>
        <v>-0.19917012448132779</v>
      </c>
      <c r="CM178" s="17"/>
      <c r="CN178" s="359">
        <f>SUM(CN172,CN176,CN174)</f>
        <v>11403</v>
      </c>
      <c r="CO178" s="359">
        <f>SUM(CO172,CO176,CO174)</f>
        <v>189</v>
      </c>
      <c r="CP178" s="161">
        <f>SUM(CO178,-CN178)</f>
        <v>-11214</v>
      </c>
      <c r="CQ178" s="352">
        <f>CP178/CN178</f>
        <v>-0.98342541436464093</v>
      </c>
      <c r="CR178" s="431"/>
      <c r="CS178" s="91"/>
      <c r="CU178" s="431"/>
      <c r="CV178" s="7" t="s">
        <v>109</v>
      </c>
      <c r="CW178" s="359">
        <f>SUM(CW172,CW174,CW176)</f>
        <v>1470</v>
      </c>
      <c r="CX178" s="359">
        <f>SUM(CX172,CX176,CX174)</f>
        <v>11322</v>
      </c>
      <c r="CY178" s="161">
        <f>SUM(CX178,-CW178)</f>
        <v>9852</v>
      </c>
      <c r="CZ178" s="352">
        <f>CY178/CW178</f>
        <v>6.702040816326531</v>
      </c>
      <c r="DA178" s="61" t="s">
        <v>110</v>
      </c>
      <c r="DB178" s="359">
        <f>SUM(DB172,DB176,DB174)</f>
        <v>131</v>
      </c>
      <c r="DC178" s="359">
        <f>SUM(DC172,DC176,DC174)</f>
        <v>136</v>
      </c>
      <c r="DD178" s="161">
        <f>SUM(DC178,-DB178)</f>
        <v>5</v>
      </c>
      <c r="DE178" s="352">
        <f>DD178/DB178</f>
        <v>3.8167938931297711E-2</v>
      </c>
      <c r="DF178" s="17"/>
      <c r="DG178" s="359">
        <f>SUM(DG172,DG176,DG174)</f>
        <v>11403</v>
      </c>
      <c r="DH178" s="359">
        <f>SUM(DH172,DH176,DH174)</f>
        <v>136</v>
      </c>
      <c r="DI178" s="161">
        <f>SUM(DH178,-DG178)</f>
        <v>-11267</v>
      </c>
      <c r="DJ178" s="352">
        <f>DI178/DG178</f>
        <v>-0.98807331404016485</v>
      </c>
      <c r="DK178" s="431"/>
      <c r="DL178" s="91"/>
      <c r="DN178" s="431"/>
      <c r="DO178" s="7" t="s">
        <v>109</v>
      </c>
      <c r="DP178" s="359">
        <f>SUM(DP172,DP174,DP176)</f>
        <v>1470</v>
      </c>
      <c r="DQ178" s="359">
        <f>SUM(DQ172,DQ176,DQ174)</f>
        <v>11322</v>
      </c>
      <c r="DR178" s="161">
        <f>SUM(DQ178,-DP178)</f>
        <v>9852</v>
      </c>
      <c r="DS178" s="352">
        <f>DR178/DP178</f>
        <v>6.702040816326531</v>
      </c>
      <c r="DT178" s="61" t="s">
        <v>110</v>
      </c>
      <c r="DU178" s="359">
        <f>SUM(DU172,DU176,DU174)</f>
        <v>51</v>
      </c>
      <c r="DV178" s="359">
        <f>SUM(DV172,DV176,DV174)</f>
        <v>53</v>
      </c>
      <c r="DW178" s="161">
        <f>SUM(DV178,-DU178)</f>
        <v>2</v>
      </c>
      <c r="DX178" s="352">
        <f>DW178/DU178</f>
        <v>3.9215686274509803E-2</v>
      </c>
      <c r="DY178" s="17"/>
      <c r="DZ178" s="359">
        <f>SUM(DZ172,DZ176,DZ174)</f>
        <v>11403</v>
      </c>
      <c r="EA178" s="359">
        <f>SUM(EA172,EA176,EA174)</f>
        <v>51</v>
      </c>
      <c r="EB178" s="161">
        <f>SUM(EA178,-DZ178)</f>
        <v>-11352</v>
      </c>
      <c r="EC178" s="352">
        <f>EB178/DZ178</f>
        <v>-0.99552749276506181</v>
      </c>
      <c r="ED178" s="431"/>
      <c r="EE178" s="91"/>
      <c r="EG178" s="431"/>
      <c r="EH178" s="7" t="s">
        <v>109</v>
      </c>
      <c r="EI178" s="359">
        <f>SUM(EI172,EI174,EI176)</f>
        <v>1470</v>
      </c>
      <c r="EJ178" s="359">
        <f>SUM(EJ172,EJ176,EJ174)</f>
        <v>11322</v>
      </c>
      <c r="EK178" s="161">
        <f>SUM(EJ178,-EI178)</f>
        <v>9852</v>
      </c>
      <c r="EL178" s="352">
        <f>EK178/EI178</f>
        <v>6.702040816326531</v>
      </c>
      <c r="EM178" s="61" t="s">
        <v>110</v>
      </c>
      <c r="EN178" s="359">
        <f>SUM(EN172,EN176,EN174)</f>
        <v>74</v>
      </c>
      <c r="EO178" s="359">
        <f>SUM(EO172,EO176,EO174)</f>
        <v>75</v>
      </c>
      <c r="EP178" s="161">
        <f>SUM(EO178,-EN178)</f>
        <v>1</v>
      </c>
      <c r="EQ178" s="352">
        <f>EP178/EN178</f>
        <v>1.3513513513513514E-2</v>
      </c>
      <c r="ER178" s="17"/>
      <c r="ES178" s="359">
        <f>SUM(ES172,ES176,ES174)</f>
        <v>11403</v>
      </c>
      <c r="ET178" s="359">
        <f>SUM(ET172,ET176,ET174)</f>
        <v>74</v>
      </c>
      <c r="EU178" s="161">
        <f>SUM(ET178,-ES178)</f>
        <v>-11329</v>
      </c>
      <c r="EV178" s="352">
        <f>EU178/ES178</f>
        <v>-0.99351047969832496</v>
      </c>
      <c r="EW178" s="431"/>
      <c r="EX178" s="91"/>
      <c r="EZ178" s="431"/>
      <c r="FA178" s="7" t="s">
        <v>109</v>
      </c>
      <c r="FB178" s="359">
        <f>SUM(FB172,FB174,FB176)</f>
        <v>1470</v>
      </c>
      <c r="FC178" s="359">
        <f>SUM(FC172,FC176,FC174)</f>
        <v>11322</v>
      </c>
      <c r="FD178" s="161">
        <f>SUM(FC178,-FB178)</f>
        <v>9852</v>
      </c>
      <c r="FE178" s="352">
        <f>FD178/FB178</f>
        <v>6.702040816326531</v>
      </c>
      <c r="FF178" s="61" t="s">
        <v>110</v>
      </c>
      <c r="FG178" s="359">
        <f>SUM(FG172,FG176,FG174)</f>
        <v>24</v>
      </c>
      <c r="FH178" s="359">
        <f>SUM(FH172,FH176,FH174)</f>
        <v>22</v>
      </c>
      <c r="FI178" s="161">
        <f>SUM(FH178,-FG178)</f>
        <v>-2</v>
      </c>
      <c r="FJ178" s="352">
        <f>FI178/FG178</f>
        <v>-8.3333333333333329E-2</v>
      </c>
      <c r="FK178" s="17"/>
      <c r="FL178" s="359">
        <f>SUM(FL172,FL176,FL174)</f>
        <v>11403</v>
      </c>
      <c r="FM178" s="359">
        <f>SUM(FM172,FM176,FM174)</f>
        <v>20</v>
      </c>
      <c r="FN178" s="161">
        <f>SUM(FM178,-FL178)</f>
        <v>-11383</v>
      </c>
      <c r="FO178" s="352">
        <f>FN178/FL178</f>
        <v>-0.99824607559414191</v>
      </c>
      <c r="FP178" s="431"/>
      <c r="FQ178" s="91"/>
      <c r="FS178" s="431"/>
      <c r="FT178" s="7" t="s">
        <v>109</v>
      </c>
      <c r="FU178" s="359">
        <f>SUM(FU172,FU174,FU176)</f>
        <v>1470</v>
      </c>
      <c r="FV178" s="359">
        <f>SUM(FV172,FV176,FV174)</f>
        <v>11322</v>
      </c>
      <c r="FW178" s="161">
        <f>SUM(FV178,-FU178)</f>
        <v>9852</v>
      </c>
      <c r="FX178" s="352">
        <f>FW178/FU178</f>
        <v>6.702040816326531</v>
      </c>
      <c r="FY178" s="61" t="s">
        <v>110</v>
      </c>
      <c r="FZ178" s="359">
        <f>SUM(FZ172,FZ176,FZ174)</f>
        <v>142</v>
      </c>
      <c r="GA178" s="359">
        <f>SUM(GA172,GA176,GA174)</f>
        <v>142</v>
      </c>
      <c r="GB178" s="161">
        <f>SUM(GA178,-FZ178)</f>
        <v>0</v>
      </c>
      <c r="GC178" s="352">
        <f>GB178/FZ178</f>
        <v>0</v>
      </c>
      <c r="GD178" s="17"/>
      <c r="GE178" s="359">
        <f>SUM(GE172,GE176,GE174)</f>
        <v>11403</v>
      </c>
      <c r="GF178" s="359">
        <f>SUM(GF172,GF176,GF174)</f>
        <v>137</v>
      </c>
      <c r="GG178" s="161">
        <f>SUM(GF178,-GE178)</f>
        <v>-11266</v>
      </c>
      <c r="GH178" s="352">
        <f>GG178/GE178</f>
        <v>-0.98798561781987193</v>
      </c>
      <c r="GI178" s="431"/>
      <c r="GJ178" s="91"/>
      <c r="GL178" s="431"/>
      <c r="GM178" s="7" t="s">
        <v>109</v>
      </c>
      <c r="GN178" s="359">
        <f>SUM(GN172,GN174,GN176)</f>
        <v>1470</v>
      </c>
      <c r="GO178" s="359">
        <f>SUM(GO172,GO176,GO174)</f>
        <v>11322</v>
      </c>
      <c r="GP178" s="161">
        <f>SUM(GO178,-GN178)</f>
        <v>9852</v>
      </c>
      <c r="GQ178" s="352">
        <f>GP178/GN178</f>
        <v>6.702040816326531</v>
      </c>
      <c r="GR178" s="61" t="s">
        <v>110</v>
      </c>
      <c r="GS178" s="359">
        <f>SUM(GS172,GS176,GS174)</f>
        <v>36</v>
      </c>
      <c r="GT178" s="359">
        <f>SUM(GT172,GT176,GT174)</f>
        <v>20</v>
      </c>
      <c r="GU178" s="161">
        <f>SUM(GT178,-GS178)</f>
        <v>-16</v>
      </c>
      <c r="GV178" s="352">
        <f>GU178/GS178</f>
        <v>-0.44444444444444442</v>
      </c>
      <c r="GW178" s="17"/>
      <c r="GX178" s="359">
        <f>SUM(GX172,GX176,GX174)</f>
        <v>11403</v>
      </c>
      <c r="GY178" s="359">
        <f>SUM(GY172,GY176,GY174)</f>
        <v>19</v>
      </c>
      <c r="GZ178" s="161">
        <f>SUM(GY178,-GX178)</f>
        <v>-11384</v>
      </c>
      <c r="HA178" s="352">
        <f>GZ178/GX178</f>
        <v>-0.99833377181443483</v>
      </c>
      <c r="HB178" s="431"/>
      <c r="HC178" s="91"/>
      <c r="HE178" s="431"/>
      <c r="HF178" s="7" t="s">
        <v>109</v>
      </c>
      <c r="HG178" s="359">
        <f>SUM(HG172,HG174,HG176)</f>
        <v>1470</v>
      </c>
      <c r="HH178" s="359">
        <f>SUM(HH172,HH176,HH174)</f>
        <v>11322</v>
      </c>
      <c r="HI178" s="161">
        <f>SUM(HH178,-HG178)</f>
        <v>9852</v>
      </c>
      <c r="HJ178" s="352">
        <f>HI178/HG178</f>
        <v>6.702040816326531</v>
      </c>
      <c r="HK178" s="61" t="s">
        <v>110</v>
      </c>
      <c r="HL178" s="359">
        <f>SUM(HL172,HL176,HL174)</f>
        <v>69</v>
      </c>
      <c r="HM178" s="359">
        <f>SUM(HM172,HM176,HM174)</f>
        <v>80</v>
      </c>
      <c r="HN178" s="161">
        <f>SUM(HM178,-HL178)</f>
        <v>11</v>
      </c>
      <c r="HO178" s="352">
        <f>HN178/HL178</f>
        <v>0.15942028985507245</v>
      </c>
      <c r="HP178" s="17"/>
      <c r="HQ178" s="359">
        <f>SUM(HQ172,HQ176,HQ174)</f>
        <v>11403</v>
      </c>
      <c r="HR178" s="359">
        <f>SUM(HR172,HR176,HR174)</f>
        <v>71</v>
      </c>
      <c r="HS178" s="161">
        <f>SUM(HR178,-HQ178)</f>
        <v>-11332</v>
      </c>
      <c r="HT178" s="352">
        <f>HS178/HQ178</f>
        <v>-0.99377356835920372</v>
      </c>
      <c r="HU178" s="431"/>
      <c r="HV178" s="91"/>
      <c r="HX178" s="431"/>
      <c r="HY178" s="7" t="s">
        <v>109</v>
      </c>
      <c r="HZ178" s="359">
        <f>SUM(HZ172,HZ174,HZ176)</f>
        <v>1470</v>
      </c>
      <c r="IA178" s="359">
        <f>SUM(IA172,IA176,IA174)</f>
        <v>11322</v>
      </c>
      <c r="IB178" s="161">
        <f>SUM(IA178,-HZ178)</f>
        <v>9852</v>
      </c>
      <c r="IC178" s="352">
        <f>IB178/HZ178</f>
        <v>6.702040816326531</v>
      </c>
      <c r="ID178" s="61" t="s">
        <v>110</v>
      </c>
      <c r="IE178" s="359">
        <f>SUM(IE172,IE176,IE174)</f>
        <v>82</v>
      </c>
      <c r="IF178" s="359">
        <f>SUM(IF172,IF176,IF174)</f>
        <v>65</v>
      </c>
      <c r="IG178" s="161">
        <f>SUM(IF178,-IE178)</f>
        <v>-17</v>
      </c>
      <c r="IH178" s="352">
        <f>IG178/IE178</f>
        <v>-0.2073170731707317</v>
      </c>
      <c r="II178" s="17"/>
      <c r="IJ178" s="359">
        <f>SUM(IJ172,IJ176,IJ174)</f>
        <v>11403</v>
      </c>
      <c r="IK178" s="359">
        <f>SUM(IK172,IK176,IK174)</f>
        <v>62</v>
      </c>
      <c r="IL178" s="161">
        <f>SUM(IK178,-IJ178)</f>
        <v>-11341</v>
      </c>
      <c r="IM178" s="352">
        <f>IL178/IJ178</f>
        <v>-0.9945628343418399</v>
      </c>
      <c r="IN178" s="431"/>
      <c r="IO178" s="91"/>
      <c r="IQ178" s="583"/>
      <c r="IR178" s="7" t="s">
        <v>109</v>
      </c>
      <c r="IS178" s="359">
        <f>SUM(IS172,IS174,IS176)</f>
        <v>1470</v>
      </c>
      <c r="IT178" s="359">
        <f>SUM(IT172,IT176,IT174)</f>
        <v>11322</v>
      </c>
      <c r="IU178" s="161">
        <f>SUM(IT178,-IS178)</f>
        <v>9852</v>
      </c>
      <c r="IV178" s="352">
        <f>IU178/IS178</f>
        <v>6.702040816326531</v>
      </c>
      <c r="IW178" s="61" t="s">
        <v>110</v>
      </c>
      <c r="IX178" s="359">
        <f>SUM(IX172,IX176,IX174)</f>
        <v>1765</v>
      </c>
      <c r="IY178" s="359">
        <f>SUM(IY172,IY176,IY174)</f>
        <v>1705</v>
      </c>
      <c r="IZ178" s="161">
        <f>SUM(IY178,-IX178)</f>
        <v>-60</v>
      </c>
      <c r="JA178" s="352">
        <f>IZ178/IX178</f>
        <v>-3.39943342776204E-2</v>
      </c>
      <c r="JB178" s="17"/>
      <c r="JC178" s="359">
        <f>SUM(JC172,JC176,JC174)</f>
        <v>11403</v>
      </c>
      <c r="JD178" s="359">
        <f>SUM(JD172,JD176,JD174)</f>
        <v>1653</v>
      </c>
      <c r="JE178" s="161">
        <f>SUM(JD178,-JC178)</f>
        <v>-9750</v>
      </c>
      <c r="JF178" s="352">
        <f>JE178/JC178</f>
        <v>-0.85503814785582744</v>
      </c>
      <c r="JG178" s="583"/>
      <c r="JH178" s="91"/>
    </row>
    <row r="179" spans="1:268" hidden="1" x14ac:dyDescent="0.25">
      <c r="A179" s="566"/>
      <c r="B179" s="163"/>
      <c r="C179" s="164"/>
      <c r="D179" s="163"/>
      <c r="E179" s="163"/>
      <c r="F179" s="165"/>
      <c r="G179" s="61"/>
      <c r="H179" s="88"/>
      <c r="I179" s="88"/>
      <c r="J179" s="163"/>
      <c r="K179" s="165"/>
      <c r="L179" s="17"/>
      <c r="M179" s="163"/>
      <c r="N179" s="163"/>
      <c r="O179" s="163"/>
      <c r="P179" s="165"/>
      <c r="Q179" s="566"/>
      <c r="R179" s="91"/>
      <c r="U179" s="409"/>
      <c r="V179" s="163"/>
      <c r="W179" s="164"/>
      <c r="X179" s="163"/>
      <c r="Y179" s="163"/>
      <c r="Z179" s="165"/>
      <c r="AA179" s="61"/>
      <c r="AB179" s="163"/>
      <c r="AC179" s="163"/>
      <c r="AD179" s="163"/>
      <c r="AE179" s="165"/>
      <c r="AF179" s="17"/>
      <c r="AG179" s="163"/>
      <c r="AH179" s="163"/>
      <c r="AI179" s="163"/>
      <c r="AJ179" s="165"/>
      <c r="AK179" s="409"/>
      <c r="AL179" s="91"/>
      <c r="AN179" s="409"/>
      <c r="AO179" s="163"/>
      <c r="AP179" s="164"/>
      <c r="AQ179" s="163"/>
      <c r="AR179" s="163"/>
      <c r="AS179" s="165"/>
      <c r="AT179" s="61"/>
      <c r="AU179" s="163"/>
      <c r="AV179" s="163"/>
      <c r="AW179" s="163"/>
      <c r="AX179" s="165"/>
      <c r="AY179" s="17"/>
      <c r="AZ179" s="163"/>
      <c r="BA179" s="163"/>
      <c r="BB179" s="163"/>
      <c r="BC179" s="165"/>
      <c r="BD179" s="409"/>
      <c r="BE179" s="91"/>
      <c r="BH179" s="409"/>
      <c r="BI179" s="163"/>
      <c r="BJ179" s="164"/>
      <c r="BK179" s="163"/>
      <c r="BL179" s="163"/>
      <c r="BM179" s="165"/>
      <c r="BN179" s="61"/>
      <c r="BO179" s="163"/>
      <c r="BP179" s="163"/>
      <c r="BQ179" s="163"/>
      <c r="BR179" s="165"/>
      <c r="BS179" s="17"/>
      <c r="BT179" s="163"/>
      <c r="BU179" s="163"/>
      <c r="BV179" s="163"/>
      <c r="BW179" s="165"/>
      <c r="BX179" s="409"/>
      <c r="BY179" s="91"/>
      <c r="CB179" s="409"/>
      <c r="CC179" s="163"/>
      <c r="CD179" s="164"/>
      <c r="CE179" s="163"/>
      <c r="CF179" s="163"/>
      <c r="CG179" s="165"/>
      <c r="CH179" s="61"/>
      <c r="CI179" s="163"/>
      <c r="CJ179" s="163"/>
      <c r="CK179" s="163"/>
      <c r="CL179" s="165"/>
      <c r="CM179" s="17"/>
      <c r="CN179" s="163"/>
      <c r="CO179" s="163"/>
      <c r="CP179" s="163"/>
      <c r="CQ179" s="165"/>
      <c r="CR179" s="409"/>
      <c r="CS179" s="91"/>
      <c r="CU179" s="409"/>
      <c r="CV179" s="163"/>
      <c r="CW179" s="164"/>
      <c r="CX179" s="163"/>
      <c r="CY179" s="163"/>
      <c r="CZ179" s="165"/>
      <c r="DA179" s="61"/>
      <c r="DB179" s="163"/>
      <c r="DC179" s="163"/>
      <c r="DD179" s="163"/>
      <c r="DE179" s="165"/>
      <c r="DF179" s="17"/>
      <c r="DG179" s="163"/>
      <c r="DH179" s="163"/>
      <c r="DI179" s="163"/>
      <c r="DJ179" s="165"/>
      <c r="DK179" s="409"/>
      <c r="DL179" s="91"/>
      <c r="DN179" s="409"/>
      <c r="DO179" s="163"/>
      <c r="DP179" s="164"/>
      <c r="DQ179" s="163"/>
      <c r="DR179" s="163"/>
      <c r="DS179" s="165"/>
      <c r="DT179" s="61"/>
      <c r="DU179" s="163"/>
      <c r="DV179" s="163"/>
      <c r="DW179" s="163"/>
      <c r="DX179" s="165"/>
      <c r="DY179" s="17"/>
      <c r="DZ179" s="163"/>
      <c r="EA179" s="163"/>
      <c r="EB179" s="163"/>
      <c r="EC179" s="165"/>
      <c r="ED179" s="409"/>
      <c r="EE179" s="91"/>
      <c r="EG179" s="409"/>
      <c r="EH179" s="163"/>
      <c r="EI179" s="164"/>
      <c r="EJ179" s="163"/>
      <c r="EK179" s="163"/>
      <c r="EL179" s="165"/>
      <c r="EM179" s="61"/>
      <c r="EN179" s="163"/>
      <c r="EO179" s="163"/>
      <c r="EP179" s="163"/>
      <c r="EQ179" s="165"/>
      <c r="ER179" s="17"/>
      <c r="ES179" s="163"/>
      <c r="ET179" s="163"/>
      <c r="EU179" s="163"/>
      <c r="EV179" s="165"/>
      <c r="EW179" s="409"/>
      <c r="EX179" s="91"/>
      <c r="EZ179" s="409"/>
      <c r="FA179" s="163"/>
      <c r="FB179" s="164"/>
      <c r="FC179" s="163"/>
      <c r="FD179" s="163"/>
      <c r="FE179" s="165"/>
      <c r="FF179" s="61"/>
      <c r="FG179" s="163"/>
      <c r="FH179" s="163"/>
      <c r="FI179" s="163"/>
      <c r="FJ179" s="165"/>
      <c r="FK179" s="17"/>
      <c r="FL179" s="163"/>
      <c r="FM179" s="163"/>
      <c r="FN179" s="163"/>
      <c r="FO179" s="165"/>
      <c r="FP179" s="409"/>
      <c r="FQ179" s="91"/>
      <c r="FS179" s="409"/>
      <c r="FT179" s="163"/>
      <c r="FU179" s="164"/>
      <c r="FV179" s="163"/>
      <c r="FW179" s="163"/>
      <c r="FX179" s="165"/>
      <c r="FY179" s="61"/>
      <c r="FZ179" s="163"/>
      <c r="GA179" s="163"/>
      <c r="GB179" s="163"/>
      <c r="GC179" s="165"/>
      <c r="GD179" s="17"/>
      <c r="GE179" s="163"/>
      <c r="GF179" s="163"/>
      <c r="GG179" s="163"/>
      <c r="GH179" s="165"/>
      <c r="GI179" s="409"/>
      <c r="GJ179" s="91"/>
      <c r="GL179" s="409"/>
      <c r="GM179" s="163"/>
      <c r="GN179" s="164"/>
      <c r="GO179" s="163"/>
      <c r="GP179" s="163"/>
      <c r="GQ179" s="165"/>
      <c r="GR179" s="61"/>
      <c r="GS179" s="163"/>
      <c r="GT179" s="163"/>
      <c r="GU179" s="163"/>
      <c r="GV179" s="165"/>
      <c r="GW179" s="17"/>
      <c r="GX179" s="163"/>
      <c r="GY179" s="163"/>
      <c r="GZ179" s="163"/>
      <c r="HA179" s="165"/>
      <c r="HB179" s="409"/>
      <c r="HC179" s="91"/>
      <c r="HE179" s="409"/>
      <c r="HF179" s="163"/>
      <c r="HG179" s="164"/>
      <c r="HH179" s="163"/>
      <c r="HI179" s="163"/>
      <c r="HJ179" s="165"/>
      <c r="HK179" s="61"/>
      <c r="HL179" s="163"/>
      <c r="HM179" s="163"/>
      <c r="HN179" s="163"/>
      <c r="HO179" s="165"/>
      <c r="HP179" s="17"/>
      <c r="HQ179" s="163"/>
      <c r="HR179" s="163"/>
      <c r="HS179" s="163"/>
      <c r="HT179" s="165"/>
      <c r="HU179" s="409"/>
      <c r="HV179" s="91"/>
      <c r="HX179" s="409"/>
      <c r="HY179" s="163"/>
      <c r="HZ179" s="164"/>
      <c r="IA179" s="163"/>
      <c r="IB179" s="163"/>
      <c r="IC179" s="165"/>
      <c r="ID179" s="61"/>
      <c r="IE179" s="163"/>
      <c r="IF179" s="163"/>
      <c r="IG179" s="163"/>
      <c r="IH179" s="165"/>
      <c r="II179" s="17"/>
      <c r="IJ179" s="163"/>
      <c r="IK179" s="163"/>
      <c r="IL179" s="163"/>
      <c r="IM179" s="165"/>
      <c r="IN179" s="409"/>
      <c r="IO179" s="91"/>
      <c r="IQ179" s="566"/>
      <c r="IR179" s="163"/>
      <c r="IS179" s="164"/>
      <c r="IT179" s="163"/>
      <c r="IU179" s="163"/>
      <c r="IV179" s="165"/>
      <c r="IW179" s="61"/>
      <c r="IX179" s="163"/>
      <c r="IY179" s="163"/>
      <c r="IZ179" s="163"/>
      <c r="JA179" s="165"/>
      <c r="JB179" s="17"/>
      <c r="JC179" s="163"/>
      <c r="JD179" s="163"/>
      <c r="JE179" s="163"/>
      <c r="JF179" s="165"/>
      <c r="JG179" s="566"/>
      <c r="JH179" s="91"/>
    </row>
    <row r="180" spans="1:268" hidden="1" x14ac:dyDescent="0.25">
      <c r="A180" s="566"/>
      <c r="B180" s="7"/>
      <c r="C180" s="58"/>
      <c r="D180" s="7"/>
      <c r="E180" s="58"/>
      <c r="F180" s="92"/>
      <c r="G180" s="58"/>
      <c r="H180" s="8"/>
      <c r="I180" s="8"/>
      <c r="J180" s="58"/>
      <c r="K180" s="92"/>
      <c r="L180" s="170"/>
      <c r="M180" s="7"/>
      <c r="N180" s="7"/>
      <c r="O180" s="58"/>
      <c r="P180" s="92"/>
      <c r="Q180" s="566"/>
      <c r="R180" s="91"/>
      <c r="U180" s="409"/>
      <c r="V180" s="7"/>
      <c r="W180" s="58"/>
      <c r="X180" s="7"/>
      <c r="Y180" s="58"/>
      <c r="Z180" s="92"/>
      <c r="AA180" s="58"/>
      <c r="AB180" s="7"/>
      <c r="AC180" s="7"/>
      <c r="AD180" s="58"/>
      <c r="AE180" s="92"/>
      <c r="AF180" s="170"/>
      <c r="AG180" s="7"/>
      <c r="AH180" s="7"/>
      <c r="AI180" s="58"/>
      <c r="AJ180" s="92"/>
      <c r="AK180" s="409"/>
      <c r="AL180" s="91"/>
      <c r="AN180" s="409"/>
      <c r="AO180" s="7"/>
      <c r="AP180" s="58"/>
      <c r="AQ180" s="7"/>
      <c r="AR180" s="58"/>
      <c r="AS180" s="92"/>
      <c r="AT180" s="58"/>
      <c r="AU180" s="7"/>
      <c r="AV180" s="7"/>
      <c r="AW180" s="58"/>
      <c r="AX180" s="92"/>
      <c r="AY180" s="170"/>
      <c r="AZ180" s="7"/>
      <c r="BA180" s="7"/>
      <c r="BB180" s="58"/>
      <c r="BC180" s="92"/>
      <c r="BD180" s="409"/>
      <c r="BE180" s="91"/>
      <c r="BH180" s="409"/>
      <c r="BI180" s="7"/>
      <c r="BJ180" s="58"/>
      <c r="BK180" s="7"/>
      <c r="BL180" s="58"/>
      <c r="BM180" s="92"/>
      <c r="BN180" s="58"/>
      <c r="BO180" s="7"/>
      <c r="BP180" s="7"/>
      <c r="BQ180" s="58"/>
      <c r="BR180" s="92"/>
      <c r="BS180" s="170"/>
      <c r="BT180" s="7"/>
      <c r="BU180" s="7"/>
      <c r="BV180" s="58"/>
      <c r="BW180" s="92"/>
      <c r="BX180" s="409"/>
      <c r="BY180" s="91"/>
      <c r="CB180" s="409"/>
      <c r="CC180" s="7"/>
      <c r="CD180" s="58"/>
      <c r="CE180" s="7"/>
      <c r="CF180" s="58"/>
      <c r="CG180" s="92"/>
      <c r="CH180" s="58"/>
      <c r="CI180" s="7"/>
      <c r="CJ180" s="7"/>
      <c r="CK180" s="58"/>
      <c r="CL180" s="92"/>
      <c r="CM180" s="170"/>
      <c r="CN180" s="7"/>
      <c r="CO180" s="7"/>
      <c r="CP180" s="58"/>
      <c r="CQ180" s="92"/>
      <c r="CR180" s="409"/>
      <c r="CS180" s="91"/>
      <c r="CU180" s="409"/>
      <c r="CV180" s="7"/>
      <c r="CW180" s="58"/>
      <c r="CX180" s="7"/>
      <c r="CY180" s="58"/>
      <c r="CZ180" s="92"/>
      <c r="DA180" s="58"/>
      <c r="DB180" s="7"/>
      <c r="DC180" s="7"/>
      <c r="DD180" s="58"/>
      <c r="DE180" s="92"/>
      <c r="DF180" s="170"/>
      <c r="DG180" s="7"/>
      <c r="DH180" s="7"/>
      <c r="DI180" s="58"/>
      <c r="DJ180" s="92"/>
      <c r="DK180" s="409"/>
      <c r="DL180" s="91"/>
      <c r="DN180" s="409"/>
      <c r="DO180" s="7"/>
      <c r="DP180" s="58"/>
      <c r="DQ180" s="7"/>
      <c r="DR180" s="58"/>
      <c r="DS180" s="92"/>
      <c r="DT180" s="58"/>
      <c r="DU180" s="7"/>
      <c r="DV180" s="7"/>
      <c r="DW180" s="58"/>
      <c r="DX180" s="92"/>
      <c r="DY180" s="170"/>
      <c r="DZ180" s="7"/>
      <c r="EA180" s="7"/>
      <c r="EB180" s="58"/>
      <c r="EC180" s="92"/>
      <c r="ED180" s="409"/>
      <c r="EE180" s="91"/>
      <c r="EG180" s="409"/>
      <c r="EH180" s="7"/>
      <c r="EI180" s="58"/>
      <c r="EJ180" s="7"/>
      <c r="EK180" s="58"/>
      <c r="EL180" s="92"/>
      <c r="EM180" s="58"/>
      <c r="EN180" s="7"/>
      <c r="EO180" s="7"/>
      <c r="EP180" s="58"/>
      <c r="EQ180" s="92"/>
      <c r="ER180" s="170"/>
      <c r="ES180" s="7"/>
      <c r="ET180" s="7"/>
      <c r="EU180" s="58"/>
      <c r="EV180" s="92"/>
      <c r="EW180" s="409"/>
      <c r="EX180" s="91"/>
      <c r="EZ180" s="409"/>
      <c r="FA180" s="7"/>
      <c r="FB180" s="58"/>
      <c r="FC180" s="7"/>
      <c r="FD180" s="58"/>
      <c r="FE180" s="92"/>
      <c r="FF180" s="58"/>
      <c r="FG180" s="7"/>
      <c r="FH180" s="7"/>
      <c r="FI180" s="58"/>
      <c r="FJ180" s="92"/>
      <c r="FK180" s="170"/>
      <c r="FL180" s="7"/>
      <c r="FM180" s="7"/>
      <c r="FN180" s="58"/>
      <c r="FO180" s="92"/>
      <c r="FP180" s="409"/>
      <c r="FQ180" s="91"/>
      <c r="FS180" s="409"/>
      <c r="FT180" s="7"/>
      <c r="FU180" s="58"/>
      <c r="FV180" s="7"/>
      <c r="FW180" s="58"/>
      <c r="FX180" s="92"/>
      <c r="FY180" s="58"/>
      <c r="FZ180" s="7"/>
      <c r="GA180" s="7"/>
      <c r="GB180" s="58"/>
      <c r="GC180" s="92"/>
      <c r="GD180" s="170"/>
      <c r="GE180" s="7"/>
      <c r="GF180" s="7"/>
      <c r="GG180" s="58"/>
      <c r="GH180" s="92"/>
      <c r="GI180" s="409"/>
      <c r="GJ180" s="91"/>
      <c r="GL180" s="409"/>
      <c r="GM180" s="7"/>
      <c r="GN180" s="58"/>
      <c r="GO180" s="7"/>
      <c r="GP180" s="58"/>
      <c r="GQ180" s="92"/>
      <c r="GR180" s="58"/>
      <c r="GS180" s="7"/>
      <c r="GT180" s="7"/>
      <c r="GU180" s="58"/>
      <c r="GV180" s="92"/>
      <c r="GW180" s="170"/>
      <c r="GX180" s="7"/>
      <c r="GY180" s="7"/>
      <c r="GZ180" s="58"/>
      <c r="HA180" s="92"/>
      <c r="HB180" s="409"/>
      <c r="HC180" s="91"/>
      <c r="HE180" s="409"/>
      <c r="HF180" s="7"/>
      <c r="HG180" s="58"/>
      <c r="HH180" s="7"/>
      <c r="HI180" s="58"/>
      <c r="HJ180" s="92"/>
      <c r="HK180" s="58"/>
      <c r="HL180" s="7"/>
      <c r="HM180" s="7"/>
      <c r="HN180" s="58"/>
      <c r="HO180" s="92"/>
      <c r="HP180" s="170"/>
      <c r="HQ180" s="7"/>
      <c r="HR180" s="7"/>
      <c r="HS180" s="58"/>
      <c r="HT180" s="92"/>
      <c r="HU180" s="409"/>
      <c r="HV180" s="91"/>
      <c r="HX180" s="409"/>
      <c r="HY180" s="7"/>
      <c r="HZ180" s="58"/>
      <c r="IA180" s="7"/>
      <c r="IB180" s="58"/>
      <c r="IC180" s="92"/>
      <c r="ID180" s="58"/>
      <c r="IE180" s="7"/>
      <c r="IF180" s="7"/>
      <c r="IG180" s="58"/>
      <c r="IH180" s="92"/>
      <c r="II180" s="170"/>
      <c r="IJ180" s="7"/>
      <c r="IK180" s="7"/>
      <c r="IL180" s="58"/>
      <c r="IM180" s="92"/>
      <c r="IN180" s="409"/>
      <c r="IO180" s="91"/>
      <c r="IQ180" s="566"/>
      <c r="IR180" s="7"/>
      <c r="IS180" s="58"/>
      <c r="IT180" s="7"/>
      <c r="IU180" s="58"/>
      <c r="IV180" s="92"/>
      <c r="IW180" s="58"/>
      <c r="IX180" s="7"/>
      <c r="IY180" s="7"/>
      <c r="IZ180" s="58"/>
      <c r="JA180" s="92"/>
      <c r="JB180" s="170"/>
      <c r="JC180" s="7"/>
      <c r="JD180" s="7"/>
      <c r="JE180" s="58"/>
      <c r="JF180" s="92"/>
      <c r="JG180" s="566"/>
      <c r="JH180" s="91"/>
    </row>
    <row r="181" spans="1:268" hidden="1" x14ac:dyDescent="0.25">
      <c r="A181" s="566"/>
      <c r="B181" s="163"/>
      <c r="C181" s="164"/>
      <c r="D181" s="163"/>
      <c r="E181" s="163"/>
      <c r="F181" s="165"/>
      <c r="G181" s="61"/>
      <c r="H181" s="88"/>
      <c r="I181" s="88"/>
      <c r="J181" s="163"/>
      <c r="K181" s="165"/>
      <c r="L181" s="17"/>
      <c r="M181" s="163"/>
      <c r="N181" s="163"/>
      <c r="O181" s="163"/>
      <c r="P181" s="165"/>
      <c r="Q181" s="566"/>
      <c r="R181" s="91"/>
      <c r="U181" s="409"/>
      <c r="V181" s="163"/>
      <c r="W181" s="164"/>
      <c r="X181" s="163"/>
      <c r="Y181" s="163"/>
      <c r="Z181" s="165"/>
      <c r="AA181" s="61"/>
      <c r="AB181" s="163"/>
      <c r="AC181" s="163"/>
      <c r="AD181" s="163"/>
      <c r="AE181" s="165"/>
      <c r="AF181" s="17"/>
      <c r="AG181" s="163"/>
      <c r="AH181" s="163"/>
      <c r="AI181" s="163"/>
      <c r="AJ181" s="165"/>
      <c r="AK181" s="409"/>
      <c r="AL181" s="91"/>
      <c r="AN181" s="409"/>
      <c r="AO181" s="163"/>
      <c r="AP181" s="164"/>
      <c r="AQ181" s="163"/>
      <c r="AR181" s="163"/>
      <c r="AS181" s="165"/>
      <c r="AT181" s="61"/>
      <c r="AU181" s="163"/>
      <c r="AV181" s="163"/>
      <c r="AW181" s="163"/>
      <c r="AX181" s="165"/>
      <c r="AY181" s="17"/>
      <c r="AZ181" s="163"/>
      <c r="BA181" s="163"/>
      <c r="BB181" s="163"/>
      <c r="BC181" s="165"/>
      <c r="BD181" s="409"/>
      <c r="BE181" s="91"/>
      <c r="BH181" s="409"/>
      <c r="BI181" s="163"/>
      <c r="BJ181" s="164"/>
      <c r="BK181" s="163"/>
      <c r="BL181" s="163"/>
      <c r="BM181" s="165"/>
      <c r="BN181" s="61"/>
      <c r="BO181" s="163"/>
      <c r="BP181" s="163"/>
      <c r="BQ181" s="163"/>
      <c r="BR181" s="165"/>
      <c r="BS181" s="17"/>
      <c r="BT181" s="163"/>
      <c r="BU181" s="163"/>
      <c r="BV181" s="163"/>
      <c r="BW181" s="165"/>
      <c r="BX181" s="409"/>
      <c r="BY181" s="91"/>
      <c r="CB181" s="409"/>
      <c r="CC181" s="163"/>
      <c r="CD181" s="164"/>
      <c r="CE181" s="163"/>
      <c r="CF181" s="163"/>
      <c r="CG181" s="165"/>
      <c r="CH181" s="61"/>
      <c r="CI181" s="163"/>
      <c r="CJ181" s="163"/>
      <c r="CK181" s="163"/>
      <c r="CL181" s="165"/>
      <c r="CM181" s="17"/>
      <c r="CN181" s="163"/>
      <c r="CO181" s="163"/>
      <c r="CP181" s="163"/>
      <c r="CQ181" s="165"/>
      <c r="CR181" s="409"/>
      <c r="CS181" s="91"/>
      <c r="CU181" s="409"/>
      <c r="CV181" s="163"/>
      <c r="CW181" s="164"/>
      <c r="CX181" s="163"/>
      <c r="CY181" s="163"/>
      <c r="CZ181" s="165"/>
      <c r="DA181" s="61"/>
      <c r="DB181" s="163"/>
      <c r="DC181" s="163"/>
      <c r="DD181" s="163"/>
      <c r="DE181" s="165"/>
      <c r="DF181" s="17"/>
      <c r="DG181" s="163"/>
      <c r="DH181" s="163"/>
      <c r="DI181" s="163"/>
      <c r="DJ181" s="165"/>
      <c r="DK181" s="409"/>
      <c r="DL181" s="91"/>
      <c r="DN181" s="409"/>
      <c r="DO181" s="163"/>
      <c r="DP181" s="164"/>
      <c r="DQ181" s="163"/>
      <c r="DR181" s="163"/>
      <c r="DS181" s="165"/>
      <c r="DT181" s="61"/>
      <c r="DU181" s="163"/>
      <c r="DV181" s="163"/>
      <c r="DW181" s="163"/>
      <c r="DX181" s="165"/>
      <c r="DY181" s="17"/>
      <c r="DZ181" s="163"/>
      <c r="EA181" s="163"/>
      <c r="EB181" s="163"/>
      <c r="EC181" s="165"/>
      <c r="ED181" s="409"/>
      <c r="EE181" s="91"/>
      <c r="EG181" s="409"/>
      <c r="EH181" s="163"/>
      <c r="EI181" s="164"/>
      <c r="EJ181" s="163"/>
      <c r="EK181" s="163"/>
      <c r="EL181" s="165"/>
      <c r="EM181" s="61"/>
      <c r="EN181" s="163"/>
      <c r="EO181" s="163"/>
      <c r="EP181" s="163"/>
      <c r="EQ181" s="165"/>
      <c r="ER181" s="17"/>
      <c r="ES181" s="163"/>
      <c r="ET181" s="163"/>
      <c r="EU181" s="163"/>
      <c r="EV181" s="165"/>
      <c r="EW181" s="409"/>
      <c r="EX181" s="91"/>
      <c r="EZ181" s="409"/>
      <c r="FA181" s="163"/>
      <c r="FB181" s="164"/>
      <c r="FC181" s="163"/>
      <c r="FD181" s="163"/>
      <c r="FE181" s="165"/>
      <c r="FF181" s="61"/>
      <c r="FG181" s="163"/>
      <c r="FH181" s="163"/>
      <c r="FI181" s="163"/>
      <c r="FJ181" s="165"/>
      <c r="FK181" s="17"/>
      <c r="FL181" s="163"/>
      <c r="FM181" s="163"/>
      <c r="FN181" s="163"/>
      <c r="FO181" s="165"/>
      <c r="FP181" s="409"/>
      <c r="FQ181" s="91"/>
      <c r="FS181" s="409"/>
      <c r="FT181" s="163"/>
      <c r="FU181" s="164"/>
      <c r="FV181" s="163"/>
      <c r="FW181" s="163"/>
      <c r="FX181" s="165"/>
      <c r="FY181" s="61"/>
      <c r="FZ181" s="163"/>
      <c r="GA181" s="163"/>
      <c r="GB181" s="163"/>
      <c r="GC181" s="165"/>
      <c r="GD181" s="17"/>
      <c r="GE181" s="163"/>
      <c r="GF181" s="163"/>
      <c r="GG181" s="163"/>
      <c r="GH181" s="165"/>
      <c r="GI181" s="409"/>
      <c r="GJ181" s="91"/>
      <c r="GL181" s="409"/>
      <c r="GM181" s="163"/>
      <c r="GN181" s="164"/>
      <c r="GO181" s="163"/>
      <c r="GP181" s="163"/>
      <c r="GQ181" s="165"/>
      <c r="GR181" s="61"/>
      <c r="GS181" s="163"/>
      <c r="GT181" s="163"/>
      <c r="GU181" s="163"/>
      <c r="GV181" s="165"/>
      <c r="GW181" s="17"/>
      <c r="GX181" s="163"/>
      <c r="GY181" s="163"/>
      <c r="GZ181" s="163"/>
      <c r="HA181" s="165"/>
      <c r="HB181" s="409"/>
      <c r="HC181" s="91"/>
      <c r="HE181" s="409"/>
      <c r="HF181" s="163"/>
      <c r="HG181" s="164"/>
      <c r="HH181" s="163"/>
      <c r="HI181" s="163"/>
      <c r="HJ181" s="165"/>
      <c r="HK181" s="61"/>
      <c r="HL181" s="163"/>
      <c r="HM181" s="163"/>
      <c r="HN181" s="163"/>
      <c r="HO181" s="165"/>
      <c r="HP181" s="17"/>
      <c r="HQ181" s="163"/>
      <c r="HR181" s="163"/>
      <c r="HS181" s="163"/>
      <c r="HT181" s="165"/>
      <c r="HU181" s="409"/>
      <c r="HV181" s="91"/>
      <c r="HX181" s="409"/>
      <c r="HY181" s="163"/>
      <c r="HZ181" s="164"/>
      <c r="IA181" s="163"/>
      <c r="IB181" s="163"/>
      <c r="IC181" s="165"/>
      <c r="ID181" s="61"/>
      <c r="IE181" s="163"/>
      <c r="IF181" s="163"/>
      <c r="IG181" s="163"/>
      <c r="IH181" s="165"/>
      <c r="II181" s="17"/>
      <c r="IJ181" s="163"/>
      <c r="IK181" s="163"/>
      <c r="IL181" s="163"/>
      <c r="IM181" s="165"/>
      <c r="IN181" s="409"/>
      <c r="IO181" s="91"/>
      <c r="IQ181" s="566"/>
      <c r="IR181" s="163"/>
      <c r="IS181" s="164"/>
      <c r="IT181" s="163"/>
      <c r="IU181" s="163"/>
      <c r="IV181" s="165"/>
      <c r="IW181" s="61"/>
      <c r="IX181" s="163"/>
      <c r="IY181" s="163"/>
      <c r="IZ181" s="163"/>
      <c r="JA181" s="165"/>
      <c r="JB181" s="17"/>
      <c r="JC181" s="163"/>
      <c r="JD181" s="163"/>
      <c r="JE181" s="163"/>
      <c r="JF181" s="165"/>
      <c r="JG181" s="566"/>
      <c r="JH181" s="91"/>
    </row>
    <row r="182" spans="1:268" hidden="1" x14ac:dyDescent="0.25">
      <c r="A182" s="566"/>
      <c r="B182" s="7" t="s">
        <v>111</v>
      </c>
      <c r="C182" s="7">
        <v>0</v>
      </c>
      <c r="D182" s="7"/>
      <c r="E182" s="58"/>
      <c r="F182" s="92"/>
      <c r="G182" s="61" t="s">
        <v>112</v>
      </c>
      <c r="H182" s="175"/>
      <c r="I182" s="175"/>
      <c r="J182" s="58"/>
      <c r="K182" s="92"/>
      <c r="L182" s="17"/>
      <c r="M182" s="7"/>
      <c r="N182" s="7"/>
      <c r="O182" s="58"/>
      <c r="P182" s="92"/>
      <c r="Q182" s="566"/>
      <c r="R182" s="91"/>
      <c r="U182" s="409"/>
      <c r="V182" s="7" t="s">
        <v>111</v>
      </c>
      <c r="W182" s="7">
        <v>0</v>
      </c>
      <c r="X182" s="7"/>
      <c r="Y182" s="58"/>
      <c r="Z182" s="92"/>
      <c r="AA182" s="61" t="s">
        <v>112</v>
      </c>
      <c r="AB182" s="7"/>
      <c r="AC182" s="7"/>
      <c r="AD182" s="58"/>
      <c r="AE182" s="92"/>
      <c r="AF182" s="17"/>
      <c r="AG182" s="7"/>
      <c r="AH182" s="7"/>
      <c r="AI182" s="58"/>
      <c r="AJ182" s="92"/>
      <c r="AK182" s="409"/>
      <c r="AL182" s="91"/>
      <c r="AN182" s="409"/>
      <c r="AO182" s="7" t="s">
        <v>111</v>
      </c>
      <c r="AP182" s="7">
        <v>0</v>
      </c>
      <c r="AQ182" s="7"/>
      <c r="AR182" s="58"/>
      <c r="AS182" s="92"/>
      <c r="AT182" s="61" t="s">
        <v>112</v>
      </c>
      <c r="AU182" s="7"/>
      <c r="AV182" s="7"/>
      <c r="AW182" s="58"/>
      <c r="AX182" s="92"/>
      <c r="AY182" s="17"/>
      <c r="AZ182" s="7"/>
      <c r="BA182" s="7"/>
      <c r="BB182" s="58"/>
      <c r="BC182" s="92"/>
      <c r="BD182" s="409"/>
      <c r="BE182" s="91"/>
      <c r="BH182" s="409"/>
      <c r="BI182" s="7" t="s">
        <v>111</v>
      </c>
      <c r="BJ182" s="7">
        <v>0</v>
      </c>
      <c r="BK182" s="7"/>
      <c r="BL182" s="58"/>
      <c r="BM182" s="92"/>
      <c r="BN182" s="61" t="s">
        <v>112</v>
      </c>
      <c r="BO182" s="7"/>
      <c r="BP182" s="7"/>
      <c r="BQ182" s="58"/>
      <c r="BR182" s="92"/>
      <c r="BS182" s="17"/>
      <c r="BT182" s="7"/>
      <c r="BU182" s="7"/>
      <c r="BV182" s="58"/>
      <c r="BW182" s="92"/>
      <c r="BX182" s="409"/>
      <c r="BY182" s="91"/>
      <c r="CB182" s="409"/>
      <c r="CC182" s="7" t="s">
        <v>111</v>
      </c>
      <c r="CD182" s="7">
        <v>0</v>
      </c>
      <c r="CE182" s="7"/>
      <c r="CF182" s="58"/>
      <c r="CG182" s="92"/>
      <c r="CH182" s="61" t="s">
        <v>112</v>
      </c>
      <c r="CI182" s="7"/>
      <c r="CJ182" s="7"/>
      <c r="CK182" s="58"/>
      <c r="CL182" s="92"/>
      <c r="CM182" s="17"/>
      <c r="CN182" s="7"/>
      <c r="CO182" s="7"/>
      <c r="CP182" s="58"/>
      <c r="CQ182" s="92"/>
      <c r="CR182" s="409"/>
      <c r="CS182" s="91"/>
      <c r="CU182" s="409"/>
      <c r="CV182" s="7" t="s">
        <v>111</v>
      </c>
      <c r="CW182" s="7">
        <v>0</v>
      </c>
      <c r="CX182" s="7"/>
      <c r="CY182" s="58"/>
      <c r="CZ182" s="92"/>
      <c r="DA182" s="61" t="s">
        <v>112</v>
      </c>
      <c r="DB182" s="7"/>
      <c r="DC182" s="7"/>
      <c r="DD182" s="58"/>
      <c r="DE182" s="92"/>
      <c r="DF182" s="17"/>
      <c r="DG182" s="7"/>
      <c r="DH182" s="7"/>
      <c r="DI182" s="58"/>
      <c r="DJ182" s="92"/>
      <c r="DK182" s="409"/>
      <c r="DL182" s="91"/>
      <c r="DN182" s="409"/>
      <c r="DO182" s="7" t="s">
        <v>111</v>
      </c>
      <c r="DP182" s="7">
        <v>0</v>
      </c>
      <c r="DQ182" s="7"/>
      <c r="DR182" s="58"/>
      <c r="DS182" s="92"/>
      <c r="DT182" s="61" t="s">
        <v>112</v>
      </c>
      <c r="DU182" s="7"/>
      <c r="DV182" s="7"/>
      <c r="DW182" s="58"/>
      <c r="DX182" s="92"/>
      <c r="DY182" s="17"/>
      <c r="DZ182" s="7"/>
      <c r="EA182" s="7"/>
      <c r="EB182" s="58"/>
      <c r="EC182" s="92"/>
      <c r="ED182" s="409"/>
      <c r="EE182" s="91"/>
      <c r="EG182" s="409"/>
      <c r="EH182" s="7" t="s">
        <v>111</v>
      </c>
      <c r="EI182" s="7">
        <v>0</v>
      </c>
      <c r="EJ182" s="7"/>
      <c r="EK182" s="58"/>
      <c r="EL182" s="92"/>
      <c r="EM182" s="61" t="s">
        <v>112</v>
      </c>
      <c r="EN182" s="7"/>
      <c r="EO182" s="7"/>
      <c r="EP182" s="58"/>
      <c r="EQ182" s="92"/>
      <c r="ER182" s="17"/>
      <c r="ES182" s="7"/>
      <c r="ET182" s="7"/>
      <c r="EU182" s="58"/>
      <c r="EV182" s="92"/>
      <c r="EW182" s="409"/>
      <c r="EX182" s="91"/>
      <c r="EZ182" s="409"/>
      <c r="FA182" s="7" t="s">
        <v>111</v>
      </c>
      <c r="FB182" s="7">
        <v>0</v>
      </c>
      <c r="FC182" s="7"/>
      <c r="FD182" s="58"/>
      <c r="FE182" s="92"/>
      <c r="FF182" s="61" t="s">
        <v>112</v>
      </c>
      <c r="FG182" s="7"/>
      <c r="FH182" s="7"/>
      <c r="FI182" s="58"/>
      <c r="FJ182" s="92"/>
      <c r="FK182" s="17"/>
      <c r="FL182" s="7"/>
      <c r="FM182" s="7"/>
      <c r="FN182" s="58"/>
      <c r="FO182" s="92"/>
      <c r="FP182" s="409"/>
      <c r="FQ182" s="91"/>
      <c r="FS182" s="409"/>
      <c r="FT182" s="7" t="s">
        <v>111</v>
      </c>
      <c r="FU182" s="7">
        <v>0</v>
      </c>
      <c r="FV182" s="7"/>
      <c r="FW182" s="58"/>
      <c r="FX182" s="92"/>
      <c r="FY182" s="61" t="s">
        <v>112</v>
      </c>
      <c r="FZ182" s="7"/>
      <c r="GA182" s="7"/>
      <c r="GB182" s="58"/>
      <c r="GC182" s="92"/>
      <c r="GD182" s="17"/>
      <c r="GE182" s="7"/>
      <c r="GF182" s="7"/>
      <c r="GG182" s="58"/>
      <c r="GH182" s="92"/>
      <c r="GI182" s="409"/>
      <c r="GJ182" s="91"/>
      <c r="GL182" s="409"/>
      <c r="GM182" s="7" t="s">
        <v>111</v>
      </c>
      <c r="GN182" s="7">
        <v>0</v>
      </c>
      <c r="GO182" s="7"/>
      <c r="GP182" s="58"/>
      <c r="GQ182" s="92"/>
      <c r="GR182" s="61" t="s">
        <v>112</v>
      </c>
      <c r="GS182" s="7"/>
      <c r="GT182" s="7"/>
      <c r="GU182" s="58"/>
      <c r="GV182" s="92"/>
      <c r="GW182" s="17"/>
      <c r="GX182" s="7"/>
      <c r="GY182" s="7"/>
      <c r="GZ182" s="58"/>
      <c r="HA182" s="92"/>
      <c r="HB182" s="409"/>
      <c r="HC182" s="91"/>
      <c r="HE182" s="409"/>
      <c r="HF182" s="7" t="s">
        <v>111</v>
      </c>
      <c r="HG182" s="7">
        <v>0</v>
      </c>
      <c r="HH182" s="7"/>
      <c r="HI182" s="58"/>
      <c r="HJ182" s="92"/>
      <c r="HK182" s="61" t="s">
        <v>112</v>
      </c>
      <c r="HL182" s="7"/>
      <c r="HM182" s="7"/>
      <c r="HN182" s="58"/>
      <c r="HO182" s="92"/>
      <c r="HP182" s="17"/>
      <c r="HQ182" s="7"/>
      <c r="HR182" s="7"/>
      <c r="HS182" s="58"/>
      <c r="HT182" s="92"/>
      <c r="HU182" s="409"/>
      <c r="HV182" s="91"/>
      <c r="HX182" s="409"/>
      <c r="HY182" s="7" t="s">
        <v>111</v>
      </c>
      <c r="HZ182" s="7">
        <v>0</v>
      </c>
      <c r="IA182" s="7"/>
      <c r="IB182" s="58"/>
      <c r="IC182" s="92"/>
      <c r="ID182" s="61" t="s">
        <v>112</v>
      </c>
      <c r="IE182" s="7"/>
      <c r="IF182" s="7"/>
      <c r="IG182" s="58"/>
      <c r="IH182" s="92"/>
      <c r="II182" s="17"/>
      <c r="IJ182" s="7"/>
      <c r="IK182" s="7"/>
      <c r="IL182" s="58"/>
      <c r="IM182" s="92"/>
      <c r="IN182" s="409"/>
      <c r="IO182" s="91"/>
      <c r="IQ182" s="566"/>
      <c r="IR182" s="7" t="s">
        <v>111</v>
      </c>
      <c r="IS182" s="7">
        <v>0</v>
      </c>
      <c r="IT182" s="7"/>
      <c r="IU182" s="58"/>
      <c r="IV182" s="92"/>
      <c r="IW182" s="61" t="s">
        <v>112</v>
      </c>
      <c r="IX182" s="7"/>
      <c r="IY182" s="7"/>
      <c r="IZ182" s="58"/>
      <c r="JA182" s="92"/>
      <c r="JB182" s="17"/>
      <c r="JC182" s="7"/>
      <c r="JD182" s="7"/>
      <c r="JE182" s="58"/>
      <c r="JF182" s="92"/>
      <c r="JG182" s="566"/>
      <c r="JH182" s="91"/>
    </row>
    <row r="183" spans="1:268" hidden="1" x14ac:dyDescent="0.25">
      <c r="A183" s="566"/>
      <c r="B183" s="163"/>
      <c r="C183" s="164"/>
      <c r="D183" s="163"/>
      <c r="E183" s="163"/>
      <c r="F183" s="165"/>
      <c r="G183" s="61"/>
      <c r="H183" s="88"/>
      <c r="I183" s="88"/>
      <c r="J183" s="163"/>
      <c r="K183" s="165"/>
      <c r="L183" s="17"/>
      <c r="M183" s="163"/>
      <c r="N183" s="163"/>
      <c r="O183" s="163"/>
      <c r="P183" s="165"/>
      <c r="Q183" s="566"/>
      <c r="R183" s="91"/>
      <c r="U183" s="409"/>
      <c r="V183" s="163"/>
      <c r="W183" s="164"/>
      <c r="X183" s="163"/>
      <c r="Y183" s="163"/>
      <c r="Z183" s="165"/>
      <c r="AA183" s="61"/>
      <c r="AB183" s="163"/>
      <c r="AC183" s="163"/>
      <c r="AD183" s="163"/>
      <c r="AE183" s="165"/>
      <c r="AF183" s="17"/>
      <c r="AG183" s="163"/>
      <c r="AH183" s="163"/>
      <c r="AI183" s="163"/>
      <c r="AJ183" s="165"/>
      <c r="AK183" s="409"/>
      <c r="AL183" s="91"/>
      <c r="AN183" s="409"/>
      <c r="AO183" s="163"/>
      <c r="AP183" s="164"/>
      <c r="AQ183" s="163"/>
      <c r="AR183" s="163"/>
      <c r="AS183" s="165"/>
      <c r="AT183" s="61"/>
      <c r="AU183" s="163"/>
      <c r="AV183" s="163"/>
      <c r="AW183" s="163"/>
      <c r="AX183" s="165"/>
      <c r="AY183" s="17"/>
      <c r="AZ183" s="163"/>
      <c r="BA183" s="163"/>
      <c r="BB183" s="163"/>
      <c r="BC183" s="165"/>
      <c r="BD183" s="409"/>
      <c r="BE183" s="91"/>
      <c r="BH183" s="409"/>
      <c r="BI183" s="163"/>
      <c r="BJ183" s="164"/>
      <c r="BK183" s="163"/>
      <c r="BL183" s="163"/>
      <c r="BM183" s="165"/>
      <c r="BN183" s="61"/>
      <c r="BO183" s="163"/>
      <c r="BP183" s="163"/>
      <c r="BQ183" s="163"/>
      <c r="BR183" s="165"/>
      <c r="BS183" s="17"/>
      <c r="BT183" s="163"/>
      <c r="BU183" s="163"/>
      <c r="BV183" s="163"/>
      <c r="BW183" s="165"/>
      <c r="BX183" s="409"/>
      <c r="BY183" s="91"/>
      <c r="CB183" s="409"/>
      <c r="CC183" s="163"/>
      <c r="CD183" s="164"/>
      <c r="CE183" s="163"/>
      <c r="CF183" s="163"/>
      <c r="CG183" s="165"/>
      <c r="CH183" s="61"/>
      <c r="CI183" s="163"/>
      <c r="CJ183" s="163"/>
      <c r="CK183" s="163"/>
      <c r="CL183" s="165"/>
      <c r="CM183" s="17"/>
      <c r="CN183" s="163"/>
      <c r="CO183" s="163"/>
      <c r="CP183" s="163"/>
      <c r="CQ183" s="165"/>
      <c r="CR183" s="409"/>
      <c r="CS183" s="91"/>
      <c r="CU183" s="409"/>
      <c r="CV183" s="163"/>
      <c r="CW183" s="164"/>
      <c r="CX183" s="163"/>
      <c r="CY183" s="163"/>
      <c r="CZ183" s="165"/>
      <c r="DA183" s="61"/>
      <c r="DB183" s="163"/>
      <c r="DC183" s="163"/>
      <c r="DD183" s="163"/>
      <c r="DE183" s="165"/>
      <c r="DF183" s="17"/>
      <c r="DG183" s="163"/>
      <c r="DH183" s="163"/>
      <c r="DI183" s="163"/>
      <c r="DJ183" s="165"/>
      <c r="DK183" s="409"/>
      <c r="DL183" s="91"/>
      <c r="DN183" s="409"/>
      <c r="DO183" s="163"/>
      <c r="DP183" s="164"/>
      <c r="DQ183" s="163"/>
      <c r="DR183" s="163"/>
      <c r="DS183" s="165"/>
      <c r="DT183" s="61"/>
      <c r="DU183" s="163"/>
      <c r="DV183" s="163"/>
      <c r="DW183" s="163"/>
      <c r="DX183" s="165"/>
      <c r="DY183" s="17"/>
      <c r="DZ183" s="163"/>
      <c r="EA183" s="163"/>
      <c r="EB183" s="163"/>
      <c r="EC183" s="165"/>
      <c r="ED183" s="409"/>
      <c r="EE183" s="91"/>
      <c r="EG183" s="409"/>
      <c r="EH183" s="163"/>
      <c r="EI183" s="164"/>
      <c r="EJ183" s="163"/>
      <c r="EK183" s="163"/>
      <c r="EL183" s="165"/>
      <c r="EM183" s="61"/>
      <c r="EN183" s="163"/>
      <c r="EO183" s="163"/>
      <c r="EP183" s="163"/>
      <c r="EQ183" s="165"/>
      <c r="ER183" s="17"/>
      <c r="ES183" s="163"/>
      <c r="ET183" s="163"/>
      <c r="EU183" s="163"/>
      <c r="EV183" s="165"/>
      <c r="EW183" s="409"/>
      <c r="EX183" s="91"/>
      <c r="EZ183" s="409"/>
      <c r="FA183" s="163"/>
      <c r="FB183" s="164"/>
      <c r="FC183" s="163"/>
      <c r="FD183" s="163"/>
      <c r="FE183" s="165"/>
      <c r="FF183" s="61"/>
      <c r="FG183" s="163"/>
      <c r="FH183" s="163"/>
      <c r="FI183" s="163"/>
      <c r="FJ183" s="165"/>
      <c r="FK183" s="17"/>
      <c r="FL183" s="163"/>
      <c r="FM183" s="163"/>
      <c r="FN183" s="163"/>
      <c r="FO183" s="165"/>
      <c r="FP183" s="409"/>
      <c r="FQ183" s="91"/>
      <c r="FS183" s="409"/>
      <c r="FT183" s="163"/>
      <c r="FU183" s="164"/>
      <c r="FV183" s="163"/>
      <c r="FW183" s="163"/>
      <c r="FX183" s="165"/>
      <c r="FY183" s="61"/>
      <c r="FZ183" s="163"/>
      <c r="GA183" s="163"/>
      <c r="GB183" s="163"/>
      <c r="GC183" s="165"/>
      <c r="GD183" s="17"/>
      <c r="GE183" s="163"/>
      <c r="GF183" s="163"/>
      <c r="GG183" s="163"/>
      <c r="GH183" s="165"/>
      <c r="GI183" s="409"/>
      <c r="GJ183" s="91"/>
      <c r="GL183" s="409"/>
      <c r="GM183" s="163"/>
      <c r="GN183" s="164"/>
      <c r="GO183" s="163"/>
      <c r="GP183" s="163"/>
      <c r="GQ183" s="165"/>
      <c r="GR183" s="61"/>
      <c r="GS183" s="163"/>
      <c r="GT183" s="163"/>
      <c r="GU183" s="163"/>
      <c r="GV183" s="165"/>
      <c r="GW183" s="17"/>
      <c r="GX183" s="163"/>
      <c r="GY183" s="163"/>
      <c r="GZ183" s="163"/>
      <c r="HA183" s="165"/>
      <c r="HB183" s="409"/>
      <c r="HC183" s="91"/>
      <c r="HE183" s="409"/>
      <c r="HF183" s="163"/>
      <c r="HG183" s="164"/>
      <c r="HH183" s="163"/>
      <c r="HI183" s="163"/>
      <c r="HJ183" s="165"/>
      <c r="HK183" s="61"/>
      <c r="HL183" s="163"/>
      <c r="HM183" s="163"/>
      <c r="HN183" s="163"/>
      <c r="HO183" s="165"/>
      <c r="HP183" s="17"/>
      <c r="HQ183" s="163"/>
      <c r="HR183" s="163"/>
      <c r="HS183" s="163"/>
      <c r="HT183" s="165"/>
      <c r="HU183" s="409"/>
      <c r="HV183" s="91"/>
      <c r="HX183" s="409"/>
      <c r="HY183" s="163"/>
      <c r="HZ183" s="164"/>
      <c r="IA183" s="163"/>
      <c r="IB183" s="163"/>
      <c r="IC183" s="165"/>
      <c r="ID183" s="61"/>
      <c r="IE183" s="163"/>
      <c r="IF183" s="163"/>
      <c r="IG183" s="163"/>
      <c r="IH183" s="165"/>
      <c r="II183" s="17"/>
      <c r="IJ183" s="163"/>
      <c r="IK183" s="163"/>
      <c r="IL183" s="163"/>
      <c r="IM183" s="165"/>
      <c r="IN183" s="409"/>
      <c r="IO183" s="91"/>
      <c r="IQ183" s="566"/>
      <c r="IR183" s="163"/>
      <c r="IS183" s="164"/>
      <c r="IT183" s="163"/>
      <c r="IU183" s="163"/>
      <c r="IV183" s="165"/>
      <c r="IW183" s="61"/>
      <c r="IX183" s="163"/>
      <c r="IY183" s="163"/>
      <c r="IZ183" s="163"/>
      <c r="JA183" s="165"/>
      <c r="JB183" s="17"/>
      <c r="JC183" s="163"/>
      <c r="JD183" s="163"/>
      <c r="JE183" s="163"/>
      <c r="JF183" s="165"/>
      <c r="JG183" s="566"/>
      <c r="JH183" s="91"/>
    </row>
    <row r="184" spans="1:268" hidden="1" x14ac:dyDescent="0.25">
      <c r="A184" s="566"/>
      <c r="B184" s="136" t="s">
        <v>42</v>
      </c>
      <c r="C184" s="360">
        <v>101817</v>
      </c>
      <c r="D184" s="136">
        <f>SUM(D178,D182)</f>
        <v>11322</v>
      </c>
      <c r="E184" s="136">
        <f>SUM(D184,-C184)</f>
        <v>-90495</v>
      </c>
      <c r="F184" s="361">
        <f>E184/C184</f>
        <v>-0.88880049500574565</v>
      </c>
      <c r="G184" s="61">
        <v>28</v>
      </c>
      <c r="H184" s="88"/>
      <c r="I184" s="88"/>
      <c r="J184" s="136">
        <f>SUM(I184,-H184)</f>
        <v>0</v>
      </c>
      <c r="K184" s="361" t="e">
        <f>J184/H184</f>
        <v>#DIV/0!</v>
      </c>
      <c r="L184" s="17"/>
      <c r="M184" s="136">
        <f>SUM(M178,M182)</f>
        <v>11403</v>
      </c>
      <c r="N184" s="136">
        <f>SUM(N178,N182)</f>
        <v>8687</v>
      </c>
      <c r="O184" s="136">
        <f>SUM(N184,-M184)</f>
        <v>-2716</v>
      </c>
      <c r="P184" s="361">
        <f>O184/M184</f>
        <v>-0.238182934315531</v>
      </c>
      <c r="Q184" s="566"/>
      <c r="R184" s="91"/>
      <c r="U184" s="409"/>
      <c r="V184" s="136" t="s">
        <v>42</v>
      </c>
      <c r="W184" s="360">
        <v>101817</v>
      </c>
      <c r="X184" s="136">
        <f>SUM(X178,X182)</f>
        <v>11322</v>
      </c>
      <c r="Y184" s="136">
        <f>SUM(X184,-W184)</f>
        <v>-90495</v>
      </c>
      <c r="Z184" s="361">
        <f>Y184/W184</f>
        <v>-0.88880049500574565</v>
      </c>
      <c r="AA184" s="61">
        <v>28</v>
      </c>
      <c r="AB184" s="136">
        <f>SUM(AB178,AB182)</f>
        <v>424</v>
      </c>
      <c r="AC184" s="136">
        <f>SUM(AC178,AC182)</f>
        <v>409</v>
      </c>
      <c r="AD184" s="136">
        <f>SUM(AC184,-AB184)</f>
        <v>-15</v>
      </c>
      <c r="AE184" s="361">
        <f>AD184/AB184</f>
        <v>-3.5377358490566037E-2</v>
      </c>
      <c r="AF184" s="17"/>
      <c r="AG184" s="136">
        <f>SUM(AG178,AG182)</f>
        <v>11403</v>
      </c>
      <c r="AH184" s="136">
        <f>SUM(AH178,AH182)</f>
        <v>393</v>
      </c>
      <c r="AI184" s="136">
        <f>SUM(AH184,-AG184)</f>
        <v>-11010</v>
      </c>
      <c r="AJ184" s="361">
        <f>AI184/AG184</f>
        <v>-0.96553538542488815</v>
      </c>
      <c r="AK184" s="409"/>
      <c r="AL184" s="91"/>
      <c r="AN184" s="409"/>
      <c r="AO184" s="136" t="s">
        <v>42</v>
      </c>
      <c r="AP184" s="360">
        <v>101817</v>
      </c>
      <c r="AQ184" s="136">
        <f>SUM(AQ178,AQ182)</f>
        <v>11322</v>
      </c>
      <c r="AR184" s="136">
        <f>SUM(AQ184,-AP184)</f>
        <v>-90495</v>
      </c>
      <c r="AS184" s="361">
        <f>AR184/AP184</f>
        <v>-0.88880049500574565</v>
      </c>
      <c r="AT184" s="61">
        <v>28</v>
      </c>
      <c r="AU184" s="136">
        <f>SUM(AU178,AU182)</f>
        <v>136</v>
      </c>
      <c r="AV184" s="136">
        <f>SUM(AV178,AV182)</f>
        <v>132</v>
      </c>
      <c r="AW184" s="136">
        <f>SUM(AV184,-AU184)</f>
        <v>-4</v>
      </c>
      <c r="AX184" s="361">
        <f>AW184/AU184</f>
        <v>-2.9411764705882353E-2</v>
      </c>
      <c r="AY184" s="17"/>
      <c r="AZ184" s="136">
        <f>SUM(AZ178,AZ182)</f>
        <v>11403</v>
      </c>
      <c r="BA184" s="136">
        <f>SUM(BA178,BA182)</f>
        <v>127</v>
      </c>
      <c r="BB184" s="136">
        <f>SUM(BA184,-AZ184)</f>
        <v>-11276</v>
      </c>
      <c r="BC184" s="361">
        <f>BB184/AZ184</f>
        <v>-0.98886258002280103</v>
      </c>
      <c r="BD184" s="409"/>
      <c r="BE184" s="91"/>
      <c r="BH184" s="409"/>
      <c r="BI184" s="136" t="s">
        <v>42</v>
      </c>
      <c r="BJ184" s="360">
        <v>101817</v>
      </c>
      <c r="BK184" s="136">
        <f>SUM(BK178,BK182)</f>
        <v>11322</v>
      </c>
      <c r="BL184" s="136">
        <f>SUM(BK184,-BJ184)</f>
        <v>-90495</v>
      </c>
      <c r="BM184" s="361">
        <f>BL184/BJ184</f>
        <v>-0.88880049500574565</v>
      </c>
      <c r="BN184" s="61">
        <v>28</v>
      </c>
      <c r="BO184" s="136">
        <f>SUM(BO178,BO182)</f>
        <v>355</v>
      </c>
      <c r="BP184" s="136">
        <f>SUM(BP178,BP182)</f>
        <v>378</v>
      </c>
      <c r="BQ184" s="136">
        <f>SUM(BP184,-BO184)</f>
        <v>23</v>
      </c>
      <c r="BR184" s="361">
        <f>BQ184/BO184</f>
        <v>6.4788732394366194E-2</v>
      </c>
      <c r="BS184" s="17"/>
      <c r="BT184" s="136">
        <f>SUM(BT178,BT182)</f>
        <v>11403</v>
      </c>
      <c r="BU184" s="136">
        <f>SUM(BU178,BU182)</f>
        <v>374</v>
      </c>
      <c r="BV184" s="136">
        <f>SUM(BU184,-BT184)</f>
        <v>-11029</v>
      </c>
      <c r="BW184" s="361">
        <f>BV184/BT184</f>
        <v>-0.96720161361045343</v>
      </c>
      <c r="BX184" s="409"/>
      <c r="BY184" s="91"/>
      <c r="CB184" s="409"/>
      <c r="CC184" s="136" t="s">
        <v>42</v>
      </c>
      <c r="CD184" s="360">
        <v>101817</v>
      </c>
      <c r="CE184" s="136">
        <f>SUM(CE178,CE182)</f>
        <v>11322</v>
      </c>
      <c r="CF184" s="136">
        <f>SUM(CE184,-CD184)</f>
        <v>-90495</v>
      </c>
      <c r="CG184" s="361">
        <f>CF184/CD184</f>
        <v>-0.88880049500574565</v>
      </c>
      <c r="CH184" s="61">
        <v>28</v>
      </c>
      <c r="CI184" s="136">
        <f>SUM(CI178,CI182)</f>
        <v>241</v>
      </c>
      <c r="CJ184" s="136">
        <f>SUM(CJ178,CJ182)</f>
        <v>193</v>
      </c>
      <c r="CK184" s="136">
        <f>SUM(CJ184,-CI184)</f>
        <v>-48</v>
      </c>
      <c r="CL184" s="361">
        <f>CK184/CI184</f>
        <v>-0.19917012448132779</v>
      </c>
      <c r="CM184" s="17"/>
      <c r="CN184" s="136">
        <f>SUM(CN178,CN182)</f>
        <v>11403</v>
      </c>
      <c r="CO184" s="136">
        <f>SUM(CO178,CO182)</f>
        <v>189</v>
      </c>
      <c r="CP184" s="136">
        <f>SUM(CO184,-CN184)</f>
        <v>-11214</v>
      </c>
      <c r="CQ184" s="361">
        <f>CP184/CN184</f>
        <v>-0.98342541436464093</v>
      </c>
      <c r="CR184" s="409"/>
      <c r="CS184" s="91"/>
      <c r="CU184" s="409"/>
      <c r="CV184" s="136" t="s">
        <v>42</v>
      </c>
      <c r="CW184" s="360">
        <v>101817</v>
      </c>
      <c r="CX184" s="136">
        <f>SUM(CX178,CX182)</f>
        <v>11322</v>
      </c>
      <c r="CY184" s="136">
        <f>SUM(CX184,-CW184)</f>
        <v>-90495</v>
      </c>
      <c r="CZ184" s="361">
        <f>CY184/CW184</f>
        <v>-0.88880049500574565</v>
      </c>
      <c r="DA184" s="61">
        <v>28</v>
      </c>
      <c r="DB184" s="136">
        <f>SUM(DB178,DB182)</f>
        <v>131</v>
      </c>
      <c r="DC184" s="136">
        <f>SUM(DC178,DC182)</f>
        <v>136</v>
      </c>
      <c r="DD184" s="136">
        <f>SUM(DC184,-DB184)</f>
        <v>5</v>
      </c>
      <c r="DE184" s="361">
        <f>DD184/DB184</f>
        <v>3.8167938931297711E-2</v>
      </c>
      <c r="DF184" s="17"/>
      <c r="DG184" s="136">
        <f>SUM(DG178,DG182)</f>
        <v>11403</v>
      </c>
      <c r="DH184" s="136">
        <f>SUM(DH178,DH182)</f>
        <v>136</v>
      </c>
      <c r="DI184" s="136">
        <f>SUM(DH184,-DG184)</f>
        <v>-11267</v>
      </c>
      <c r="DJ184" s="361">
        <f>DI184/DG184</f>
        <v>-0.98807331404016485</v>
      </c>
      <c r="DK184" s="409"/>
      <c r="DL184" s="91"/>
      <c r="DN184" s="409"/>
      <c r="DO184" s="136" t="s">
        <v>42</v>
      </c>
      <c r="DP184" s="360">
        <v>101817</v>
      </c>
      <c r="DQ184" s="136">
        <f>SUM(DQ178,DQ182)</f>
        <v>11322</v>
      </c>
      <c r="DR184" s="136">
        <f>SUM(DQ184,-DP184)</f>
        <v>-90495</v>
      </c>
      <c r="DS184" s="361">
        <f>DR184/DP184</f>
        <v>-0.88880049500574565</v>
      </c>
      <c r="DT184" s="61">
        <v>28</v>
      </c>
      <c r="DU184" s="136">
        <f>SUM(DU178,DU182)</f>
        <v>51</v>
      </c>
      <c r="DV184" s="136">
        <f>SUM(DV178,DV182)</f>
        <v>53</v>
      </c>
      <c r="DW184" s="136">
        <f>SUM(DV184,-DU184)</f>
        <v>2</v>
      </c>
      <c r="DX184" s="361">
        <f>DW184/DU184</f>
        <v>3.9215686274509803E-2</v>
      </c>
      <c r="DY184" s="17"/>
      <c r="DZ184" s="136">
        <f>SUM(DZ178,DZ182)</f>
        <v>11403</v>
      </c>
      <c r="EA184" s="136">
        <f>SUM(EA178,EA182)</f>
        <v>51</v>
      </c>
      <c r="EB184" s="136">
        <f>SUM(EA184,-DZ184)</f>
        <v>-11352</v>
      </c>
      <c r="EC184" s="361">
        <f>EB184/DZ184</f>
        <v>-0.99552749276506181</v>
      </c>
      <c r="ED184" s="409"/>
      <c r="EE184" s="91"/>
      <c r="EG184" s="409"/>
      <c r="EH184" s="136" t="s">
        <v>42</v>
      </c>
      <c r="EI184" s="360">
        <v>101817</v>
      </c>
      <c r="EJ184" s="136">
        <f>SUM(EJ178,EJ182)</f>
        <v>11322</v>
      </c>
      <c r="EK184" s="136">
        <f>SUM(EJ184,-EI184)</f>
        <v>-90495</v>
      </c>
      <c r="EL184" s="361">
        <f>EK184/EI184</f>
        <v>-0.88880049500574565</v>
      </c>
      <c r="EM184" s="61">
        <v>28</v>
      </c>
      <c r="EN184" s="136">
        <f>SUM(EN178,EN182)</f>
        <v>74</v>
      </c>
      <c r="EO184" s="136">
        <f>SUM(EO178,EO182)</f>
        <v>75</v>
      </c>
      <c r="EP184" s="136">
        <f>SUM(EO184,-EN184)</f>
        <v>1</v>
      </c>
      <c r="EQ184" s="361">
        <f>EP184/EN184</f>
        <v>1.3513513513513514E-2</v>
      </c>
      <c r="ER184" s="17"/>
      <c r="ES184" s="136">
        <f>SUM(ES178,ES182)</f>
        <v>11403</v>
      </c>
      <c r="ET184" s="136">
        <f>SUM(ET178,ET182)</f>
        <v>74</v>
      </c>
      <c r="EU184" s="136">
        <f>SUM(ET184,-ES184)</f>
        <v>-11329</v>
      </c>
      <c r="EV184" s="361">
        <f>EU184/ES184</f>
        <v>-0.99351047969832496</v>
      </c>
      <c r="EW184" s="409"/>
      <c r="EX184" s="91"/>
      <c r="EZ184" s="409"/>
      <c r="FA184" s="136" t="s">
        <v>42</v>
      </c>
      <c r="FB184" s="360">
        <v>101817</v>
      </c>
      <c r="FC184" s="136">
        <f>SUM(FC178,FC182)</f>
        <v>11322</v>
      </c>
      <c r="FD184" s="136">
        <f>SUM(FC184,-FB184)</f>
        <v>-90495</v>
      </c>
      <c r="FE184" s="361">
        <f>FD184/FB184</f>
        <v>-0.88880049500574565</v>
      </c>
      <c r="FF184" s="61">
        <v>28</v>
      </c>
      <c r="FG184" s="136">
        <f>SUM(FG178,FG182)</f>
        <v>24</v>
      </c>
      <c r="FH184" s="136">
        <f>SUM(FH178,FH182)</f>
        <v>22</v>
      </c>
      <c r="FI184" s="136">
        <f>SUM(FH184,-FG184)</f>
        <v>-2</v>
      </c>
      <c r="FJ184" s="361">
        <f>FI184/FG184</f>
        <v>-8.3333333333333329E-2</v>
      </c>
      <c r="FK184" s="17"/>
      <c r="FL184" s="136">
        <f>SUM(FL178,FL182)</f>
        <v>11403</v>
      </c>
      <c r="FM184" s="136">
        <f>SUM(FM178,FM182)</f>
        <v>20</v>
      </c>
      <c r="FN184" s="136">
        <f>SUM(FM184,-FL184)</f>
        <v>-11383</v>
      </c>
      <c r="FO184" s="361">
        <f>FN184/FL184</f>
        <v>-0.99824607559414191</v>
      </c>
      <c r="FP184" s="409"/>
      <c r="FQ184" s="91"/>
      <c r="FS184" s="409"/>
      <c r="FT184" s="136" t="s">
        <v>42</v>
      </c>
      <c r="FU184" s="360">
        <v>101817</v>
      </c>
      <c r="FV184" s="136">
        <f>SUM(FV178,FV182)</f>
        <v>11322</v>
      </c>
      <c r="FW184" s="136">
        <f>SUM(FV184,-FU184)</f>
        <v>-90495</v>
      </c>
      <c r="FX184" s="361">
        <f>FW184/FU184</f>
        <v>-0.88880049500574565</v>
      </c>
      <c r="FY184" s="61">
        <v>28</v>
      </c>
      <c r="FZ184" s="136">
        <f>SUM(FZ178,FZ182)</f>
        <v>142</v>
      </c>
      <c r="GA184" s="136">
        <f>SUM(GA178,GA182)</f>
        <v>142</v>
      </c>
      <c r="GB184" s="136">
        <f>SUM(GA184,-FZ184)</f>
        <v>0</v>
      </c>
      <c r="GC184" s="361">
        <f>GB184/FZ184</f>
        <v>0</v>
      </c>
      <c r="GD184" s="17"/>
      <c r="GE184" s="136">
        <f>SUM(GE178,GE182)</f>
        <v>11403</v>
      </c>
      <c r="GF184" s="136">
        <f>SUM(GF178,GF182)</f>
        <v>137</v>
      </c>
      <c r="GG184" s="136">
        <f>SUM(GF184,-GE184)</f>
        <v>-11266</v>
      </c>
      <c r="GH184" s="361">
        <f>GG184/GE184</f>
        <v>-0.98798561781987193</v>
      </c>
      <c r="GI184" s="409"/>
      <c r="GJ184" s="91"/>
      <c r="GL184" s="409"/>
      <c r="GM184" s="136" t="s">
        <v>42</v>
      </c>
      <c r="GN184" s="360">
        <v>101817</v>
      </c>
      <c r="GO184" s="136">
        <f>SUM(GO178,GO182)</f>
        <v>11322</v>
      </c>
      <c r="GP184" s="136">
        <f>SUM(GO184,-GN184)</f>
        <v>-90495</v>
      </c>
      <c r="GQ184" s="361">
        <f>GP184/GN184</f>
        <v>-0.88880049500574565</v>
      </c>
      <c r="GR184" s="61">
        <v>28</v>
      </c>
      <c r="GS184" s="136">
        <f>SUM(GS178,GS182)</f>
        <v>36</v>
      </c>
      <c r="GT184" s="136">
        <f>SUM(GT178,GT182)</f>
        <v>20</v>
      </c>
      <c r="GU184" s="136">
        <f>SUM(GT184,-GS184)</f>
        <v>-16</v>
      </c>
      <c r="GV184" s="361">
        <f>GU184/GS184</f>
        <v>-0.44444444444444442</v>
      </c>
      <c r="GW184" s="17"/>
      <c r="GX184" s="136">
        <f>SUM(GX178,GX182)</f>
        <v>11403</v>
      </c>
      <c r="GY184" s="136">
        <f>SUM(GY178,GY182)</f>
        <v>19</v>
      </c>
      <c r="GZ184" s="136">
        <f>SUM(GY184,-GX184)</f>
        <v>-11384</v>
      </c>
      <c r="HA184" s="361">
        <f>GZ184/GX184</f>
        <v>-0.99833377181443483</v>
      </c>
      <c r="HB184" s="409"/>
      <c r="HC184" s="91"/>
      <c r="HE184" s="409"/>
      <c r="HF184" s="136" t="s">
        <v>42</v>
      </c>
      <c r="HG184" s="360">
        <v>101817</v>
      </c>
      <c r="HH184" s="136">
        <f>SUM(HH178,HH182)</f>
        <v>11322</v>
      </c>
      <c r="HI184" s="136">
        <f>SUM(HH184,-HG184)</f>
        <v>-90495</v>
      </c>
      <c r="HJ184" s="361">
        <f>HI184/HG184</f>
        <v>-0.88880049500574565</v>
      </c>
      <c r="HK184" s="61">
        <v>28</v>
      </c>
      <c r="HL184" s="136">
        <f>SUM(HL178,HL182)</f>
        <v>69</v>
      </c>
      <c r="HM184" s="136">
        <f>SUM(HM178,HM182)</f>
        <v>80</v>
      </c>
      <c r="HN184" s="136">
        <f>SUM(HM184,-HL184)</f>
        <v>11</v>
      </c>
      <c r="HO184" s="361">
        <f>HN184/HL184</f>
        <v>0.15942028985507245</v>
      </c>
      <c r="HP184" s="17"/>
      <c r="HQ184" s="136">
        <f>SUM(HQ178,HQ182)</f>
        <v>11403</v>
      </c>
      <c r="HR184" s="136">
        <f>SUM(HR178,HR182)</f>
        <v>71</v>
      </c>
      <c r="HS184" s="136">
        <f>SUM(HR184,-HQ184)</f>
        <v>-11332</v>
      </c>
      <c r="HT184" s="361">
        <f>HS184/HQ184</f>
        <v>-0.99377356835920372</v>
      </c>
      <c r="HU184" s="409"/>
      <c r="HV184" s="91"/>
      <c r="HX184" s="409"/>
      <c r="HY184" s="136" t="s">
        <v>42</v>
      </c>
      <c r="HZ184" s="360">
        <v>101817</v>
      </c>
      <c r="IA184" s="136">
        <f>SUM(IA178,IA182)</f>
        <v>11322</v>
      </c>
      <c r="IB184" s="136">
        <f>SUM(IA184,-HZ184)</f>
        <v>-90495</v>
      </c>
      <c r="IC184" s="361">
        <f>IB184/HZ184</f>
        <v>-0.88880049500574565</v>
      </c>
      <c r="ID184" s="61">
        <v>28</v>
      </c>
      <c r="IE184" s="136">
        <f>SUM(IE178,IE182)</f>
        <v>82</v>
      </c>
      <c r="IF184" s="136">
        <f>SUM(IF178,IF182)</f>
        <v>65</v>
      </c>
      <c r="IG184" s="136">
        <f>SUM(IF184,-IE184)</f>
        <v>-17</v>
      </c>
      <c r="IH184" s="361">
        <f>IG184/IE184</f>
        <v>-0.2073170731707317</v>
      </c>
      <c r="II184" s="17"/>
      <c r="IJ184" s="136">
        <f>SUM(IJ178,IJ182)</f>
        <v>11403</v>
      </c>
      <c r="IK184" s="136">
        <f>SUM(IK178,IK182)</f>
        <v>62</v>
      </c>
      <c r="IL184" s="136">
        <f>SUM(IK184,-IJ184)</f>
        <v>-11341</v>
      </c>
      <c r="IM184" s="361">
        <f>IL184/IJ184</f>
        <v>-0.9945628343418399</v>
      </c>
      <c r="IN184" s="409"/>
      <c r="IO184" s="91"/>
      <c r="IQ184" s="566"/>
      <c r="IR184" s="136" t="s">
        <v>42</v>
      </c>
      <c r="IS184" s="360">
        <v>101817</v>
      </c>
      <c r="IT184" s="136">
        <f>SUM(IT178,IT182)</f>
        <v>11322</v>
      </c>
      <c r="IU184" s="136">
        <f>SUM(IT184,-IS184)</f>
        <v>-90495</v>
      </c>
      <c r="IV184" s="361">
        <f>IU184/IS184</f>
        <v>-0.88880049500574565</v>
      </c>
      <c r="IW184" s="61">
        <v>28</v>
      </c>
      <c r="IX184" s="136">
        <f>SUM(IX178,IX182)</f>
        <v>1765</v>
      </c>
      <c r="IY184" s="136">
        <f>SUM(IY178,IY182)</f>
        <v>1705</v>
      </c>
      <c r="IZ184" s="136">
        <f>SUM(IY184,-IX184)</f>
        <v>-60</v>
      </c>
      <c r="JA184" s="361">
        <f>IZ184/IX184</f>
        <v>-3.39943342776204E-2</v>
      </c>
      <c r="JB184" s="17"/>
      <c r="JC184" s="136">
        <f>SUM(JC178,JC182)</f>
        <v>11403</v>
      </c>
      <c r="JD184" s="136">
        <f>SUM(JD178,JD182)</f>
        <v>1653</v>
      </c>
      <c r="JE184" s="136">
        <f>SUM(JD184,-JC184)</f>
        <v>-9750</v>
      </c>
      <c r="JF184" s="361">
        <f>JE184/JC184</f>
        <v>-0.85503814785582744</v>
      </c>
      <c r="JG184" s="566"/>
      <c r="JH184" s="91"/>
    </row>
    <row r="185" spans="1:268" hidden="1" x14ac:dyDescent="0.25">
      <c r="A185" s="566"/>
      <c r="B185" s="142"/>
      <c r="C185" s="140"/>
      <c r="D185" s="142"/>
      <c r="E185" s="142"/>
      <c r="F185" s="143"/>
      <c r="G185" s="61"/>
      <c r="H185" s="88"/>
      <c r="I185" s="88"/>
      <c r="J185" s="142"/>
      <c r="K185" s="143"/>
      <c r="L185" s="17"/>
      <c r="M185" s="142"/>
      <c r="N185" s="142"/>
      <c r="O185" s="142"/>
      <c r="P185" s="143"/>
      <c r="Q185" s="566"/>
      <c r="R185" s="91"/>
      <c r="U185" s="409"/>
      <c r="V185" s="142"/>
      <c r="W185" s="140"/>
      <c r="X185" s="142"/>
      <c r="Y185" s="142"/>
      <c r="Z185" s="143"/>
      <c r="AA185" s="61"/>
      <c r="AB185" s="142"/>
      <c r="AC185" s="142"/>
      <c r="AD185" s="142"/>
      <c r="AE185" s="143"/>
      <c r="AF185" s="17"/>
      <c r="AG185" s="142"/>
      <c r="AH185" s="142"/>
      <c r="AI185" s="142"/>
      <c r="AJ185" s="143"/>
      <c r="AK185" s="409"/>
      <c r="AL185" s="91"/>
      <c r="AN185" s="409"/>
      <c r="AO185" s="142"/>
      <c r="AP185" s="140"/>
      <c r="AQ185" s="142"/>
      <c r="AR185" s="142"/>
      <c r="AS185" s="143"/>
      <c r="AT185" s="61"/>
      <c r="AU185" s="142"/>
      <c r="AV185" s="142"/>
      <c r="AW185" s="142"/>
      <c r="AX185" s="143"/>
      <c r="AY185" s="17"/>
      <c r="AZ185" s="142"/>
      <c r="BA185" s="142"/>
      <c r="BB185" s="142"/>
      <c r="BC185" s="143"/>
      <c r="BD185" s="409"/>
      <c r="BE185" s="91"/>
      <c r="BH185" s="409"/>
      <c r="BI185" s="142"/>
      <c r="BJ185" s="140"/>
      <c r="BK185" s="142"/>
      <c r="BL185" s="142"/>
      <c r="BM185" s="143"/>
      <c r="BN185" s="61"/>
      <c r="BO185" s="142"/>
      <c r="BP185" s="142"/>
      <c r="BQ185" s="142"/>
      <c r="BR185" s="143"/>
      <c r="BS185" s="17"/>
      <c r="BT185" s="142"/>
      <c r="BU185" s="142"/>
      <c r="BV185" s="142"/>
      <c r="BW185" s="143"/>
      <c r="BX185" s="409"/>
      <c r="BY185" s="91"/>
      <c r="CB185" s="409"/>
      <c r="CC185" s="142"/>
      <c r="CD185" s="140"/>
      <c r="CE185" s="142"/>
      <c r="CF185" s="142"/>
      <c r="CG185" s="143"/>
      <c r="CH185" s="61"/>
      <c r="CI185" s="142"/>
      <c r="CJ185" s="142"/>
      <c r="CK185" s="142"/>
      <c r="CL185" s="143"/>
      <c r="CM185" s="17"/>
      <c r="CN185" s="142"/>
      <c r="CO185" s="142"/>
      <c r="CP185" s="142"/>
      <c r="CQ185" s="143"/>
      <c r="CR185" s="409"/>
      <c r="CS185" s="91"/>
      <c r="CU185" s="409"/>
      <c r="CV185" s="142"/>
      <c r="CW185" s="140"/>
      <c r="CX185" s="142"/>
      <c r="CY185" s="142"/>
      <c r="CZ185" s="143"/>
      <c r="DA185" s="61"/>
      <c r="DB185" s="142"/>
      <c r="DC185" s="142"/>
      <c r="DD185" s="142"/>
      <c r="DE185" s="143"/>
      <c r="DF185" s="17"/>
      <c r="DG185" s="142"/>
      <c r="DH185" s="142"/>
      <c r="DI185" s="142"/>
      <c r="DJ185" s="143"/>
      <c r="DK185" s="409"/>
      <c r="DL185" s="91"/>
      <c r="DN185" s="409"/>
      <c r="DO185" s="142"/>
      <c r="DP185" s="140"/>
      <c r="DQ185" s="142"/>
      <c r="DR185" s="142"/>
      <c r="DS185" s="143"/>
      <c r="DT185" s="61"/>
      <c r="DU185" s="142"/>
      <c r="DV185" s="142"/>
      <c r="DW185" s="142"/>
      <c r="DX185" s="143"/>
      <c r="DY185" s="17"/>
      <c r="DZ185" s="142"/>
      <c r="EA185" s="142"/>
      <c r="EB185" s="142"/>
      <c r="EC185" s="143"/>
      <c r="ED185" s="409"/>
      <c r="EE185" s="91"/>
      <c r="EG185" s="409"/>
      <c r="EH185" s="142"/>
      <c r="EI185" s="140"/>
      <c r="EJ185" s="142"/>
      <c r="EK185" s="142"/>
      <c r="EL185" s="143"/>
      <c r="EM185" s="61"/>
      <c r="EN185" s="142"/>
      <c r="EO185" s="142"/>
      <c r="EP185" s="142"/>
      <c r="EQ185" s="143"/>
      <c r="ER185" s="17"/>
      <c r="ES185" s="142"/>
      <c r="ET185" s="142"/>
      <c r="EU185" s="142"/>
      <c r="EV185" s="143"/>
      <c r="EW185" s="409"/>
      <c r="EX185" s="91"/>
      <c r="EZ185" s="409"/>
      <c r="FA185" s="142"/>
      <c r="FB185" s="140"/>
      <c r="FC185" s="142"/>
      <c r="FD185" s="142"/>
      <c r="FE185" s="143"/>
      <c r="FF185" s="61"/>
      <c r="FG185" s="142"/>
      <c r="FH185" s="142"/>
      <c r="FI185" s="142"/>
      <c r="FJ185" s="143"/>
      <c r="FK185" s="17"/>
      <c r="FL185" s="142"/>
      <c r="FM185" s="142"/>
      <c r="FN185" s="142"/>
      <c r="FO185" s="143"/>
      <c r="FP185" s="409"/>
      <c r="FQ185" s="91"/>
      <c r="FS185" s="409"/>
      <c r="FT185" s="142"/>
      <c r="FU185" s="140"/>
      <c r="FV185" s="142"/>
      <c r="FW185" s="142"/>
      <c r="FX185" s="143"/>
      <c r="FY185" s="61"/>
      <c r="FZ185" s="142"/>
      <c r="GA185" s="142"/>
      <c r="GB185" s="142"/>
      <c r="GC185" s="143"/>
      <c r="GD185" s="17"/>
      <c r="GE185" s="142"/>
      <c r="GF185" s="142"/>
      <c r="GG185" s="142"/>
      <c r="GH185" s="143"/>
      <c r="GI185" s="409"/>
      <c r="GJ185" s="91"/>
      <c r="GL185" s="409"/>
      <c r="GM185" s="142"/>
      <c r="GN185" s="140"/>
      <c r="GO185" s="142"/>
      <c r="GP185" s="142"/>
      <c r="GQ185" s="143"/>
      <c r="GR185" s="61"/>
      <c r="GS185" s="142"/>
      <c r="GT185" s="142"/>
      <c r="GU185" s="142"/>
      <c r="GV185" s="143"/>
      <c r="GW185" s="17"/>
      <c r="GX185" s="142"/>
      <c r="GY185" s="142"/>
      <c r="GZ185" s="142"/>
      <c r="HA185" s="143"/>
      <c r="HB185" s="409"/>
      <c r="HC185" s="91"/>
      <c r="HE185" s="409"/>
      <c r="HF185" s="142"/>
      <c r="HG185" s="140"/>
      <c r="HH185" s="142"/>
      <c r="HI185" s="142"/>
      <c r="HJ185" s="143"/>
      <c r="HK185" s="61"/>
      <c r="HL185" s="142"/>
      <c r="HM185" s="142"/>
      <c r="HN185" s="142"/>
      <c r="HO185" s="143"/>
      <c r="HP185" s="17"/>
      <c r="HQ185" s="142"/>
      <c r="HR185" s="142"/>
      <c r="HS185" s="142"/>
      <c r="HT185" s="143"/>
      <c r="HU185" s="409"/>
      <c r="HV185" s="91"/>
      <c r="HX185" s="409"/>
      <c r="HY185" s="142"/>
      <c r="HZ185" s="140"/>
      <c r="IA185" s="142"/>
      <c r="IB185" s="142"/>
      <c r="IC185" s="143"/>
      <c r="ID185" s="61"/>
      <c r="IE185" s="142"/>
      <c r="IF185" s="142"/>
      <c r="IG185" s="142"/>
      <c r="IH185" s="143"/>
      <c r="II185" s="17"/>
      <c r="IJ185" s="142"/>
      <c r="IK185" s="142"/>
      <c r="IL185" s="142"/>
      <c r="IM185" s="143"/>
      <c r="IN185" s="409"/>
      <c r="IO185" s="91"/>
      <c r="IQ185" s="566"/>
      <c r="IR185" s="142"/>
      <c r="IS185" s="140"/>
      <c r="IT185" s="142"/>
      <c r="IU185" s="142"/>
      <c r="IV185" s="143"/>
      <c r="IW185" s="61"/>
      <c r="IX185" s="142"/>
      <c r="IY185" s="142"/>
      <c r="IZ185" s="142"/>
      <c r="JA185" s="143"/>
      <c r="JB185" s="17"/>
      <c r="JC185" s="142"/>
      <c r="JD185" s="142"/>
      <c r="JE185" s="142"/>
      <c r="JF185" s="143"/>
      <c r="JG185" s="566"/>
      <c r="JH185" s="91"/>
    </row>
    <row r="186" spans="1:268" hidden="1" x14ac:dyDescent="0.25">
      <c r="A186" s="566"/>
      <c r="B186" s="167"/>
      <c r="C186" s="166"/>
      <c r="D186" s="167"/>
      <c r="E186" s="167"/>
      <c r="F186" s="168"/>
      <c r="G186" s="362"/>
      <c r="H186" s="88"/>
      <c r="I186" s="88"/>
      <c r="J186" s="167"/>
      <c r="K186" s="168"/>
      <c r="L186" s="17"/>
      <c r="M186" s="167"/>
      <c r="N186" s="167"/>
      <c r="O186" s="167"/>
      <c r="P186" s="168"/>
      <c r="Q186" s="566"/>
      <c r="R186" s="91"/>
      <c r="U186" s="409"/>
      <c r="V186" s="167"/>
      <c r="W186" s="166"/>
      <c r="X186" s="167"/>
      <c r="Y186" s="167"/>
      <c r="Z186" s="168"/>
      <c r="AA186" s="362"/>
      <c r="AB186" s="167"/>
      <c r="AC186" s="167"/>
      <c r="AD186" s="167"/>
      <c r="AE186" s="168"/>
      <c r="AF186" s="17"/>
      <c r="AG186" s="167"/>
      <c r="AH186" s="167"/>
      <c r="AI186" s="167"/>
      <c r="AJ186" s="168"/>
      <c r="AK186" s="409"/>
      <c r="AL186" s="91"/>
      <c r="AN186" s="409"/>
      <c r="AO186" s="167"/>
      <c r="AP186" s="166"/>
      <c r="AQ186" s="167"/>
      <c r="AR186" s="167"/>
      <c r="AS186" s="168"/>
      <c r="AT186" s="362"/>
      <c r="AU186" s="167"/>
      <c r="AV186" s="167"/>
      <c r="AW186" s="167"/>
      <c r="AX186" s="168"/>
      <c r="AY186" s="17"/>
      <c r="AZ186" s="167"/>
      <c r="BA186" s="167"/>
      <c r="BB186" s="167"/>
      <c r="BC186" s="168"/>
      <c r="BD186" s="409"/>
      <c r="BE186" s="91"/>
      <c r="BH186" s="409"/>
      <c r="BI186" s="167"/>
      <c r="BJ186" s="166"/>
      <c r="BK186" s="167"/>
      <c r="BL186" s="167"/>
      <c r="BM186" s="168"/>
      <c r="BN186" s="362"/>
      <c r="BO186" s="167"/>
      <c r="BP186" s="167"/>
      <c r="BQ186" s="167"/>
      <c r="BR186" s="168"/>
      <c r="BS186" s="17"/>
      <c r="BT186" s="167"/>
      <c r="BU186" s="167"/>
      <c r="BV186" s="167"/>
      <c r="BW186" s="168"/>
      <c r="BX186" s="409"/>
      <c r="BY186" s="91"/>
      <c r="CB186" s="409"/>
      <c r="CC186" s="167"/>
      <c r="CD186" s="166"/>
      <c r="CE186" s="167"/>
      <c r="CF186" s="167"/>
      <c r="CG186" s="168"/>
      <c r="CH186" s="362"/>
      <c r="CI186" s="167"/>
      <c r="CJ186" s="167"/>
      <c r="CK186" s="167"/>
      <c r="CL186" s="168"/>
      <c r="CM186" s="17"/>
      <c r="CN186" s="167"/>
      <c r="CO186" s="167"/>
      <c r="CP186" s="167"/>
      <c r="CQ186" s="168"/>
      <c r="CR186" s="409"/>
      <c r="CS186" s="91"/>
      <c r="CU186" s="409"/>
      <c r="CV186" s="167"/>
      <c r="CW186" s="166"/>
      <c r="CX186" s="167"/>
      <c r="CY186" s="167"/>
      <c r="CZ186" s="168"/>
      <c r="DA186" s="362"/>
      <c r="DB186" s="167"/>
      <c r="DC186" s="167"/>
      <c r="DD186" s="167"/>
      <c r="DE186" s="168"/>
      <c r="DF186" s="17"/>
      <c r="DG186" s="167"/>
      <c r="DH186" s="167"/>
      <c r="DI186" s="167"/>
      <c r="DJ186" s="168"/>
      <c r="DK186" s="409"/>
      <c r="DL186" s="91"/>
      <c r="DN186" s="409"/>
      <c r="DO186" s="167"/>
      <c r="DP186" s="166"/>
      <c r="DQ186" s="167"/>
      <c r="DR186" s="167"/>
      <c r="DS186" s="168"/>
      <c r="DT186" s="362"/>
      <c r="DU186" s="167"/>
      <c r="DV186" s="167"/>
      <c r="DW186" s="167"/>
      <c r="DX186" s="168"/>
      <c r="DY186" s="17"/>
      <c r="DZ186" s="167"/>
      <c r="EA186" s="167"/>
      <c r="EB186" s="167"/>
      <c r="EC186" s="168"/>
      <c r="ED186" s="409"/>
      <c r="EE186" s="91"/>
      <c r="EG186" s="409"/>
      <c r="EH186" s="167"/>
      <c r="EI186" s="166"/>
      <c r="EJ186" s="167"/>
      <c r="EK186" s="167"/>
      <c r="EL186" s="168"/>
      <c r="EM186" s="362"/>
      <c r="EN186" s="167"/>
      <c r="EO186" s="167"/>
      <c r="EP186" s="167"/>
      <c r="EQ186" s="168"/>
      <c r="ER186" s="17"/>
      <c r="ES186" s="167"/>
      <c r="ET186" s="167"/>
      <c r="EU186" s="167"/>
      <c r="EV186" s="168"/>
      <c r="EW186" s="409"/>
      <c r="EX186" s="91"/>
      <c r="EZ186" s="409"/>
      <c r="FA186" s="167"/>
      <c r="FB186" s="166"/>
      <c r="FC186" s="167"/>
      <c r="FD186" s="167"/>
      <c r="FE186" s="168"/>
      <c r="FF186" s="362"/>
      <c r="FG186" s="167"/>
      <c r="FH186" s="167"/>
      <c r="FI186" s="167"/>
      <c r="FJ186" s="168"/>
      <c r="FK186" s="17"/>
      <c r="FL186" s="167"/>
      <c r="FM186" s="167"/>
      <c r="FN186" s="167"/>
      <c r="FO186" s="168"/>
      <c r="FP186" s="409"/>
      <c r="FQ186" s="91"/>
      <c r="FS186" s="409"/>
      <c r="FT186" s="167"/>
      <c r="FU186" s="166"/>
      <c r="FV186" s="167"/>
      <c r="FW186" s="167"/>
      <c r="FX186" s="168"/>
      <c r="FY186" s="362"/>
      <c r="FZ186" s="167"/>
      <c r="GA186" s="167"/>
      <c r="GB186" s="167"/>
      <c r="GC186" s="168"/>
      <c r="GD186" s="17"/>
      <c r="GE186" s="167"/>
      <c r="GF186" s="167"/>
      <c r="GG186" s="167"/>
      <c r="GH186" s="168"/>
      <c r="GI186" s="409"/>
      <c r="GJ186" s="91"/>
      <c r="GL186" s="409"/>
      <c r="GM186" s="167"/>
      <c r="GN186" s="166"/>
      <c r="GO186" s="167"/>
      <c r="GP186" s="167"/>
      <c r="GQ186" s="168"/>
      <c r="GR186" s="362"/>
      <c r="GS186" s="167"/>
      <c r="GT186" s="167"/>
      <c r="GU186" s="167"/>
      <c r="GV186" s="168"/>
      <c r="GW186" s="17"/>
      <c r="GX186" s="167"/>
      <c r="GY186" s="167"/>
      <c r="GZ186" s="167"/>
      <c r="HA186" s="168"/>
      <c r="HB186" s="409"/>
      <c r="HC186" s="91"/>
      <c r="HE186" s="409"/>
      <c r="HF186" s="167"/>
      <c r="HG186" s="166"/>
      <c r="HH186" s="167"/>
      <c r="HI186" s="167"/>
      <c r="HJ186" s="168"/>
      <c r="HK186" s="362"/>
      <c r="HL186" s="167"/>
      <c r="HM186" s="167"/>
      <c r="HN186" s="167"/>
      <c r="HO186" s="168"/>
      <c r="HP186" s="17"/>
      <c r="HQ186" s="167"/>
      <c r="HR186" s="167"/>
      <c r="HS186" s="167"/>
      <c r="HT186" s="168"/>
      <c r="HU186" s="409"/>
      <c r="HV186" s="91"/>
      <c r="HX186" s="409"/>
      <c r="HY186" s="167"/>
      <c r="HZ186" s="166"/>
      <c r="IA186" s="167"/>
      <c r="IB186" s="167"/>
      <c r="IC186" s="168"/>
      <c r="ID186" s="362"/>
      <c r="IE186" s="167"/>
      <c r="IF186" s="167"/>
      <c r="IG186" s="167"/>
      <c r="IH186" s="168"/>
      <c r="II186" s="17"/>
      <c r="IJ186" s="167"/>
      <c r="IK186" s="167"/>
      <c r="IL186" s="167"/>
      <c r="IM186" s="168"/>
      <c r="IN186" s="409"/>
      <c r="IO186" s="91"/>
      <c r="IQ186" s="566"/>
      <c r="IR186" s="167"/>
      <c r="IS186" s="166"/>
      <c r="IT186" s="167"/>
      <c r="IU186" s="167"/>
      <c r="IV186" s="168"/>
      <c r="IW186" s="362"/>
      <c r="IX186" s="167"/>
      <c r="IY186" s="167"/>
      <c r="IZ186" s="167"/>
      <c r="JA186" s="168"/>
      <c r="JB186" s="17"/>
      <c r="JC186" s="167"/>
      <c r="JD186" s="167"/>
      <c r="JE186" s="167"/>
      <c r="JF186" s="168"/>
      <c r="JG186" s="566"/>
      <c r="JH186" s="91"/>
    </row>
    <row r="187" spans="1:268" hidden="1" x14ac:dyDescent="0.25">
      <c r="A187" s="566" t="s">
        <v>43</v>
      </c>
      <c r="B187" s="88"/>
      <c r="C187" s="88"/>
      <c r="D187" s="88"/>
      <c r="E187" s="88"/>
      <c r="F187" s="88"/>
      <c r="G187" s="88"/>
      <c r="H187" s="8">
        <v>7</v>
      </c>
      <c r="I187" s="8">
        <v>6</v>
      </c>
      <c r="J187" s="88"/>
      <c r="K187" s="88"/>
      <c r="L187" s="170"/>
      <c r="M187" s="88"/>
      <c r="N187" s="88"/>
      <c r="O187" s="88"/>
      <c r="P187" s="88"/>
      <c r="Q187" s="566" t="s">
        <v>43</v>
      </c>
      <c r="R187" s="91"/>
      <c r="U187" s="409" t="s">
        <v>43</v>
      </c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170"/>
      <c r="AG187" s="88"/>
      <c r="AH187" s="88"/>
      <c r="AI187" s="88"/>
      <c r="AJ187" s="88"/>
      <c r="AK187" s="409" t="s">
        <v>43</v>
      </c>
      <c r="AL187" s="91"/>
      <c r="AN187" s="409" t="s">
        <v>43</v>
      </c>
      <c r="AO187" s="88"/>
      <c r="AP187" s="88"/>
      <c r="AQ187" s="88"/>
      <c r="AR187" s="88"/>
      <c r="AS187" s="88"/>
      <c r="AT187" s="88"/>
      <c r="AU187" s="88"/>
      <c r="AV187" s="88"/>
      <c r="AW187" s="88"/>
      <c r="AX187" s="88"/>
      <c r="AY187" s="170"/>
      <c r="AZ187" s="88"/>
      <c r="BA187" s="88"/>
      <c r="BB187" s="88"/>
      <c r="BC187" s="88"/>
      <c r="BD187" s="409" t="s">
        <v>43</v>
      </c>
      <c r="BE187" s="91"/>
      <c r="BH187" s="409" t="s">
        <v>43</v>
      </c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170"/>
      <c r="BT187" s="88"/>
      <c r="BU187" s="88"/>
      <c r="BV187" s="88"/>
      <c r="BW187" s="88"/>
      <c r="BX187" s="409" t="s">
        <v>43</v>
      </c>
      <c r="BY187" s="91"/>
      <c r="CB187" s="409" t="s">
        <v>43</v>
      </c>
      <c r="CC187" s="88"/>
      <c r="CD187" s="88"/>
      <c r="CE187" s="88"/>
      <c r="CF187" s="88"/>
      <c r="CG187" s="88"/>
      <c r="CH187" s="88"/>
      <c r="CI187" s="88"/>
      <c r="CJ187" s="88"/>
      <c r="CK187" s="88"/>
      <c r="CL187" s="88"/>
      <c r="CM187" s="170"/>
      <c r="CN187" s="88"/>
      <c r="CO187" s="88"/>
      <c r="CP187" s="88"/>
      <c r="CQ187" s="88"/>
      <c r="CR187" s="409" t="s">
        <v>43</v>
      </c>
      <c r="CS187" s="91"/>
      <c r="CU187" s="409" t="s">
        <v>43</v>
      </c>
      <c r="CV187" s="88"/>
      <c r="CW187" s="88"/>
      <c r="CX187" s="88"/>
      <c r="CY187" s="88"/>
      <c r="CZ187" s="88"/>
      <c r="DA187" s="88"/>
      <c r="DB187" s="88"/>
      <c r="DC187" s="88"/>
      <c r="DD187" s="88"/>
      <c r="DE187" s="88"/>
      <c r="DF187" s="170"/>
      <c r="DG187" s="88"/>
      <c r="DH187" s="88"/>
      <c r="DI187" s="88"/>
      <c r="DJ187" s="88"/>
      <c r="DK187" s="409" t="s">
        <v>43</v>
      </c>
      <c r="DL187" s="91"/>
      <c r="DN187" s="409" t="s">
        <v>43</v>
      </c>
      <c r="DO187" s="88"/>
      <c r="DP187" s="88"/>
      <c r="DQ187" s="88"/>
      <c r="DR187" s="88"/>
      <c r="DS187" s="88"/>
      <c r="DT187" s="88"/>
      <c r="DU187" s="88"/>
      <c r="DV187" s="88"/>
      <c r="DW187" s="88"/>
      <c r="DX187" s="88"/>
      <c r="DY187" s="170"/>
      <c r="DZ187" s="88"/>
      <c r="EA187" s="88"/>
      <c r="EB187" s="88"/>
      <c r="EC187" s="88"/>
      <c r="ED187" s="409" t="s">
        <v>43</v>
      </c>
      <c r="EE187" s="91"/>
      <c r="EG187" s="409" t="s">
        <v>43</v>
      </c>
      <c r="EH187" s="88"/>
      <c r="EI187" s="88"/>
      <c r="EJ187" s="88"/>
      <c r="EK187" s="88"/>
      <c r="EL187" s="88"/>
      <c r="EM187" s="88"/>
      <c r="EN187" s="88"/>
      <c r="EO187" s="88"/>
      <c r="EP187" s="88"/>
      <c r="EQ187" s="88"/>
      <c r="ER187" s="170"/>
      <c r="ES187" s="88"/>
      <c r="ET187" s="88"/>
      <c r="EU187" s="88"/>
      <c r="EV187" s="88"/>
      <c r="EW187" s="409" t="s">
        <v>43</v>
      </c>
      <c r="EX187" s="91"/>
      <c r="EZ187" s="409" t="s">
        <v>43</v>
      </c>
      <c r="FA187" s="88"/>
      <c r="FB187" s="88"/>
      <c r="FC187" s="88"/>
      <c r="FD187" s="88"/>
      <c r="FE187" s="88"/>
      <c r="FF187" s="88"/>
      <c r="FG187" s="88"/>
      <c r="FH187" s="88"/>
      <c r="FI187" s="88"/>
      <c r="FJ187" s="88"/>
      <c r="FK187" s="170"/>
      <c r="FL187" s="88"/>
      <c r="FM187" s="88"/>
      <c r="FN187" s="88"/>
      <c r="FO187" s="88"/>
      <c r="FP187" s="409" t="s">
        <v>43</v>
      </c>
      <c r="FQ187" s="91"/>
      <c r="FS187" s="409" t="s">
        <v>43</v>
      </c>
      <c r="FT187" s="88"/>
      <c r="FU187" s="88"/>
      <c r="FV187" s="88"/>
      <c r="FW187" s="88"/>
      <c r="FX187" s="88"/>
      <c r="FY187" s="88"/>
      <c r="FZ187" s="88"/>
      <c r="GA187" s="88"/>
      <c r="GB187" s="88"/>
      <c r="GC187" s="88"/>
      <c r="GD187" s="170"/>
      <c r="GE187" s="88"/>
      <c r="GF187" s="88"/>
      <c r="GG187" s="88"/>
      <c r="GH187" s="88"/>
      <c r="GI187" s="409" t="s">
        <v>43</v>
      </c>
      <c r="GJ187" s="91"/>
      <c r="GL187" s="409" t="s">
        <v>43</v>
      </c>
      <c r="GM187" s="88"/>
      <c r="GN187" s="88"/>
      <c r="GO187" s="88"/>
      <c r="GP187" s="88"/>
      <c r="GQ187" s="88"/>
      <c r="GR187" s="88"/>
      <c r="GS187" s="88"/>
      <c r="GT187" s="88"/>
      <c r="GU187" s="88"/>
      <c r="GV187" s="88"/>
      <c r="GW187" s="170"/>
      <c r="GX187" s="88"/>
      <c r="GY187" s="88"/>
      <c r="GZ187" s="88"/>
      <c r="HA187" s="88"/>
      <c r="HB187" s="409" t="s">
        <v>43</v>
      </c>
      <c r="HC187" s="91"/>
      <c r="HE187" s="409" t="s">
        <v>43</v>
      </c>
      <c r="HF187" s="88"/>
      <c r="HG187" s="88"/>
      <c r="HH187" s="88"/>
      <c r="HI187" s="88"/>
      <c r="HJ187" s="88"/>
      <c r="HK187" s="88"/>
      <c r="HL187" s="88"/>
      <c r="HM187" s="88"/>
      <c r="HN187" s="88"/>
      <c r="HO187" s="88"/>
      <c r="HP187" s="170"/>
      <c r="HQ187" s="88"/>
      <c r="HR187" s="88"/>
      <c r="HS187" s="88"/>
      <c r="HT187" s="88"/>
      <c r="HU187" s="409" t="s">
        <v>43</v>
      </c>
      <c r="HV187" s="91"/>
      <c r="HX187" s="409" t="s">
        <v>43</v>
      </c>
      <c r="HY187" s="88"/>
      <c r="HZ187" s="88"/>
      <c r="IA187" s="88"/>
      <c r="IB187" s="88"/>
      <c r="IC187" s="88"/>
      <c r="ID187" s="88"/>
      <c r="IE187" s="88"/>
      <c r="IF187" s="88"/>
      <c r="IG187" s="88"/>
      <c r="IH187" s="88"/>
      <c r="II187" s="170"/>
      <c r="IJ187" s="88"/>
      <c r="IK187" s="88"/>
      <c r="IL187" s="88"/>
      <c r="IM187" s="88"/>
      <c r="IN187" s="409" t="s">
        <v>43</v>
      </c>
      <c r="IO187" s="91"/>
      <c r="IQ187" s="566" t="s">
        <v>43</v>
      </c>
      <c r="IR187" s="88"/>
      <c r="IS187" s="88"/>
      <c r="IT187" s="88"/>
      <c r="IU187" s="88"/>
      <c r="IV187" s="88"/>
      <c r="IW187" s="88"/>
      <c r="IX187" s="88"/>
      <c r="IY187" s="88"/>
      <c r="IZ187" s="88"/>
      <c r="JA187" s="88"/>
      <c r="JB187" s="170"/>
      <c r="JC187" s="88"/>
      <c r="JD187" s="88"/>
      <c r="JE187" s="88"/>
      <c r="JF187" s="88"/>
      <c r="JG187" s="566" t="s">
        <v>43</v>
      </c>
      <c r="JH187" s="91"/>
    </row>
    <row r="188" spans="1:268" hidden="1" x14ac:dyDescent="0.25">
      <c r="A188" s="566" t="s">
        <v>1</v>
      </c>
      <c r="B188" s="88"/>
      <c r="C188" s="8"/>
      <c r="D188" s="88"/>
      <c r="E188" s="88"/>
      <c r="F188" s="87"/>
      <c r="G188" s="10"/>
      <c r="H188" s="177" t="s">
        <v>47</v>
      </c>
      <c r="I188" s="177" t="s">
        <v>46</v>
      </c>
      <c r="J188" s="88"/>
      <c r="K188" s="87"/>
      <c r="L188" s="17"/>
      <c r="M188" s="88"/>
      <c r="N188" s="88"/>
      <c r="O188" s="88"/>
      <c r="P188" s="87"/>
      <c r="Q188" s="566" t="s">
        <v>1</v>
      </c>
      <c r="R188" s="91"/>
      <c r="U188" s="409" t="s">
        <v>1</v>
      </c>
      <c r="V188" s="88"/>
      <c r="W188" s="8"/>
      <c r="X188" s="88"/>
      <c r="Y188" s="88"/>
      <c r="Z188" s="87"/>
      <c r="AA188" s="10"/>
      <c r="AB188" s="88"/>
      <c r="AC188" s="88"/>
      <c r="AD188" s="88"/>
      <c r="AE188" s="87"/>
      <c r="AF188" s="17"/>
      <c r="AG188" s="88"/>
      <c r="AH188" s="88"/>
      <c r="AI188" s="88"/>
      <c r="AJ188" s="87"/>
      <c r="AK188" s="409" t="s">
        <v>1</v>
      </c>
      <c r="AL188" s="91"/>
      <c r="AN188" s="409" t="s">
        <v>1</v>
      </c>
      <c r="AO188" s="88"/>
      <c r="AP188" s="8"/>
      <c r="AQ188" s="88"/>
      <c r="AR188" s="88"/>
      <c r="AS188" s="87"/>
      <c r="AT188" s="10"/>
      <c r="AU188" s="88"/>
      <c r="AV188" s="88"/>
      <c r="AW188" s="88"/>
      <c r="AX188" s="87"/>
      <c r="AY188" s="17"/>
      <c r="AZ188" s="88"/>
      <c r="BA188" s="88"/>
      <c r="BB188" s="88"/>
      <c r="BC188" s="87"/>
      <c r="BD188" s="409" t="s">
        <v>1</v>
      </c>
      <c r="BE188" s="91"/>
      <c r="BH188" s="409" t="s">
        <v>1</v>
      </c>
      <c r="BI188" s="88"/>
      <c r="BJ188" s="8"/>
      <c r="BK188" s="88"/>
      <c r="BL188" s="88"/>
      <c r="BM188" s="87"/>
      <c r="BN188" s="10"/>
      <c r="BO188" s="88"/>
      <c r="BP188" s="88"/>
      <c r="BQ188" s="88"/>
      <c r="BR188" s="87"/>
      <c r="BS188" s="17"/>
      <c r="BT188" s="88"/>
      <c r="BU188" s="88"/>
      <c r="BV188" s="88"/>
      <c r="BW188" s="87"/>
      <c r="BX188" s="409" t="s">
        <v>1</v>
      </c>
      <c r="BY188" s="91"/>
      <c r="CB188" s="409" t="s">
        <v>1</v>
      </c>
      <c r="CC188" s="88"/>
      <c r="CD188" s="8"/>
      <c r="CE188" s="88"/>
      <c r="CF188" s="88"/>
      <c r="CG188" s="87"/>
      <c r="CH188" s="10"/>
      <c r="CI188" s="88"/>
      <c r="CJ188" s="88"/>
      <c r="CK188" s="88"/>
      <c r="CL188" s="87"/>
      <c r="CM188" s="17"/>
      <c r="CN188" s="88"/>
      <c r="CO188" s="88"/>
      <c r="CP188" s="88"/>
      <c r="CQ188" s="87"/>
      <c r="CR188" s="409" t="s">
        <v>1</v>
      </c>
      <c r="CS188" s="91"/>
      <c r="CU188" s="409" t="s">
        <v>1</v>
      </c>
      <c r="CV188" s="88"/>
      <c r="CW188" s="8"/>
      <c r="CX188" s="88"/>
      <c r="CY188" s="88"/>
      <c r="CZ188" s="87"/>
      <c r="DA188" s="10"/>
      <c r="DB188" s="88"/>
      <c r="DC188" s="88"/>
      <c r="DD188" s="88"/>
      <c r="DE188" s="87"/>
      <c r="DF188" s="17"/>
      <c r="DG188" s="88"/>
      <c r="DH188" s="88"/>
      <c r="DI188" s="88"/>
      <c r="DJ188" s="87"/>
      <c r="DK188" s="409" t="s">
        <v>1</v>
      </c>
      <c r="DL188" s="91"/>
      <c r="DN188" s="409" t="s">
        <v>1</v>
      </c>
      <c r="DO188" s="88"/>
      <c r="DP188" s="8"/>
      <c r="DQ188" s="88"/>
      <c r="DR188" s="88"/>
      <c r="DS188" s="87"/>
      <c r="DT188" s="10"/>
      <c r="DU188" s="88"/>
      <c r="DV188" s="88"/>
      <c r="DW188" s="88"/>
      <c r="DX188" s="87"/>
      <c r="DY188" s="17"/>
      <c r="DZ188" s="88"/>
      <c r="EA188" s="88"/>
      <c r="EB188" s="88"/>
      <c r="EC188" s="87"/>
      <c r="ED188" s="409" t="s">
        <v>1</v>
      </c>
      <c r="EE188" s="91"/>
      <c r="EG188" s="409" t="s">
        <v>1</v>
      </c>
      <c r="EH188" s="88"/>
      <c r="EI188" s="8"/>
      <c r="EJ188" s="88"/>
      <c r="EK188" s="88"/>
      <c r="EL188" s="87"/>
      <c r="EM188" s="10"/>
      <c r="EN188" s="88"/>
      <c r="EO188" s="88"/>
      <c r="EP188" s="88"/>
      <c r="EQ188" s="87"/>
      <c r="ER188" s="17"/>
      <c r="ES188" s="88"/>
      <c r="ET188" s="88"/>
      <c r="EU188" s="88"/>
      <c r="EV188" s="87"/>
      <c r="EW188" s="409" t="s">
        <v>1</v>
      </c>
      <c r="EX188" s="91"/>
      <c r="EZ188" s="409" t="s">
        <v>1</v>
      </c>
      <c r="FA188" s="88"/>
      <c r="FB188" s="8"/>
      <c r="FC188" s="88"/>
      <c r="FD188" s="88"/>
      <c r="FE188" s="87"/>
      <c r="FF188" s="10"/>
      <c r="FG188" s="88"/>
      <c r="FH188" s="88"/>
      <c r="FI188" s="88"/>
      <c r="FJ188" s="87"/>
      <c r="FK188" s="17"/>
      <c r="FL188" s="88"/>
      <c r="FM188" s="88"/>
      <c r="FN188" s="88"/>
      <c r="FO188" s="87"/>
      <c r="FP188" s="409" t="s">
        <v>1</v>
      </c>
      <c r="FQ188" s="91"/>
      <c r="FS188" s="409" t="s">
        <v>1</v>
      </c>
      <c r="FT188" s="88"/>
      <c r="FU188" s="8"/>
      <c r="FV188" s="88"/>
      <c r="FW188" s="88"/>
      <c r="FX188" s="87"/>
      <c r="FY188" s="10"/>
      <c r="FZ188" s="88"/>
      <c r="GA188" s="88"/>
      <c r="GB188" s="88"/>
      <c r="GC188" s="87"/>
      <c r="GD188" s="17"/>
      <c r="GE188" s="88"/>
      <c r="GF188" s="88"/>
      <c r="GG188" s="88"/>
      <c r="GH188" s="87"/>
      <c r="GI188" s="409" t="s">
        <v>1</v>
      </c>
      <c r="GJ188" s="91"/>
      <c r="GL188" s="409" t="s">
        <v>1</v>
      </c>
      <c r="GM188" s="88"/>
      <c r="GN188" s="8"/>
      <c r="GO188" s="88"/>
      <c r="GP188" s="88"/>
      <c r="GQ188" s="87"/>
      <c r="GR188" s="10"/>
      <c r="GS188" s="88"/>
      <c r="GT188" s="88"/>
      <c r="GU188" s="88"/>
      <c r="GV188" s="87"/>
      <c r="GW188" s="17"/>
      <c r="GX188" s="88"/>
      <c r="GY188" s="88"/>
      <c r="GZ188" s="88"/>
      <c r="HA188" s="87"/>
      <c r="HB188" s="409" t="s">
        <v>1</v>
      </c>
      <c r="HC188" s="91"/>
      <c r="HE188" s="409" t="s">
        <v>1</v>
      </c>
      <c r="HF188" s="88"/>
      <c r="HG188" s="8"/>
      <c r="HH188" s="88"/>
      <c r="HI188" s="88"/>
      <c r="HJ188" s="87"/>
      <c r="HK188" s="10"/>
      <c r="HL188" s="88"/>
      <c r="HM188" s="88"/>
      <c r="HN188" s="88"/>
      <c r="HO188" s="87"/>
      <c r="HP188" s="17"/>
      <c r="HQ188" s="88"/>
      <c r="HR188" s="88"/>
      <c r="HS188" s="88"/>
      <c r="HT188" s="87"/>
      <c r="HU188" s="409" t="s">
        <v>1</v>
      </c>
      <c r="HV188" s="91"/>
      <c r="HX188" s="409" t="s">
        <v>1</v>
      </c>
      <c r="HY188" s="88"/>
      <c r="HZ188" s="8"/>
      <c r="IA188" s="88"/>
      <c r="IB188" s="88"/>
      <c r="IC188" s="87"/>
      <c r="ID188" s="10"/>
      <c r="IE188" s="88"/>
      <c r="IF188" s="88"/>
      <c r="IG188" s="88"/>
      <c r="IH188" s="87"/>
      <c r="II188" s="17"/>
      <c r="IJ188" s="88"/>
      <c r="IK188" s="88"/>
      <c r="IL188" s="88"/>
      <c r="IM188" s="87"/>
      <c r="IN188" s="409" t="s">
        <v>1</v>
      </c>
      <c r="IO188" s="91"/>
      <c r="IQ188" s="566" t="s">
        <v>1</v>
      </c>
      <c r="IR188" s="88"/>
      <c r="IS188" s="8"/>
      <c r="IT188" s="88"/>
      <c r="IU188" s="88"/>
      <c r="IV188" s="87"/>
      <c r="IW188" s="10"/>
      <c r="IX188" s="88"/>
      <c r="IY188" s="88"/>
      <c r="IZ188" s="88"/>
      <c r="JA188" s="87"/>
      <c r="JB188" s="17"/>
      <c r="JC188" s="88"/>
      <c r="JD188" s="88"/>
      <c r="JE188" s="88"/>
      <c r="JF188" s="87"/>
      <c r="JG188" s="566" t="s">
        <v>1</v>
      </c>
      <c r="JH188" s="91"/>
    </row>
    <row r="189" spans="1:268" hidden="1" x14ac:dyDescent="0.25">
      <c r="A189" s="584"/>
      <c r="B189" s="8">
        <v>1</v>
      </c>
      <c r="C189" s="8">
        <v>2</v>
      </c>
      <c r="D189" s="8">
        <v>3</v>
      </c>
      <c r="E189" s="8">
        <v>4</v>
      </c>
      <c r="F189" s="9">
        <v>5</v>
      </c>
      <c r="G189" s="10"/>
      <c r="H189" s="182">
        <v>41455</v>
      </c>
      <c r="I189" s="182">
        <v>41455</v>
      </c>
      <c r="J189" s="8">
        <v>8</v>
      </c>
      <c r="K189" s="9">
        <v>9</v>
      </c>
      <c r="L189" s="17"/>
      <c r="M189" s="8">
        <v>10</v>
      </c>
      <c r="N189" s="8">
        <v>11</v>
      </c>
      <c r="O189" s="8">
        <v>12</v>
      </c>
      <c r="P189" s="9">
        <v>13</v>
      </c>
      <c r="Q189" s="584"/>
      <c r="R189" s="91"/>
      <c r="U189" s="432"/>
      <c r="V189" s="8">
        <v>1</v>
      </c>
      <c r="W189" s="8">
        <v>2</v>
      </c>
      <c r="X189" s="8">
        <v>3</v>
      </c>
      <c r="Y189" s="8">
        <v>4</v>
      </c>
      <c r="Z189" s="9">
        <v>5</v>
      </c>
      <c r="AA189" s="10"/>
      <c r="AB189" s="8">
        <v>7</v>
      </c>
      <c r="AC189" s="8">
        <v>7</v>
      </c>
      <c r="AD189" s="8">
        <v>8</v>
      </c>
      <c r="AE189" s="9">
        <v>9</v>
      </c>
      <c r="AF189" s="17"/>
      <c r="AG189" s="8">
        <v>10</v>
      </c>
      <c r="AH189" s="8">
        <v>11</v>
      </c>
      <c r="AI189" s="8">
        <v>12</v>
      </c>
      <c r="AJ189" s="9">
        <v>13</v>
      </c>
      <c r="AK189" s="432"/>
      <c r="AL189" s="91"/>
      <c r="AN189" s="432"/>
      <c r="AO189" s="8">
        <v>1</v>
      </c>
      <c r="AP189" s="8">
        <v>2</v>
      </c>
      <c r="AQ189" s="8">
        <v>3</v>
      </c>
      <c r="AR189" s="8">
        <v>4</v>
      </c>
      <c r="AS189" s="9">
        <v>5</v>
      </c>
      <c r="AT189" s="10"/>
      <c r="AU189" s="8">
        <v>7</v>
      </c>
      <c r="AV189" s="8">
        <v>7</v>
      </c>
      <c r="AW189" s="8">
        <v>8</v>
      </c>
      <c r="AX189" s="9">
        <v>9</v>
      </c>
      <c r="AY189" s="17"/>
      <c r="AZ189" s="8">
        <v>10</v>
      </c>
      <c r="BA189" s="8">
        <v>11</v>
      </c>
      <c r="BB189" s="8">
        <v>12</v>
      </c>
      <c r="BC189" s="9">
        <v>13</v>
      </c>
      <c r="BD189" s="432"/>
      <c r="BE189" s="91"/>
      <c r="BH189" s="432"/>
      <c r="BI189" s="8">
        <v>1</v>
      </c>
      <c r="BJ189" s="8">
        <v>2</v>
      </c>
      <c r="BK189" s="8">
        <v>3</v>
      </c>
      <c r="BL189" s="8">
        <v>4</v>
      </c>
      <c r="BM189" s="9">
        <v>5</v>
      </c>
      <c r="BN189" s="10"/>
      <c r="BO189" s="8">
        <v>7</v>
      </c>
      <c r="BP189" s="8">
        <v>7</v>
      </c>
      <c r="BQ189" s="8">
        <v>8</v>
      </c>
      <c r="BR189" s="9">
        <v>9</v>
      </c>
      <c r="BS189" s="17"/>
      <c r="BT189" s="8">
        <v>10</v>
      </c>
      <c r="BU189" s="8">
        <v>11</v>
      </c>
      <c r="BV189" s="8">
        <v>12</v>
      </c>
      <c r="BW189" s="9">
        <v>13</v>
      </c>
      <c r="BX189" s="432"/>
      <c r="BY189" s="91"/>
      <c r="CB189" s="432"/>
      <c r="CC189" s="8">
        <v>1</v>
      </c>
      <c r="CD189" s="8">
        <v>2</v>
      </c>
      <c r="CE189" s="8">
        <v>3</v>
      </c>
      <c r="CF189" s="8">
        <v>4</v>
      </c>
      <c r="CG189" s="9">
        <v>5</v>
      </c>
      <c r="CH189" s="10"/>
      <c r="CI189" s="8">
        <v>7</v>
      </c>
      <c r="CJ189" s="8">
        <v>7</v>
      </c>
      <c r="CK189" s="8">
        <v>8</v>
      </c>
      <c r="CL189" s="9">
        <v>9</v>
      </c>
      <c r="CM189" s="17"/>
      <c r="CN189" s="8">
        <v>10</v>
      </c>
      <c r="CO189" s="8">
        <v>11</v>
      </c>
      <c r="CP189" s="8">
        <v>12</v>
      </c>
      <c r="CQ189" s="9">
        <v>13</v>
      </c>
      <c r="CR189" s="432"/>
      <c r="CS189" s="91"/>
      <c r="CU189" s="432"/>
      <c r="CV189" s="8">
        <v>1</v>
      </c>
      <c r="CW189" s="8">
        <v>2</v>
      </c>
      <c r="CX189" s="8">
        <v>3</v>
      </c>
      <c r="CY189" s="8">
        <v>4</v>
      </c>
      <c r="CZ189" s="9">
        <v>5</v>
      </c>
      <c r="DA189" s="10"/>
      <c r="DB189" s="8">
        <v>7</v>
      </c>
      <c r="DC189" s="8">
        <v>7</v>
      </c>
      <c r="DD189" s="8">
        <v>8</v>
      </c>
      <c r="DE189" s="9">
        <v>9</v>
      </c>
      <c r="DF189" s="17"/>
      <c r="DG189" s="8">
        <v>10</v>
      </c>
      <c r="DH189" s="8">
        <v>11</v>
      </c>
      <c r="DI189" s="8">
        <v>12</v>
      </c>
      <c r="DJ189" s="9">
        <v>13</v>
      </c>
      <c r="DK189" s="432"/>
      <c r="DL189" s="91"/>
      <c r="DN189" s="432"/>
      <c r="DO189" s="8">
        <v>1</v>
      </c>
      <c r="DP189" s="8">
        <v>2</v>
      </c>
      <c r="DQ189" s="8">
        <v>3</v>
      </c>
      <c r="DR189" s="8">
        <v>4</v>
      </c>
      <c r="DS189" s="9">
        <v>5</v>
      </c>
      <c r="DT189" s="10"/>
      <c r="DU189" s="8">
        <v>7</v>
      </c>
      <c r="DV189" s="8">
        <v>7</v>
      </c>
      <c r="DW189" s="8">
        <v>8</v>
      </c>
      <c r="DX189" s="9">
        <v>9</v>
      </c>
      <c r="DY189" s="17"/>
      <c r="DZ189" s="8">
        <v>10</v>
      </c>
      <c r="EA189" s="8">
        <v>11</v>
      </c>
      <c r="EB189" s="8">
        <v>12</v>
      </c>
      <c r="EC189" s="9">
        <v>13</v>
      </c>
      <c r="ED189" s="432"/>
      <c r="EE189" s="91"/>
      <c r="EG189" s="432"/>
      <c r="EH189" s="8">
        <v>1</v>
      </c>
      <c r="EI189" s="8">
        <v>2</v>
      </c>
      <c r="EJ189" s="8">
        <v>3</v>
      </c>
      <c r="EK189" s="8">
        <v>4</v>
      </c>
      <c r="EL189" s="9">
        <v>5</v>
      </c>
      <c r="EM189" s="10"/>
      <c r="EN189" s="8">
        <v>7</v>
      </c>
      <c r="EO189" s="8">
        <v>7</v>
      </c>
      <c r="EP189" s="8">
        <v>8</v>
      </c>
      <c r="EQ189" s="9">
        <v>9</v>
      </c>
      <c r="ER189" s="17"/>
      <c r="ES189" s="8">
        <v>10</v>
      </c>
      <c r="ET189" s="8">
        <v>11</v>
      </c>
      <c r="EU189" s="8">
        <v>12</v>
      </c>
      <c r="EV189" s="9">
        <v>13</v>
      </c>
      <c r="EW189" s="432"/>
      <c r="EX189" s="91"/>
      <c r="EZ189" s="432"/>
      <c r="FA189" s="8">
        <v>1</v>
      </c>
      <c r="FB189" s="8">
        <v>2</v>
      </c>
      <c r="FC189" s="8">
        <v>3</v>
      </c>
      <c r="FD189" s="8">
        <v>4</v>
      </c>
      <c r="FE189" s="9">
        <v>5</v>
      </c>
      <c r="FF189" s="10"/>
      <c r="FG189" s="8">
        <v>7</v>
      </c>
      <c r="FH189" s="8">
        <v>7</v>
      </c>
      <c r="FI189" s="8">
        <v>8</v>
      </c>
      <c r="FJ189" s="9">
        <v>9</v>
      </c>
      <c r="FK189" s="17"/>
      <c r="FL189" s="8">
        <v>10</v>
      </c>
      <c r="FM189" s="8">
        <v>11</v>
      </c>
      <c r="FN189" s="8">
        <v>12</v>
      </c>
      <c r="FO189" s="9">
        <v>13</v>
      </c>
      <c r="FP189" s="432"/>
      <c r="FQ189" s="91"/>
      <c r="FS189" s="432"/>
      <c r="FT189" s="8">
        <v>1</v>
      </c>
      <c r="FU189" s="8">
        <v>2</v>
      </c>
      <c r="FV189" s="8">
        <v>3</v>
      </c>
      <c r="FW189" s="8">
        <v>4</v>
      </c>
      <c r="FX189" s="9">
        <v>5</v>
      </c>
      <c r="FY189" s="10"/>
      <c r="FZ189" s="8">
        <v>7</v>
      </c>
      <c r="GA189" s="8">
        <v>7</v>
      </c>
      <c r="GB189" s="8">
        <v>8</v>
      </c>
      <c r="GC189" s="9">
        <v>9</v>
      </c>
      <c r="GD189" s="17"/>
      <c r="GE189" s="8">
        <v>10</v>
      </c>
      <c r="GF189" s="8">
        <v>11</v>
      </c>
      <c r="GG189" s="8">
        <v>12</v>
      </c>
      <c r="GH189" s="9">
        <v>13</v>
      </c>
      <c r="GI189" s="432"/>
      <c r="GJ189" s="91"/>
      <c r="GL189" s="432"/>
      <c r="GM189" s="8">
        <v>1</v>
      </c>
      <c r="GN189" s="8">
        <v>2</v>
      </c>
      <c r="GO189" s="8">
        <v>3</v>
      </c>
      <c r="GP189" s="8">
        <v>4</v>
      </c>
      <c r="GQ189" s="9">
        <v>5</v>
      </c>
      <c r="GR189" s="10"/>
      <c r="GS189" s="8">
        <v>7</v>
      </c>
      <c r="GT189" s="8">
        <v>7</v>
      </c>
      <c r="GU189" s="8">
        <v>8</v>
      </c>
      <c r="GV189" s="9">
        <v>9</v>
      </c>
      <c r="GW189" s="17"/>
      <c r="GX189" s="8">
        <v>10</v>
      </c>
      <c r="GY189" s="8">
        <v>11</v>
      </c>
      <c r="GZ189" s="8">
        <v>12</v>
      </c>
      <c r="HA189" s="9">
        <v>13</v>
      </c>
      <c r="HB189" s="432"/>
      <c r="HC189" s="91"/>
      <c r="HE189" s="432"/>
      <c r="HF189" s="8">
        <v>1</v>
      </c>
      <c r="HG189" s="8">
        <v>2</v>
      </c>
      <c r="HH189" s="8">
        <v>3</v>
      </c>
      <c r="HI189" s="8">
        <v>4</v>
      </c>
      <c r="HJ189" s="9">
        <v>5</v>
      </c>
      <c r="HK189" s="10"/>
      <c r="HL189" s="8">
        <v>7</v>
      </c>
      <c r="HM189" s="8">
        <v>7</v>
      </c>
      <c r="HN189" s="8">
        <v>8</v>
      </c>
      <c r="HO189" s="9">
        <v>9</v>
      </c>
      <c r="HP189" s="17"/>
      <c r="HQ189" s="8">
        <v>10</v>
      </c>
      <c r="HR189" s="8">
        <v>11</v>
      </c>
      <c r="HS189" s="8">
        <v>12</v>
      </c>
      <c r="HT189" s="9">
        <v>13</v>
      </c>
      <c r="HU189" s="432"/>
      <c r="HV189" s="91"/>
      <c r="HX189" s="432"/>
      <c r="HY189" s="8">
        <v>1</v>
      </c>
      <c r="HZ189" s="8">
        <v>2</v>
      </c>
      <c r="IA189" s="8">
        <v>3</v>
      </c>
      <c r="IB189" s="8">
        <v>4</v>
      </c>
      <c r="IC189" s="9">
        <v>5</v>
      </c>
      <c r="ID189" s="10"/>
      <c r="IE189" s="8">
        <v>7</v>
      </c>
      <c r="IF189" s="8">
        <v>7</v>
      </c>
      <c r="IG189" s="8">
        <v>8</v>
      </c>
      <c r="IH189" s="9">
        <v>9</v>
      </c>
      <c r="II189" s="17"/>
      <c r="IJ189" s="8">
        <v>10</v>
      </c>
      <c r="IK189" s="8">
        <v>11</v>
      </c>
      <c r="IL189" s="8">
        <v>12</v>
      </c>
      <c r="IM189" s="9">
        <v>13</v>
      </c>
      <c r="IN189" s="432"/>
      <c r="IO189" s="91"/>
      <c r="IQ189" s="584"/>
      <c r="IR189" s="8">
        <v>1</v>
      </c>
      <c r="IS189" s="8">
        <v>2</v>
      </c>
      <c r="IT189" s="8">
        <v>3</v>
      </c>
      <c r="IU189" s="8">
        <v>4</v>
      </c>
      <c r="IV189" s="9">
        <v>5</v>
      </c>
      <c r="IW189" s="10"/>
      <c r="IX189" s="8">
        <v>7</v>
      </c>
      <c r="IY189" s="8">
        <v>7</v>
      </c>
      <c r="IZ189" s="8">
        <v>8</v>
      </c>
      <c r="JA189" s="9">
        <v>9</v>
      </c>
      <c r="JB189" s="17"/>
      <c r="JC189" s="8">
        <v>10</v>
      </c>
      <c r="JD189" s="8">
        <v>11</v>
      </c>
      <c r="JE189" s="8">
        <v>12</v>
      </c>
      <c r="JF189" s="9">
        <v>13</v>
      </c>
      <c r="JG189" s="584"/>
      <c r="JH189" s="91"/>
    </row>
    <row r="190" spans="1:268" hidden="1" x14ac:dyDescent="0.25">
      <c r="A190" s="566"/>
      <c r="B190" s="177" t="s">
        <v>44</v>
      </c>
      <c r="C190" s="177" t="s">
        <v>45</v>
      </c>
      <c r="D190" s="177" t="s">
        <v>46</v>
      </c>
      <c r="E190" s="177" t="s">
        <v>3</v>
      </c>
      <c r="F190" s="178" t="s">
        <v>4</v>
      </c>
      <c r="G190" s="179" t="s">
        <v>1</v>
      </c>
      <c r="H190" s="7"/>
      <c r="I190" s="7"/>
      <c r="J190" s="177" t="s">
        <v>3</v>
      </c>
      <c r="K190" s="178" t="s">
        <v>4</v>
      </c>
      <c r="L190" s="17"/>
      <c r="M190" s="177" t="s">
        <v>46</v>
      </c>
      <c r="N190" s="177" t="s">
        <v>47</v>
      </c>
      <c r="O190" s="177" t="s">
        <v>3</v>
      </c>
      <c r="P190" s="178" t="s">
        <v>4</v>
      </c>
      <c r="Q190" s="566"/>
      <c r="R190" s="91"/>
      <c r="U190" s="409"/>
      <c r="V190" s="177" t="s">
        <v>44</v>
      </c>
      <c r="W190" s="177" t="s">
        <v>45</v>
      </c>
      <c r="X190" s="177" t="s">
        <v>46</v>
      </c>
      <c r="Y190" s="177" t="s">
        <v>3</v>
      </c>
      <c r="Z190" s="178" t="s">
        <v>4</v>
      </c>
      <c r="AA190" s="179" t="s">
        <v>1</v>
      </c>
      <c r="AB190" s="177" t="s">
        <v>47</v>
      </c>
      <c r="AC190" s="177" t="s">
        <v>47</v>
      </c>
      <c r="AD190" s="177" t="s">
        <v>3</v>
      </c>
      <c r="AE190" s="178" t="s">
        <v>4</v>
      </c>
      <c r="AF190" s="17"/>
      <c r="AG190" s="177" t="s">
        <v>46</v>
      </c>
      <c r="AH190" s="177" t="s">
        <v>47</v>
      </c>
      <c r="AI190" s="177" t="s">
        <v>3</v>
      </c>
      <c r="AJ190" s="178" t="s">
        <v>4</v>
      </c>
      <c r="AK190" s="409"/>
      <c r="AL190" s="91"/>
      <c r="AN190" s="409"/>
      <c r="AO190" s="177" t="s">
        <v>44</v>
      </c>
      <c r="AP190" s="177" t="s">
        <v>45</v>
      </c>
      <c r="AQ190" s="177" t="s">
        <v>46</v>
      </c>
      <c r="AR190" s="177" t="s">
        <v>3</v>
      </c>
      <c r="AS190" s="178" t="s">
        <v>4</v>
      </c>
      <c r="AT190" s="179" t="s">
        <v>1</v>
      </c>
      <c r="AU190" s="177" t="s">
        <v>47</v>
      </c>
      <c r="AV190" s="177" t="s">
        <v>47</v>
      </c>
      <c r="AW190" s="177" t="s">
        <v>3</v>
      </c>
      <c r="AX190" s="178" t="s">
        <v>4</v>
      </c>
      <c r="AY190" s="17"/>
      <c r="AZ190" s="177" t="s">
        <v>46</v>
      </c>
      <c r="BA190" s="177" t="s">
        <v>47</v>
      </c>
      <c r="BB190" s="177" t="s">
        <v>3</v>
      </c>
      <c r="BC190" s="178" t="s">
        <v>4</v>
      </c>
      <c r="BD190" s="409"/>
      <c r="BE190" s="91"/>
      <c r="BH190" s="409"/>
      <c r="BI190" s="177" t="s">
        <v>44</v>
      </c>
      <c r="BJ190" s="177" t="s">
        <v>45</v>
      </c>
      <c r="BK190" s="177" t="s">
        <v>46</v>
      </c>
      <c r="BL190" s="177" t="s">
        <v>3</v>
      </c>
      <c r="BM190" s="178" t="s">
        <v>4</v>
      </c>
      <c r="BN190" s="179" t="s">
        <v>1</v>
      </c>
      <c r="BO190" s="177" t="s">
        <v>47</v>
      </c>
      <c r="BP190" s="177" t="s">
        <v>47</v>
      </c>
      <c r="BQ190" s="177" t="s">
        <v>3</v>
      </c>
      <c r="BR190" s="178" t="s">
        <v>4</v>
      </c>
      <c r="BS190" s="17"/>
      <c r="BT190" s="177" t="s">
        <v>46</v>
      </c>
      <c r="BU190" s="177" t="s">
        <v>47</v>
      </c>
      <c r="BV190" s="177" t="s">
        <v>3</v>
      </c>
      <c r="BW190" s="178" t="s">
        <v>4</v>
      </c>
      <c r="BX190" s="409"/>
      <c r="BY190" s="91"/>
      <c r="CB190" s="409"/>
      <c r="CC190" s="177" t="s">
        <v>44</v>
      </c>
      <c r="CD190" s="177" t="s">
        <v>45</v>
      </c>
      <c r="CE190" s="177" t="s">
        <v>46</v>
      </c>
      <c r="CF190" s="177" t="s">
        <v>3</v>
      </c>
      <c r="CG190" s="178" t="s">
        <v>4</v>
      </c>
      <c r="CH190" s="179" t="s">
        <v>1</v>
      </c>
      <c r="CI190" s="177" t="s">
        <v>47</v>
      </c>
      <c r="CJ190" s="177" t="s">
        <v>47</v>
      </c>
      <c r="CK190" s="177" t="s">
        <v>3</v>
      </c>
      <c r="CL190" s="178" t="s">
        <v>4</v>
      </c>
      <c r="CM190" s="17"/>
      <c r="CN190" s="177" t="s">
        <v>46</v>
      </c>
      <c r="CO190" s="177" t="s">
        <v>47</v>
      </c>
      <c r="CP190" s="177" t="s">
        <v>3</v>
      </c>
      <c r="CQ190" s="178" t="s">
        <v>4</v>
      </c>
      <c r="CR190" s="409"/>
      <c r="CS190" s="91"/>
      <c r="CU190" s="409"/>
      <c r="CV190" s="177" t="s">
        <v>44</v>
      </c>
      <c r="CW190" s="177" t="s">
        <v>45</v>
      </c>
      <c r="CX190" s="177" t="s">
        <v>46</v>
      </c>
      <c r="CY190" s="177" t="s">
        <v>3</v>
      </c>
      <c r="CZ190" s="178" t="s">
        <v>4</v>
      </c>
      <c r="DA190" s="179" t="s">
        <v>1</v>
      </c>
      <c r="DB190" s="177" t="s">
        <v>47</v>
      </c>
      <c r="DC190" s="177" t="s">
        <v>47</v>
      </c>
      <c r="DD190" s="177" t="s">
        <v>3</v>
      </c>
      <c r="DE190" s="178" t="s">
        <v>4</v>
      </c>
      <c r="DF190" s="17"/>
      <c r="DG190" s="177" t="s">
        <v>46</v>
      </c>
      <c r="DH190" s="177" t="s">
        <v>47</v>
      </c>
      <c r="DI190" s="177" t="s">
        <v>3</v>
      </c>
      <c r="DJ190" s="178" t="s">
        <v>4</v>
      </c>
      <c r="DK190" s="409"/>
      <c r="DL190" s="91"/>
      <c r="DN190" s="409"/>
      <c r="DO190" s="177" t="s">
        <v>44</v>
      </c>
      <c r="DP190" s="177" t="s">
        <v>45</v>
      </c>
      <c r="DQ190" s="177" t="s">
        <v>46</v>
      </c>
      <c r="DR190" s="177" t="s">
        <v>3</v>
      </c>
      <c r="DS190" s="178" t="s">
        <v>4</v>
      </c>
      <c r="DT190" s="179" t="s">
        <v>1</v>
      </c>
      <c r="DU190" s="177" t="s">
        <v>47</v>
      </c>
      <c r="DV190" s="177" t="s">
        <v>47</v>
      </c>
      <c r="DW190" s="177" t="s">
        <v>3</v>
      </c>
      <c r="DX190" s="178" t="s">
        <v>4</v>
      </c>
      <c r="DY190" s="17"/>
      <c r="DZ190" s="177" t="s">
        <v>46</v>
      </c>
      <c r="EA190" s="177" t="s">
        <v>47</v>
      </c>
      <c r="EB190" s="177" t="s">
        <v>3</v>
      </c>
      <c r="EC190" s="178" t="s">
        <v>4</v>
      </c>
      <c r="ED190" s="409"/>
      <c r="EE190" s="91"/>
      <c r="EG190" s="409"/>
      <c r="EH190" s="177" t="s">
        <v>44</v>
      </c>
      <c r="EI190" s="177" t="s">
        <v>45</v>
      </c>
      <c r="EJ190" s="177" t="s">
        <v>46</v>
      </c>
      <c r="EK190" s="177" t="s">
        <v>3</v>
      </c>
      <c r="EL190" s="178" t="s">
        <v>4</v>
      </c>
      <c r="EM190" s="179" t="s">
        <v>1</v>
      </c>
      <c r="EN190" s="177" t="s">
        <v>47</v>
      </c>
      <c r="EO190" s="177" t="s">
        <v>47</v>
      </c>
      <c r="EP190" s="177" t="s">
        <v>3</v>
      </c>
      <c r="EQ190" s="178" t="s">
        <v>4</v>
      </c>
      <c r="ER190" s="17"/>
      <c r="ES190" s="177" t="s">
        <v>46</v>
      </c>
      <c r="ET190" s="177" t="s">
        <v>47</v>
      </c>
      <c r="EU190" s="177" t="s">
        <v>3</v>
      </c>
      <c r="EV190" s="178" t="s">
        <v>4</v>
      </c>
      <c r="EW190" s="409"/>
      <c r="EX190" s="91"/>
      <c r="EZ190" s="409"/>
      <c r="FA190" s="177" t="s">
        <v>44</v>
      </c>
      <c r="FB190" s="177" t="s">
        <v>45</v>
      </c>
      <c r="FC190" s="177" t="s">
        <v>46</v>
      </c>
      <c r="FD190" s="177" t="s">
        <v>3</v>
      </c>
      <c r="FE190" s="178" t="s">
        <v>4</v>
      </c>
      <c r="FF190" s="179" t="s">
        <v>1</v>
      </c>
      <c r="FG190" s="177" t="s">
        <v>47</v>
      </c>
      <c r="FH190" s="177" t="s">
        <v>47</v>
      </c>
      <c r="FI190" s="177" t="s">
        <v>3</v>
      </c>
      <c r="FJ190" s="178" t="s">
        <v>4</v>
      </c>
      <c r="FK190" s="17"/>
      <c r="FL190" s="177" t="s">
        <v>46</v>
      </c>
      <c r="FM190" s="177" t="s">
        <v>47</v>
      </c>
      <c r="FN190" s="177" t="s">
        <v>3</v>
      </c>
      <c r="FO190" s="178" t="s">
        <v>4</v>
      </c>
      <c r="FP190" s="409"/>
      <c r="FQ190" s="91"/>
      <c r="FS190" s="409"/>
      <c r="FT190" s="177" t="s">
        <v>44</v>
      </c>
      <c r="FU190" s="177" t="s">
        <v>45</v>
      </c>
      <c r="FV190" s="177" t="s">
        <v>46</v>
      </c>
      <c r="FW190" s="177" t="s">
        <v>3</v>
      </c>
      <c r="FX190" s="178" t="s">
        <v>4</v>
      </c>
      <c r="FY190" s="179" t="s">
        <v>1</v>
      </c>
      <c r="FZ190" s="177" t="s">
        <v>47</v>
      </c>
      <c r="GA190" s="177" t="s">
        <v>47</v>
      </c>
      <c r="GB190" s="177" t="s">
        <v>3</v>
      </c>
      <c r="GC190" s="178" t="s">
        <v>4</v>
      </c>
      <c r="GD190" s="17"/>
      <c r="GE190" s="177" t="s">
        <v>46</v>
      </c>
      <c r="GF190" s="177" t="s">
        <v>47</v>
      </c>
      <c r="GG190" s="177" t="s">
        <v>3</v>
      </c>
      <c r="GH190" s="178" t="s">
        <v>4</v>
      </c>
      <c r="GI190" s="409"/>
      <c r="GJ190" s="91"/>
      <c r="GL190" s="409"/>
      <c r="GM190" s="177" t="s">
        <v>44</v>
      </c>
      <c r="GN190" s="177" t="s">
        <v>45</v>
      </c>
      <c r="GO190" s="177" t="s">
        <v>46</v>
      </c>
      <c r="GP190" s="177" t="s">
        <v>3</v>
      </c>
      <c r="GQ190" s="178" t="s">
        <v>4</v>
      </c>
      <c r="GR190" s="179" t="s">
        <v>1</v>
      </c>
      <c r="GS190" s="177" t="s">
        <v>47</v>
      </c>
      <c r="GT190" s="177" t="s">
        <v>47</v>
      </c>
      <c r="GU190" s="177" t="s">
        <v>3</v>
      </c>
      <c r="GV190" s="178" t="s">
        <v>4</v>
      </c>
      <c r="GW190" s="17"/>
      <c r="GX190" s="177" t="s">
        <v>46</v>
      </c>
      <c r="GY190" s="177" t="s">
        <v>47</v>
      </c>
      <c r="GZ190" s="177" t="s">
        <v>3</v>
      </c>
      <c r="HA190" s="178" t="s">
        <v>4</v>
      </c>
      <c r="HB190" s="409"/>
      <c r="HC190" s="91"/>
      <c r="HE190" s="409"/>
      <c r="HF190" s="177" t="s">
        <v>44</v>
      </c>
      <c r="HG190" s="177" t="s">
        <v>45</v>
      </c>
      <c r="HH190" s="177" t="s">
        <v>46</v>
      </c>
      <c r="HI190" s="177" t="s">
        <v>3</v>
      </c>
      <c r="HJ190" s="178" t="s">
        <v>4</v>
      </c>
      <c r="HK190" s="179" t="s">
        <v>1</v>
      </c>
      <c r="HL190" s="177" t="s">
        <v>47</v>
      </c>
      <c r="HM190" s="177" t="s">
        <v>47</v>
      </c>
      <c r="HN190" s="177" t="s">
        <v>3</v>
      </c>
      <c r="HO190" s="178" t="s">
        <v>4</v>
      </c>
      <c r="HP190" s="17"/>
      <c r="HQ190" s="177" t="s">
        <v>46</v>
      </c>
      <c r="HR190" s="177" t="s">
        <v>47</v>
      </c>
      <c r="HS190" s="177" t="s">
        <v>3</v>
      </c>
      <c r="HT190" s="178" t="s">
        <v>4</v>
      </c>
      <c r="HU190" s="409"/>
      <c r="HV190" s="91"/>
      <c r="HX190" s="409"/>
      <c r="HY190" s="177" t="s">
        <v>44</v>
      </c>
      <c r="HZ190" s="177" t="s">
        <v>45</v>
      </c>
      <c r="IA190" s="177" t="s">
        <v>46</v>
      </c>
      <c r="IB190" s="177" t="s">
        <v>3</v>
      </c>
      <c r="IC190" s="178" t="s">
        <v>4</v>
      </c>
      <c r="ID190" s="179" t="s">
        <v>1</v>
      </c>
      <c r="IE190" s="177" t="s">
        <v>47</v>
      </c>
      <c r="IF190" s="177" t="s">
        <v>47</v>
      </c>
      <c r="IG190" s="177" t="s">
        <v>3</v>
      </c>
      <c r="IH190" s="178" t="s">
        <v>4</v>
      </c>
      <c r="II190" s="17"/>
      <c r="IJ190" s="177" t="s">
        <v>46</v>
      </c>
      <c r="IK190" s="177" t="s">
        <v>47</v>
      </c>
      <c r="IL190" s="177" t="s">
        <v>3</v>
      </c>
      <c r="IM190" s="178" t="s">
        <v>4</v>
      </c>
      <c r="IN190" s="409"/>
      <c r="IO190" s="91"/>
      <c r="IQ190" s="566"/>
      <c r="IR190" s="177" t="s">
        <v>44</v>
      </c>
      <c r="IS190" s="177" t="s">
        <v>45</v>
      </c>
      <c r="IT190" s="177" t="s">
        <v>46</v>
      </c>
      <c r="IU190" s="177" t="s">
        <v>3</v>
      </c>
      <c r="IV190" s="178" t="s">
        <v>4</v>
      </c>
      <c r="IW190" s="179" t="s">
        <v>1</v>
      </c>
      <c r="IX190" s="177" t="s">
        <v>47</v>
      </c>
      <c r="IY190" s="177" t="s">
        <v>47</v>
      </c>
      <c r="IZ190" s="177" t="s">
        <v>3</v>
      </c>
      <c r="JA190" s="178" t="s">
        <v>4</v>
      </c>
      <c r="JB190" s="17"/>
      <c r="JC190" s="177" t="s">
        <v>46</v>
      </c>
      <c r="JD190" s="177" t="s">
        <v>47</v>
      </c>
      <c r="JE190" s="177" t="s">
        <v>3</v>
      </c>
      <c r="JF190" s="178" t="s">
        <v>4</v>
      </c>
      <c r="JG190" s="566"/>
      <c r="JH190" s="91"/>
    </row>
    <row r="191" spans="1:268" hidden="1" x14ac:dyDescent="0.25">
      <c r="A191" s="566"/>
      <c r="B191" s="181" t="s">
        <v>113</v>
      </c>
      <c r="C191" s="182">
        <v>41639</v>
      </c>
      <c r="D191" s="182">
        <v>41639</v>
      </c>
      <c r="E191" s="183"/>
      <c r="F191" s="184"/>
      <c r="G191" s="185"/>
      <c r="H191" s="97"/>
      <c r="I191" s="97"/>
      <c r="J191" s="183"/>
      <c r="K191" s="184"/>
      <c r="L191" s="416"/>
      <c r="M191" s="182">
        <v>41639</v>
      </c>
      <c r="N191" s="182">
        <v>41639</v>
      </c>
      <c r="O191" s="183"/>
      <c r="P191" s="184"/>
      <c r="Q191" s="566"/>
      <c r="R191" s="91"/>
      <c r="U191" s="409"/>
      <c r="V191" s="181" t="s">
        <v>113</v>
      </c>
      <c r="W191" s="182">
        <v>41639</v>
      </c>
      <c r="X191" s="182">
        <v>41639</v>
      </c>
      <c r="Y191" s="183"/>
      <c r="Z191" s="184"/>
      <c r="AA191" s="185"/>
      <c r="AB191" s="182">
        <v>41455</v>
      </c>
      <c r="AC191" s="182">
        <v>41455</v>
      </c>
      <c r="AD191" s="183"/>
      <c r="AE191" s="184"/>
      <c r="AF191" s="416"/>
      <c r="AG191" s="182">
        <v>41639</v>
      </c>
      <c r="AH191" s="182">
        <v>41639</v>
      </c>
      <c r="AI191" s="183"/>
      <c r="AJ191" s="184"/>
      <c r="AK191" s="409"/>
      <c r="AL191" s="91"/>
      <c r="AN191" s="409"/>
      <c r="AO191" s="181" t="s">
        <v>113</v>
      </c>
      <c r="AP191" s="182">
        <v>41639</v>
      </c>
      <c r="AQ191" s="182">
        <v>41639</v>
      </c>
      <c r="AR191" s="183"/>
      <c r="AS191" s="184"/>
      <c r="AT191" s="185"/>
      <c r="AU191" s="182">
        <v>41455</v>
      </c>
      <c r="AV191" s="182">
        <v>41455</v>
      </c>
      <c r="AW191" s="183"/>
      <c r="AX191" s="184"/>
      <c r="AY191" s="416"/>
      <c r="AZ191" s="182">
        <v>41639</v>
      </c>
      <c r="BA191" s="182">
        <v>41639</v>
      </c>
      <c r="BB191" s="183"/>
      <c r="BC191" s="184"/>
      <c r="BD191" s="409"/>
      <c r="BE191" s="91"/>
      <c r="BH191" s="409"/>
      <c r="BI191" s="181" t="s">
        <v>113</v>
      </c>
      <c r="BJ191" s="182">
        <v>41639</v>
      </c>
      <c r="BK191" s="182">
        <v>41639</v>
      </c>
      <c r="BL191" s="183"/>
      <c r="BM191" s="184"/>
      <c r="BN191" s="185"/>
      <c r="BO191" s="182">
        <v>41455</v>
      </c>
      <c r="BP191" s="182">
        <v>41455</v>
      </c>
      <c r="BQ191" s="183"/>
      <c r="BR191" s="184"/>
      <c r="BS191" s="416"/>
      <c r="BT191" s="182">
        <v>41639</v>
      </c>
      <c r="BU191" s="182">
        <v>41639</v>
      </c>
      <c r="BV191" s="183"/>
      <c r="BW191" s="184"/>
      <c r="BX191" s="409"/>
      <c r="BY191" s="91"/>
      <c r="CB191" s="409"/>
      <c r="CC191" s="181" t="s">
        <v>113</v>
      </c>
      <c r="CD191" s="182">
        <v>41639</v>
      </c>
      <c r="CE191" s="182">
        <v>41639</v>
      </c>
      <c r="CF191" s="183"/>
      <c r="CG191" s="184"/>
      <c r="CH191" s="185"/>
      <c r="CI191" s="182">
        <v>41455</v>
      </c>
      <c r="CJ191" s="182">
        <v>41455</v>
      </c>
      <c r="CK191" s="183"/>
      <c r="CL191" s="184"/>
      <c r="CM191" s="416"/>
      <c r="CN191" s="182">
        <v>41639</v>
      </c>
      <c r="CO191" s="182">
        <v>41639</v>
      </c>
      <c r="CP191" s="183"/>
      <c r="CQ191" s="184"/>
      <c r="CR191" s="409"/>
      <c r="CS191" s="91"/>
      <c r="CU191" s="409"/>
      <c r="CV191" s="181" t="s">
        <v>113</v>
      </c>
      <c r="CW191" s="182">
        <v>41639</v>
      </c>
      <c r="CX191" s="182">
        <v>41639</v>
      </c>
      <c r="CY191" s="183"/>
      <c r="CZ191" s="184"/>
      <c r="DA191" s="185"/>
      <c r="DB191" s="182">
        <v>41455</v>
      </c>
      <c r="DC191" s="182">
        <v>41455</v>
      </c>
      <c r="DD191" s="183"/>
      <c r="DE191" s="184"/>
      <c r="DF191" s="416"/>
      <c r="DG191" s="182">
        <v>41639</v>
      </c>
      <c r="DH191" s="182">
        <v>41639</v>
      </c>
      <c r="DI191" s="183"/>
      <c r="DJ191" s="184"/>
      <c r="DK191" s="409"/>
      <c r="DL191" s="91"/>
      <c r="DN191" s="409"/>
      <c r="DO191" s="181" t="s">
        <v>113</v>
      </c>
      <c r="DP191" s="182">
        <v>41639</v>
      </c>
      <c r="DQ191" s="182">
        <v>41639</v>
      </c>
      <c r="DR191" s="183"/>
      <c r="DS191" s="184"/>
      <c r="DT191" s="185"/>
      <c r="DU191" s="182">
        <v>41455</v>
      </c>
      <c r="DV191" s="182">
        <v>41455</v>
      </c>
      <c r="DW191" s="183"/>
      <c r="DX191" s="184"/>
      <c r="DY191" s="416"/>
      <c r="DZ191" s="182">
        <v>41639</v>
      </c>
      <c r="EA191" s="182">
        <v>41639</v>
      </c>
      <c r="EB191" s="183"/>
      <c r="EC191" s="184"/>
      <c r="ED191" s="409"/>
      <c r="EE191" s="91"/>
      <c r="EG191" s="409"/>
      <c r="EH191" s="181" t="s">
        <v>113</v>
      </c>
      <c r="EI191" s="182">
        <v>41639</v>
      </c>
      <c r="EJ191" s="182">
        <v>41639</v>
      </c>
      <c r="EK191" s="183"/>
      <c r="EL191" s="184"/>
      <c r="EM191" s="185"/>
      <c r="EN191" s="182">
        <v>41455</v>
      </c>
      <c r="EO191" s="182">
        <v>41455</v>
      </c>
      <c r="EP191" s="183"/>
      <c r="EQ191" s="184"/>
      <c r="ER191" s="416"/>
      <c r="ES191" s="182">
        <v>41639</v>
      </c>
      <c r="ET191" s="182">
        <v>41639</v>
      </c>
      <c r="EU191" s="183"/>
      <c r="EV191" s="184"/>
      <c r="EW191" s="409"/>
      <c r="EX191" s="91"/>
      <c r="EZ191" s="409"/>
      <c r="FA191" s="181" t="s">
        <v>113</v>
      </c>
      <c r="FB191" s="182">
        <v>41639</v>
      </c>
      <c r="FC191" s="182">
        <v>41639</v>
      </c>
      <c r="FD191" s="183"/>
      <c r="FE191" s="184"/>
      <c r="FF191" s="185"/>
      <c r="FG191" s="182">
        <v>41455</v>
      </c>
      <c r="FH191" s="182">
        <v>41455</v>
      </c>
      <c r="FI191" s="183"/>
      <c r="FJ191" s="184"/>
      <c r="FK191" s="416"/>
      <c r="FL191" s="182">
        <v>41639</v>
      </c>
      <c r="FM191" s="182">
        <v>41639</v>
      </c>
      <c r="FN191" s="183"/>
      <c r="FO191" s="184"/>
      <c r="FP191" s="409"/>
      <c r="FQ191" s="91"/>
      <c r="FS191" s="409"/>
      <c r="FT191" s="181" t="s">
        <v>113</v>
      </c>
      <c r="FU191" s="182">
        <v>41639</v>
      </c>
      <c r="FV191" s="182">
        <v>41639</v>
      </c>
      <c r="FW191" s="183"/>
      <c r="FX191" s="184"/>
      <c r="FY191" s="185"/>
      <c r="FZ191" s="182">
        <v>41455</v>
      </c>
      <c r="GA191" s="182">
        <v>41455</v>
      </c>
      <c r="GB191" s="183"/>
      <c r="GC191" s="184"/>
      <c r="GD191" s="416"/>
      <c r="GE191" s="182">
        <v>41639</v>
      </c>
      <c r="GF191" s="182">
        <v>41639</v>
      </c>
      <c r="GG191" s="183"/>
      <c r="GH191" s="184"/>
      <c r="GI191" s="409"/>
      <c r="GJ191" s="91"/>
      <c r="GL191" s="409"/>
      <c r="GM191" s="181" t="s">
        <v>113</v>
      </c>
      <c r="GN191" s="182">
        <v>41639</v>
      </c>
      <c r="GO191" s="182">
        <v>41639</v>
      </c>
      <c r="GP191" s="183"/>
      <c r="GQ191" s="184"/>
      <c r="GR191" s="185"/>
      <c r="GS191" s="182">
        <v>41455</v>
      </c>
      <c r="GT191" s="182">
        <v>41455</v>
      </c>
      <c r="GU191" s="183"/>
      <c r="GV191" s="184"/>
      <c r="GW191" s="416"/>
      <c r="GX191" s="182">
        <v>41639</v>
      </c>
      <c r="GY191" s="182">
        <v>41639</v>
      </c>
      <c r="GZ191" s="183"/>
      <c r="HA191" s="184"/>
      <c r="HB191" s="409"/>
      <c r="HC191" s="91"/>
      <c r="HE191" s="409"/>
      <c r="HF191" s="181" t="s">
        <v>113</v>
      </c>
      <c r="HG191" s="182">
        <v>41639</v>
      </c>
      <c r="HH191" s="182">
        <v>41639</v>
      </c>
      <c r="HI191" s="183"/>
      <c r="HJ191" s="184"/>
      <c r="HK191" s="185"/>
      <c r="HL191" s="182">
        <v>41455</v>
      </c>
      <c r="HM191" s="182">
        <v>41455</v>
      </c>
      <c r="HN191" s="183"/>
      <c r="HO191" s="184"/>
      <c r="HP191" s="416"/>
      <c r="HQ191" s="182">
        <v>41639</v>
      </c>
      <c r="HR191" s="182">
        <v>41639</v>
      </c>
      <c r="HS191" s="183"/>
      <c r="HT191" s="184"/>
      <c r="HU191" s="409"/>
      <c r="HV191" s="91"/>
      <c r="HX191" s="409"/>
      <c r="HY191" s="181" t="s">
        <v>113</v>
      </c>
      <c r="HZ191" s="182">
        <v>41639</v>
      </c>
      <c r="IA191" s="182">
        <v>41639</v>
      </c>
      <c r="IB191" s="183"/>
      <c r="IC191" s="184"/>
      <c r="ID191" s="185"/>
      <c r="IE191" s="182">
        <v>41455</v>
      </c>
      <c r="IF191" s="182">
        <v>41455</v>
      </c>
      <c r="IG191" s="183"/>
      <c r="IH191" s="184"/>
      <c r="II191" s="416"/>
      <c r="IJ191" s="182">
        <v>41639</v>
      </c>
      <c r="IK191" s="182">
        <v>41639</v>
      </c>
      <c r="IL191" s="183"/>
      <c r="IM191" s="184"/>
      <c r="IN191" s="409"/>
      <c r="IO191" s="91"/>
      <c r="IQ191" s="566"/>
      <c r="IR191" s="181" t="s">
        <v>113</v>
      </c>
      <c r="IS191" s="182">
        <v>41639</v>
      </c>
      <c r="IT191" s="182">
        <v>41639</v>
      </c>
      <c r="IU191" s="183"/>
      <c r="IV191" s="184"/>
      <c r="IW191" s="185"/>
      <c r="IX191" s="182">
        <v>41455</v>
      </c>
      <c r="IY191" s="182">
        <v>41455</v>
      </c>
      <c r="IZ191" s="183"/>
      <c r="JA191" s="184"/>
      <c r="JB191" s="416"/>
      <c r="JC191" s="182">
        <v>41639</v>
      </c>
      <c r="JD191" s="182">
        <v>41639</v>
      </c>
      <c r="JE191" s="183"/>
      <c r="JF191" s="184"/>
      <c r="JG191" s="566"/>
      <c r="JH191" s="91"/>
    </row>
    <row r="192" spans="1:268" hidden="1" x14ac:dyDescent="0.25">
      <c r="A192" s="566">
        <v>12</v>
      </c>
      <c r="B192" s="364"/>
      <c r="C192" s="365"/>
      <c r="D192" s="365"/>
      <c r="E192" s="366"/>
      <c r="F192" s="367"/>
      <c r="G192" s="185"/>
      <c r="H192" s="195">
        <f>SUM(H144,H158)</f>
        <v>336</v>
      </c>
      <c r="I192" s="195">
        <f>SUM(I144,I158)</f>
        <v>306</v>
      </c>
      <c r="J192" s="366"/>
      <c r="K192" s="367"/>
      <c r="L192" s="416"/>
      <c r="M192" s="365"/>
      <c r="N192" s="365"/>
      <c r="O192" s="366"/>
      <c r="P192" s="367"/>
      <c r="Q192" s="566">
        <v>12</v>
      </c>
      <c r="R192" s="91"/>
      <c r="U192" s="409">
        <v>12</v>
      </c>
      <c r="V192" s="364"/>
      <c r="W192" s="365"/>
      <c r="X192" s="365"/>
      <c r="Y192" s="366"/>
      <c r="Z192" s="367"/>
      <c r="AA192" s="185"/>
      <c r="AB192" s="365"/>
      <c r="AC192" s="365"/>
      <c r="AD192" s="366"/>
      <c r="AE192" s="367"/>
      <c r="AF192" s="416"/>
      <c r="AG192" s="365"/>
      <c r="AH192" s="365"/>
      <c r="AI192" s="366"/>
      <c r="AJ192" s="367"/>
      <c r="AK192" s="409">
        <v>12</v>
      </c>
      <c r="AL192" s="91"/>
      <c r="AN192" s="409">
        <v>12</v>
      </c>
      <c r="AO192" s="364"/>
      <c r="AP192" s="365"/>
      <c r="AQ192" s="365"/>
      <c r="AR192" s="366"/>
      <c r="AS192" s="367"/>
      <c r="AT192" s="185"/>
      <c r="AU192" s="365"/>
      <c r="AV192" s="365"/>
      <c r="AW192" s="366"/>
      <c r="AX192" s="367"/>
      <c r="AY192" s="416"/>
      <c r="AZ192" s="365"/>
      <c r="BA192" s="365"/>
      <c r="BB192" s="366"/>
      <c r="BC192" s="367"/>
      <c r="BD192" s="409">
        <v>12</v>
      </c>
      <c r="BE192" s="91"/>
      <c r="BH192" s="409">
        <v>12</v>
      </c>
      <c r="BI192" s="364"/>
      <c r="BJ192" s="365"/>
      <c r="BK192" s="365"/>
      <c r="BL192" s="366"/>
      <c r="BM192" s="367"/>
      <c r="BN192" s="185"/>
      <c r="BO192" s="365"/>
      <c r="BP192" s="365"/>
      <c r="BQ192" s="366"/>
      <c r="BR192" s="367"/>
      <c r="BS192" s="416"/>
      <c r="BT192" s="365"/>
      <c r="BU192" s="365"/>
      <c r="BV192" s="366"/>
      <c r="BW192" s="367"/>
      <c r="BX192" s="409">
        <v>12</v>
      </c>
      <c r="BY192" s="91"/>
      <c r="CB192" s="409">
        <v>12</v>
      </c>
      <c r="CC192" s="364"/>
      <c r="CD192" s="365"/>
      <c r="CE192" s="365"/>
      <c r="CF192" s="366"/>
      <c r="CG192" s="367"/>
      <c r="CH192" s="185"/>
      <c r="CI192" s="365"/>
      <c r="CJ192" s="365"/>
      <c r="CK192" s="366"/>
      <c r="CL192" s="367"/>
      <c r="CM192" s="416"/>
      <c r="CN192" s="365"/>
      <c r="CO192" s="365"/>
      <c r="CP192" s="366"/>
      <c r="CQ192" s="367"/>
      <c r="CR192" s="409">
        <v>12</v>
      </c>
      <c r="CS192" s="91"/>
      <c r="CU192" s="409">
        <v>12</v>
      </c>
      <c r="CV192" s="364"/>
      <c r="CW192" s="365"/>
      <c r="CX192" s="365"/>
      <c r="CY192" s="366"/>
      <c r="CZ192" s="367"/>
      <c r="DA192" s="185"/>
      <c r="DB192" s="365"/>
      <c r="DC192" s="365"/>
      <c r="DD192" s="366"/>
      <c r="DE192" s="367"/>
      <c r="DF192" s="416"/>
      <c r="DG192" s="365"/>
      <c r="DH192" s="365"/>
      <c r="DI192" s="366"/>
      <c r="DJ192" s="367"/>
      <c r="DK192" s="409">
        <v>12</v>
      </c>
      <c r="DL192" s="91"/>
      <c r="DN192" s="409">
        <v>12</v>
      </c>
      <c r="DO192" s="364"/>
      <c r="DP192" s="365"/>
      <c r="DQ192" s="365"/>
      <c r="DR192" s="366"/>
      <c r="DS192" s="367"/>
      <c r="DT192" s="185"/>
      <c r="DU192" s="365"/>
      <c r="DV192" s="365"/>
      <c r="DW192" s="366"/>
      <c r="DX192" s="367"/>
      <c r="DY192" s="416"/>
      <c r="DZ192" s="365"/>
      <c r="EA192" s="365"/>
      <c r="EB192" s="366"/>
      <c r="EC192" s="367"/>
      <c r="ED192" s="409">
        <v>12</v>
      </c>
      <c r="EE192" s="91"/>
      <c r="EG192" s="409">
        <v>12</v>
      </c>
      <c r="EH192" s="364"/>
      <c r="EI192" s="365"/>
      <c r="EJ192" s="365"/>
      <c r="EK192" s="366"/>
      <c r="EL192" s="367"/>
      <c r="EM192" s="185"/>
      <c r="EN192" s="365"/>
      <c r="EO192" s="365"/>
      <c r="EP192" s="366"/>
      <c r="EQ192" s="367"/>
      <c r="ER192" s="416"/>
      <c r="ES192" s="365"/>
      <c r="ET192" s="365"/>
      <c r="EU192" s="366"/>
      <c r="EV192" s="367"/>
      <c r="EW192" s="409">
        <v>12</v>
      </c>
      <c r="EX192" s="91"/>
      <c r="EZ192" s="409">
        <v>12</v>
      </c>
      <c r="FA192" s="364"/>
      <c r="FB192" s="365"/>
      <c r="FC192" s="365"/>
      <c r="FD192" s="366"/>
      <c r="FE192" s="367"/>
      <c r="FF192" s="185"/>
      <c r="FG192" s="365"/>
      <c r="FH192" s="365"/>
      <c r="FI192" s="366"/>
      <c r="FJ192" s="367"/>
      <c r="FK192" s="416"/>
      <c r="FL192" s="365"/>
      <c r="FM192" s="365"/>
      <c r="FN192" s="366"/>
      <c r="FO192" s="367"/>
      <c r="FP192" s="409">
        <v>12</v>
      </c>
      <c r="FQ192" s="91"/>
      <c r="FS192" s="409">
        <v>12</v>
      </c>
      <c r="FT192" s="364"/>
      <c r="FU192" s="365"/>
      <c r="FV192" s="365"/>
      <c r="FW192" s="366"/>
      <c r="FX192" s="367"/>
      <c r="FY192" s="185"/>
      <c r="FZ192" s="365"/>
      <c r="GA192" s="365"/>
      <c r="GB192" s="366"/>
      <c r="GC192" s="367"/>
      <c r="GD192" s="416"/>
      <c r="GE192" s="365"/>
      <c r="GF192" s="365"/>
      <c r="GG192" s="366"/>
      <c r="GH192" s="367"/>
      <c r="GI192" s="409">
        <v>12</v>
      </c>
      <c r="GJ192" s="91"/>
      <c r="GL192" s="409">
        <v>12</v>
      </c>
      <c r="GM192" s="364"/>
      <c r="GN192" s="365"/>
      <c r="GO192" s="365"/>
      <c r="GP192" s="366"/>
      <c r="GQ192" s="367"/>
      <c r="GR192" s="185"/>
      <c r="GS192" s="365"/>
      <c r="GT192" s="365"/>
      <c r="GU192" s="366"/>
      <c r="GV192" s="367"/>
      <c r="GW192" s="416"/>
      <c r="GX192" s="365"/>
      <c r="GY192" s="365"/>
      <c r="GZ192" s="366"/>
      <c r="HA192" s="367"/>
      <c r="HB192" s="409">
        <v>12</v>
      </c>
      <c r="HC192" s="91"/>
      <c r="HE192" s="409">
        <v>12</v>
      </c>
      <c r="HF192" s="364"/>
      <c r="HG192" s="365"/>
      <c r="HH192" s="365"/>
      <c r="HI192" s="366"/>
      <c r="HJ192" s="367"/>
      <c r="HK192" s="185"/>
      <c r="HL192" s="365"/>
      <c r="HM192" s="365"/>
      <c r="HN192" s="366"/>
      <c r="HO192" s="367"/>
      <c r="HP192" s="416"/>
      <c r="HQ192" s="365"/>
      <c r="HR192" s="365"/>
      <c r="HS192" s="366"/>
      <c r="HT192" s="367"/>
      <c r="HU192" s="409">
        <v>12</v>
      </c>
      <c r="HV192" s="91"/>
      <c r="HX192" s="409">
        <v>12</v>
      </c>
      <c r="HY192" s="364"/>
      <c r="HZ192" s="365"/>
      <c r="IA192" s="365"/>
      <c r="IB192" s="366"/>
      <c r="IC192" s="367"/>
      <c r="ID192" s="185"/>
      <c r="IE192" s="365"/>
      <c r="IF192" s="365"/>
      <c r="IG192" s="366"/>
      <c r="IH192" s="367"/>
      <c r="II192" s="416"/>
      <c r="IJ192" s="365"/>
      <c r="IK192" s="365"/>
      <c r="IL192" s="366"/>
      <c r="IM192" s="367"/>
      <c r="IN192" s="409">
        <v>12</v>
      </c>
      <c r="IO192" s="91"/>
      <c r="IQ192" s="566">
        <v>12</v>
      </c>
      <c r="IR192" s="364"/>
      <c r="IS192" s="365"/>
      <c r="IT192" s="365"/>
      <c r="IU192" s="366"/>
      <c r="IV192" s="367"/>
      <c r="IW192" s="185"/>
      <c r="IX192" s="365"/>
      <c r="IY192" s="365"/>
      <c r="IZ192" s="366"/>
      <c r="JA192" s="367"/>
      <c r="JB192" s="416"/>
      <c r="JC192" s="365"/>
      <c r="JD192" s="365"/>
      <c r="JE192" s="366"/>
      <c r="JF192" s="367"/>
      <c r="JG192" s="566">
        <v>12</v>
      </c>
      <c r="JH192" s="91"/>
    </row>
    <row r="193" spans="1:268" hidden="1" x14ac:dyDescent="0.25">
      <c r="A193" s="566">
        <v>15</v>
      </c>
      <c r="B193" s="58" t="s">
        <v>114</v>
      </c>
      <c r="C193" s="369">
        <v>422</v>
      </c>
      <c r="D193" s="7">
        <v>250</v>
      </c>
      <c r="E193" s="59">
        <f t="shared" ref="E193" si="1680">SUM(D193,-C193)</f>
        <v>-172</v>
      </c>
      <c r="F193" s="60">
        <f>E193/C193</f>
        <v>-0.40758293838862558</v>
      </c>
      <c r="G193" s="61">
        <v>1</v>
      </c>
      <c r="H193" s="8">
        <v>1750</v>
      </c>
      <c r="I193" s="7"/>
      <c r="J193" s="59">
        <f t="shared" ref="J193:J194" si="1681">SUM(I193,-H193)</f>
        <v>-1750</v>
      </c>
      <c r="K193" s="60">
        <f>J193/H193</f>
        <v>-1</v>
      </c>
      <c r="L193" s="17"/>
      <c r="M193" s="7">
        <v>250</v>
      </c>
      <c r="N193" s="7"/>
      <c r="O193" s="59">
        <f t="shared" ref="O193:O194" si="1682">SUM(N193,-M193)</f>
        <v>-250</v>
      </c>
      <c r="P193" s="60">
        <f>O193/M193</f>
        <v>-1</v>
      </c>
      <c r="Q193" s="566">
        <v>15</v>
      </c>
      <c r="R193" s="91"/>
      <c r="U193" s="409">
        <v>15</v>
      </c>
      <c r="V193" s="58" t="s">
        <v>114</v>
      </c>
      <c r="W193" s="369">
        <v>422</v>
      </c>
      <c r="X193" s="7">
        <v>250</v>
      </c>
      <c r="Y193" s="59">
        <f t="shared" ref="Y193" si="1683">SUM(X193,-W193)</f>
        <v>-172</v>
      </c>
      <c r="Z193" s="60">
        <f>Y193/W193</f>
        <v>-0.40758293838862558</v>
      </c>
      <c r="AA193" s="61">
        <v>1</v>
      </c>
      <c r="AB193" s="7"/>
      <c r="AC193" s="7"/>
      <c r="AD193" s="59">
        <f t="shared" ref="AD193:AD194" si="1684">SUM(AC193,-AB193)</f>
        <v>0</v>
      </c>
      <c r="AE193" s="60" t="e">
        <f>AD193/AB193</f>
        <v>#DIV/0!</v>
      </c>
      <c r="AF193" s="17"/>
      <c r="AG193" s="7">
        <v>250</v>
      </c>
      <c r="AH193" s="7"/>
      <c r="AI193" s="59">
        <f t="shared" ref="AI193:AI194" si="1685">SUM(AH193,-AG193)</f>
        <v>-250</v>
      </c>
      <c r="AJ193" s="60">
        <f>AI193/AG193</f>
        <v>-1</v>
      </c>
      <c r="AK193" s="409">
        <v>15</v>
      </c>
      <c r="AL193" s="91"/>
      <c r="AN193" s="409">
        <v>15</v>
      </c>
      <c r="AO193" s="58" t="s">
        <v>114</v>
      </c>
      <c r="AP193" s="369">
        <v>422</v>
      </c>
      <c r="AQ193" s="7">
        <v>250</v>
      </c>
      <c r="AR193" s="59">
        <f t="shared" ref="AR193" si="1686">SUM(AQ193,-AP193)</f>
        <v>-172</v>
      </c>
      <c r="AS193" s="60">
        <f>AR193/AP193</f>
        <v>-0.40758293838862558</v>
      </c>
      <c r="AT193" s="61">
        <v>1</v>
      </c>
      <c r="AU193" s="7"/>
      <c r="AV193" s="7"/>
      <c r="AW193" s="59">
        <f t="shared" ref="AW193:AW194" si="1687">SUM(AV193,-AU193)</f>
        <v>0</v>
      </c>
      <c r="AX193" s="60" t="e">
        <f>AW193/AU193</f>
        <v>#DIV/0!</v>
      </c>
      <c r="AY193" s="17"/>
      <c r="AZ193" s="7">
        <v>250</v>
      </c>
      <c r="BA193" s="7"/>
      <c r="BB193" s="59">
        <f t="shared" ref="BB193:BB194" si="1688">SUM(BA193,-AZ193)</f>
        <v>-250</v>
      </c>
      <c r="BC193" s="60">
        <f>BB193/AZ193</f>
        <v>-1</v>
      </c>
      <c r="BD193" s="409">
        <v>15</v>
      </c>
      <c r="BE193" s="91"/>
      <c r="BH193" s="409">
        <v>15</v>
      </c>
      <c r="BI193" s="58" t="s">
        <v>114</v>
      </c>
      <c r="BJ193" s="369">
        <v>422</v>
      </c>
      <c r="BK193" s="7">
        <v>250</v>
      </c>
      <c r="BL193" s="59">
        <f t="shared" ref="BL193" si="1689">SUM(BK193,-BJ193)</f>
        <v>-172</v>
      </c>
      <c r="BM193" s="60">
        <f>BL193/BJ193</f>
        <v>-0.40758293838862558</v>
      </c>
      <c r="BN193" s="61">
        <v>1</v>
      </c>
      <c r="BO193" s="7"/>
      <c r="BP193" s="7"/>
      <c r="BQ193" s="59">
        <f t="shared" ref="BQ193:BQ194" si="1690">SUM(BP193,-BO193)</f>
        <v>0</v>
      </c>
      <c r="BR193" s="60" t="e">
        <f>BQ193/BO193</f>
        <v>#DIV/0!</v>
      </c>
      <c r="BS193" s="17"/>
      <c r="BT193" s="7">
        <v>250</v>
      </c>
      <c r="BU193" s="7"/>
      <c r="BV193" s="59">
        <f t="shared" ref="BV193:BV194" si="1691">SUM(BU193,-BT193)</f>
        <v>-250</v>
      </c>
      <c r="BW193" s="60">
        <f>BV193/BT193</f>
        <v>-1</v>
      </c>
      <c r="BX193" s="409">
        <v>15</v>
      </c>
      <c r="BY193" s="91"/>
      <c r="CB193" s="409">
        <v>15</v>
      </c>
      <c r="CC193" s="58" t="s">
        <v>114</v>
      </c>
      <c r="CD193" s="369">
        <v>422</v>
      </c>
      <c r="CE193" s="7">
        <v>250</v>
      </c>
      <c r="CF193" s="59">
        <f t="shared" ref="CF193" si="1692">SUM(CE193,-CD193)</f>
        <v>-172</v>
      </c>
      <c r="CG193" s="60">
        <f>CF193/CD193</f>
        <v>-0.40758293838862558</v>
      </c>
      <c r="CH193" s="61">
        <v>1</v>
      </c>
      <c r="CI193" s="7"/>
      <c r="CJ193" s="7"/>
      <c r="CK193" s="59">
        <f t="shared" ref="CK193:CK194" si="1693">SUM(CJ193,-CI193)</f>
        <v>0</v>
      </c>
      <c r="CL193" s="60" t="e">
        <f>CK193/CI193</f>
        <v>#DIV/0!</v>
      </c>
      <c r="CM193" s="17"/>
      <c r="CN193" s="7">
        <v>250</v>
      </c>
      <c r="CO193" s="7"/>
      <c r="CP193" s="59">
        <f t="shared" ref="CP193:CP194" si="1694">SUM(CO193,-CN193)</f>
        <v>-250</v>
      </c>
      <c r="CQ193" s="60">
        <f>CP193/CN193</f>
        <v>-1</v>
      </c>
      <c r="CR193" s="409">
        <v>15</v>
      </c>
      <c r="CS193" s="91"/>
      <c r="CU193" s="409">
        <v>15</v>
      </c>
      <c r="CV193" s="58" t="s">
        <v>114</v>
      </c>
      <c r="CW193" s="369">
        <v>422</v>
      </c>
      <c r="CX193" s="7">
        <v>250</v>
      </c>
      <c r="CY193" s="59">
        <f t="shared" ref="CY193" si="1695">SUM(CX193,-CW193)</f>
        <v>-172</v>
      </c>
      <c r="CZ193" s="60">
        <f>CY193/CW193</f>
        <v>-0.40758293838862558</v>
      </c>
      <c r="DA193" s="61">
        <v>1</v>
      </c>
      <c r="DB193" s="7"/>
      <c r="DC193" s="7"/>
      <c r="DD193" s="59">
        <f t="shared" ref="DD193:DD194" si="1696">SUM(DC193,-DB193)</f>
        <v>0</v>
      </c>
      <c r="DE193" s="60" t="e">
        <f>DD193/DB193</f>
        <v>#DIV/0!</v>
      </c>
      <c r="DF193" s="17"/>
      <c r="DG193" s="7">
        <v>250</v>
      </c>
      <c r="DH193" s="7"/>
      <c r="DI193" s="59">
        <f t="shared" ref="DI193:DI194" si="1697">SUM(DH193,-DG193)</f>
        <v>-250</v>
      </c>
      <c r="DJ193" s="60">
        <f>DI193/DG193</f>
        <v>-1</v>
      </c>
      <c r="DK193" s="409">
        <v>15</v>
      </c>
      <c r="DL193" s="91"/>
      <c r="DN193" s="409">
        <v>15</v>
      </c>
      <c r="DO193" s="58" t="s">
        <v>114</v>
      </c>
      <c r="DP193" s="369">
        <v>422</v>
      </c>
      <c r="DQ193" s="7">
        <v>250</v>
      </c>
      <c r="DR193" s="59">
        <f t="shared" ref="DR193" si="1698">SUM(DQ193,-DP193)</f>
        <v>-172</v>
      </c>
      <c r="DS193" s="60">
        <f>DR193/DP193</f>
        <v>-0.40758293838862558</v>
      </c>
      <c r="DT193" s="61">
        <v>1</v>
      </c>
      <c r="DU193" s="7"/>
      <c r="DV193" s="7"/>
      <c r="DW193" s="59">
        <f t="shared" ref="DW193:DW194" si="1699">SUM(DV193,-DU193)</f>
        <v>0</v>
      </c>
      <c r="DX193" s="60" t="e">
        <f>DW193/DU193</f>
        <v>#DIV/0!</v>
      </c>
      <c r="DY193" s="17"/>
      <c r="DZ193" s="7">
        <v>250</v>
      </c>
      <c r="EA193" s="7"/>
      <c r="EB193" s="59">
        <f t="shared" ref="EB193:EB194" si="1700">SUM(EA193,-DZ193)</f>
        <v>-250</v>
      </c>
      <c r="EC193" s="60">
        <f>EB193/DZ193</f>
        <v>-1</v>
      </c>
      <c r="ED193" s="409">
        <v>15</v>
      </c>
      <c r="EE193" s="91"/>
      <c r="EG193" s="409">
        <v>15</v>
      </c>
      <c r="EH193" s="58" t="s">
        <v>114</v>
      </c>
      <c r="EI193" s="369">
        <v>422</v>
      </c>
      <c r="EJ193" s="7">
        <v>250</v>
      </c>
      <c r="EK193" s="59">
        <f t="shared" ref="EK193" si="1701">SUM(EJ193,-EI193)</f>
        <v>-172</v>
      </c>
      <c r="EL193" s="60">
        <f>EK193/EI193</f>
        <v>-0.40758293838862558</v>
      </c>
      <c r="EM193" s="61">
        <v>1</v>
      </c>
      <c r="EN193" s="7"/>
      <c r="EO193" s="7"/>
      <c r="EP193" s="59">
        <f t="shared" ref="EP193:EP194" si="1702">SUM(EO193,-EN193)</f>
        <v>0</v>
      </c>
      <c r="EQ193" s="60" t="e">
        <f>EP193/EN193</f>
        <v>#DIV/0!</v>
      </c>
      <c r="ER193" s="17"/>
      <c r="ES193" s="7">
        <v>250</v>
      </c>
      <c r="ET193" s="7"/>
      <c r="EU193" s="59">
        <f t="shared" ref="EU193:EU194" si="1703">SUM(ET193,-ES193)</f>
        <v>-250</v>
      </c>
      <c r="EV193" s="60">
        <f>EU193/ES193</f>
        <v>-1</v>
      </c>
      <c r="EW193" s="409">
        <v>15</v>
      </c>
      <c r="EX193" s="91"/>
      <c r="EZ193" s="409">
        <v>15</v>
      </c>
      <c r="FA193" s="58" t="s">
        <v>114</v>
      </c>
      <c r="FB193" s="369">
        <v>422</v>
      </c>
      <c r="FC193" s="7">
        <v>250</v>
      </c>
      <c r="FD193" s="59">
        <f t="shared" ref="FD193" si="1704">SUM(FC193,-FB193)</f>
        <v>-172</v>
      </c>
      <c r="FE193" s="60">
        <f>FD193/FB193</f>
        <v>-0.40758293838862558</v>
      </c>
      <c r="FF193" s="61">
        <v>1</v>
      </c>
      <c r="FG193" s="7"/>
      <c r="FH193" s="7"/>
      <c r="FI193" s="59">
        <f t="shared" ref="FI193:FI194" si="1705">SUM(FH193,-FG193)</f>
        <v>0</v>
      </c>
      <c r="FJ193" s="60" t="e">
        <f>FI193/FG193</f>
        <v>#DIV/0!</v>
      </c>
      <c r="FK193" s="17"/>
      <c r="FL193" s="7">
        <v>250</v>
      </c>
      <c r="FM193" s="7"/>
      <c r="FN193" s="59">
        <f t="shared" ref="FN193:FN194" si="1706">SUM(FM193,-FL193)</f>
        <v>-250</v>
      </c>
      <c r="FO193" s="60">
        <f>FN193/FL193</f>
        <v>-1</v>
      </c>
      <c r="FP193" s="409">
        <v>15</v>
      </c>
      <c r="FQ193" s="91"/>
      <c r="FS193" s="409">
        <v>15</v>
      </c>
      <c r="FT193" s="58" t="s">
        <v>114</v>
      </c>
      <c r="FU193" s="369">
        <v>422</v>
      </c>
      <c r="FV193" s="7">
        <v>250</v>
      </c>
      <c r="FW193" s="59">
        <f t="shared" ref="FW193" si="1707">SUM(FV193,-FU193)</f>
        <v>-172</v>
      </c>
      <c r="FX193" s="60">
        <f>FW193/FU193</f>
        <v>-0.40758293838862558</v>
      </c>
      <c r="FY193" s="61">
        <v>1</v>
      </c>
      <c r="FZ193" s="7"/>
      <c r="GA193" s="7"/>
      <c r="GB193" s="59">
        <f t="shared" ref="GB193:GB194" si="1708">SUM(GA193,-FZ193)</f>
        <v>0</v>
      </c>
      <c r="GC193" s="60" t="e">
        <f>GB193/FZ193</f>
        <v>#DIV/0!</v>
      </c>
      <c r="GD193" s="17"/>
      <c r="GE193" s="7">
        <v>250</v>
      </c>
      <c r="GF193" s="7"/>
      <c r="GG193" s="59">
        <f t="shared" ref="GG193:GG194" si="1709">SUM(GF193,-GE193)</f>
        <v>-250</v>
      </c>
      <c r="GH193" s="60">
        <f>GG193/GE193</f>
        <v>-1</v>
      </c>
      <c r="GI193" s="409">
        <v>15</v>
      </c>
      <c r="GJ193" s="91"/>
      <c r="GL193" s="409">
        <v>15</v>
      </c>
      <c r="GM193" s="58" t="s">
        <v>114</v>
      </c>
      <c r="GN193" s="369">
        <v>422</v>
      </c>
      <c r="GO193" s="7">
        <v>250</v>
      </c>
      <c r="GP193" s="59">
        <f t="shared" ref="GP193" si="1710">SUM(GO193,-GN193)</f>
        <v>-172</v>
      </c>
      <c r="GQ193" s="60">
        <f>GP193/GN193</f>
        <v>-0.40758293838862558</v>
      </c>
      <c r="GR193" s="61">
        <v>1</v>
      </c>
      <c r="GS193" s="7"/>
      <c r="GT193" s="7"/>
      <c r="GU193" s="59">
        <f t="shared" ref="GU193:GU194" si="1711">SUM(GT193,-GS193)</f>
        <v>0</v>
      </c>
      <c r="GV193" s="60" t="e">
        <f>GU193/GS193</f>
        <v>#DIV/0!</v>
      </c>
      <c r="GW193" s="17"/>
      <c r="GX193" s="7">
        <v>250</v>
      </c>
      <c r="GY193" s="7"/>
      <c r="GZ193" s="59">
        <f t="shared" ref="GZ193:GZ194" si="1712">SUM(GY193,-GX193)</f>
        <v>-250</v>
      </c>
      <c r="HA193" s="60">
        <f>GZ193/GX193</f>
        <v>-1</v>
      </c>
      <c r="HB193" s="409">
        <v>15</v>
      </c>
      <c r="HC193" s="91"/>
      <c r="HE193" s="409">
        <v>15</v>
      </c>
      <c r="HF193" s="58" t="s">
        <v>114</v>
      </c>
      <c r="HG193" s="369">
        <v>422</v>
      </c>
      <c r="HH193" s="7">
        <v>250</v>
      </c>
      <c r="HI193" s="59">
        <f t="shared" ref="HI193" si="1713">SUM(HH193,-HG193)</f>
        <v>-172</v>
      </c>
      <c r="HJ193" s="60">
        <f>HI193/HG193</f>
        <v>-0.40758293838862558</v>
      </c>
      <c r="HK193" s="61">
        <v>1</v>
      </c>
      <c r="HL193" s="7"/>
      <c r="HM193" s="7"/>
      <c r="HN193" s="59">
        <f t="shared" ref="HN193:HN194" si="1714">SUM(HM193,-HL193)</f>
        <v>0</v>
      </c>
      <c r="HO193" s="60" t="e">
        <f>HN193/HL193</f>
        <v>#DIV/0!</v>
      </c>
      <c r="HP193" s="17"/>
      <c r="HQ193" s="7">
        <v>250</v>
      </c>
      <c r="HR193" s="7"/>
      <c r="HS193" s="59">
        <f t="shared" ref="HS193:HS194" si="1715">SUM(HR193,-HQ193)</f>
        <v>-250</v>
      </c>
      <c r="HT193" s="60">
        <f>HS193/HQ193</f>
        <v>-1</v>
      </c>
      <c r="HU193" s="409">
        <v>15</v>
      </c>
      <c r="HV193" s="91"/>
      <c r="HX193" s="409">
        <v>15</v>
      </c>
      <c r="HY193" s="58" t="s">
        <v>114</v>
      </c>
      <c r="HZ193" s="369">
        <v>422</v>
      </c>
      <c r="IA193" s="7">
        <v>250</v>
      </c>
      <c r="IB193" s="59">
        <f t="shared" ref="IB193" si="1716">SUM(IA193,-HZ193)</f>
        <v>-172</v>
      </c>
      <c r="IC193" s="60">
        <f>IB193/HZ193</f>
        <v>-0.40758293838862558</v>
      </c>
      <c r="ID193" s="61">
        <v>1</v>
      </c>
      <c r="IE193" s="7"/>
      <c r="IF193" s="7"/>
      <c r="IG193" s="59">
        <f t="shared" ref="IG193:IG194" si="1717">SUM(IF193,-IE193)</f>
        <v>0</v>
      </c>
      <c r="IH193" s="60" t="e">
        <f>IG193/IE193</f>
        <v>#DIV/0!</v>
      </c>
      <c r="II193" s="17"/>
      <c r="IJ193" s="7">
        <v>250</v>
      </c>
      <c r="IK193" s="7"/>
      <c r="IL193" s="59">
        <f t="shared" ref="IL193:IL194" si="1718">SUM(IK193,-IJ193)</f>
        <v>-250</v>
      </c>
      <c r="IM193" s="60">
        <f>IL193/IJ193</f>
        <v>-1</v>
      </c>
      <c r="IN193" s="409">
        <v>15</v>
      </c>
      <c r="IO193" s="91"/>
      <c r="IQ193" s="566">
        <v>15</v>
      </c>
      <c r="IR193" s="58" t="s">
        <v>114</v>
      </c>
      <c r="IS193" s="369">
        <v>422</v>
      </c>
      <c r="IT193" s="7">
        <v>250</v>
      </c>
      <c r="IU193" s="59">
        <f t="shared" ref="IU193" si="1719">SUM(IT193,-IS193)</f>
        <v>-172</v>
      </c>
      <c r="IV193" s="60">
        <f>IU193/IS193</f>
        <v>-0.40758293838862558</v>
      </c>
      <c r="IW193" s="61">
        <v>1</v>
      </c>
      <c r="IX193" s="7"/>
      <c r="IY193" s="7"/>
      <c r="IZ193" s="59">
        <f t="shared" ref="IZ193:IZ194" si="1720">SUM(IY193,-IX193)</f>
        <v>0</v>
      </c>
      <c r="JA193" s="60" t="e">
        <f>IZ193/IX193</f>
        <v>#DIV/0!</v>
      </c>
      <c r="JB193" s="17"/>
      <c r="JC193" s="7">
        <v>250</v>
      </c>
      <c r="JD193" s="7"/>
      <c r="JE193" s="59">
        <f t="shared" ref="JE193:JE194" si="1721">SUM(JD193,-JC193)</f>
        <v>-250</v>
      </c>
      <c r="JF193" s="60">
        <f>JE193/JC193</f>
        <v>-1</v>
      </c>
      <c r="JG193" s="566">
        <v>15</v>
      </c>
      <c r="JH193" s="91"/>
    </row>
    <row r="194" spans="1:268" ht="15.75" x14ac:dyDescent="0.25">
      <c r="A194" s="585" t="s">
        <v>52</v>
      </c>
      <c r="B194" s="355" t="s">
        <v>53</v>
      </c>
      <c r="C194" s="369"/>
      <c r="D194" s="7"/>
      <c r="E194" s="59"/>
      <c r="F194" s="60"/>
      <c r="G194" s="61">
        <v>2</v>
      </c>
      <c r="H194" s="391">
        <v>7808</v>
      </c>
      <c r="I194" s="221">
        <f>SUM(I135,I150)</f>
        <v>5797</v>
      </c>
      <c r="J194" s="429">
        <f t="shared" si="1681"/>
        <v>-2011</v>
      </c>
      <c r="K194" s="430">
        <f t="shared" ref="K194" si="1722">J194/H194</f>
        <v>-0.25755635245901637</v>
      </c>
      <c r="L194" s="17"/>
      <c r="M194" s="221">
        <f>M162</f>
        <v>8200</v>
      </c>
      <c r="N194" s="221">
        <f>SUM(N135,N150)</f>
        <v>5797</v>
      </c>
      <c r="O194" s="429">
        <f t="shared" si="1682"/>
        <v>-2403</v>
      </c>
      <c r="P194" s="430">
        <f t="shared" ref="P194" si="1723">O194/M194</f>
        <v>-0.29304878048780486</v>
      </c>
      <c r="Q194" s="585" t="s">
        <v>52</v>
      </c>
      <c r="R194" s="218">
        <v>-0.2576</v>
      </c>
      <c r="U194" s="586" t="s">
        <v>52</v>
      </c>
      <c r="V194" s="355" t="s">
        <v>53</v>
      </c>
      <c r="W194" s="369"/>
      <c r="X194" s="7"/>
      <c r="Y194" s="59"/>
      <c r="Z194" s="60"/>
      <c r="AA194" s="61">
        <v>2</v>
      </c>
      <c r="AB194" s="221">
        <v>348</v>
      </c>
      <c r="AC194" s="221">
        <f>SUM(AC135,AC150)</f>
        <v>264</v>
      </c>
      <c r="AD194" s="429">
        <f t="shared" si="1684"/>
        <v>-84</v>
      </c>
      <c r="AE194" s="430">
        <f t="shared" ref="AE194:AE196" si="1724">AD194/AB194</f>
        <v>-0.2413793103448276</v>
      </c>
      <c r="AF194" s="17"/>
      <c r="AG194" s="221">
        <f>AG162</f>
        <v>8200</v>
      </c>
      <c r="AH194" s="221">
        <f>SUM(AH135,AH150)</f>
        <v>264</v>
      </c>
      <c r="AI194" s="429">
        <f t="shared" si="1685"/>
        <v>-7936</v>
      </c>
      <c r="AJ194" s="430">
        <f t="shared" ref="AJ194" si="1725">AI194/AG194</f>
        <v>-0.96780487804878046</v>
      </c>
      <c r="AK194" s="586" t="s">
        <v>52</v>
      </c>
      <c r="AL194" s="218">
        <v>-0.2414</v>
      </c>
      <c r="AN194" s="587" t="s">
        <v>52</v>
      </c>
      <c r="AO194" s="355" t="s">
        <v>53</v>
      </c>
      <c r="AP194" s="369"/>
      <c r="AQ194" s="7"/>
      <c r="AR194" s="59"/>
      <c r="AS194" s="60"/>
      <c r="AT194" s="61">
        <v>2</v>
      </c>
      <c r="AU194" s="221">
        <v>116</v>
      </c>
      <c r="AV194" s="221">
        <f>SUM(AV135,AV150)</f>
        <v>88</v>
      </c>
      <c r="AW194" s="429">
        <f t="shared" si="1687"/>
        <v>-28</v>
      </c>
      <c r="AX194" s="430">
        <f t="shared" ref="AX194:AX196" si="1726">AW194/AU194</f>
        <v>-0.2413793103448276</v>
      </c>
      <c r="AY194" s="17"/>
      <c r="AZ194" s="221">
        <f>AZ162</f>
        <v>8200</v>
      </c>
      <c r="BA194" s="221">
        <f>SUM(BA135,BA150)</f>
        <v>88</v>
      </c>
      <c r="BB194" s="429">
        <f t="shared" si="1688"/>
        <v>-8112</v>
      </c>
      <c r="BC194" s="430">
        <f t="shared" ref="BC194" si="1727">BB194/AZ194</f>
        <v>-0.98926829268292682</v>
      </c>
      <c r="BD194" s="587" t="s">
        <v>52</v>
      </c>
      <c r="BE194" s="218">
        <v>-0.2414</v>
      </c>
      <c r="BH194" s="586" t="s">
        <v>52</v>
      </c>
      <c r="BI194" s="355" t="s">
        <v>53</v>
      </c>
      <c r="BJ194" s="369"/>
      <c r="BK194" s="7"/>
      <c r="BL194" s="59"/>
      <c r="BM194" s="60"/>
      <c r="BN194" s="61">
        <v>2</v>
      </c>
      <c r="BO194" s="221">
        <v>327</v>
      </c>
      <c r="BP194" s="221">
        <f>SUM(BP135,BP150)</f>
        <v>269</v>
      </c>
      <c r="BQ194" s="429">
        <f t="shared" si="1690"/>
        <v>-58</v>
      </c>
      <c r="BR194" s="430">
        <f t="shared" ref="BR194:BR196" si="1728">BQ194/BO194</f>
        <v>-0.17737003058103976</v>
      </c>
      <c r="BS194" s="17"/>
      <c r="BT194" s="221">
        <f>BT162</f>
        <v>8200</v>
      </c>
      <c r="BU194" s="221">
        <f>SUM(BU135,BU150)</f>
        <v>269</v>
      </c>
      <c r="BV194" s="429">
        <f t="shared" si="1691"/>
        <v>-7931</v>
      </c>
      <c r="BW194" s="430">
        <f t="shared" ref="BW194" si="1729">BV194/BT194</f>
        <v>-0.96719512195121948</v>
      </c>
      <c r="BX194" s="586" t="s">
        <v>52</v>
      </c>
      <c r="BY194" s="218">
        <v>-0.17699999999999999</v>
      </c>
      <c r="CB194" s="587" t="s">
        <v>52</v>
      </c>
      <c r="CC194" s="355" t="s">
        <v>53</v>
      </c>
      <c r="CD194" s="369"/>
      <c r="CE194" s="7"/>
      <c r="CF194" s="59"/>
      <c r="CG194" s="60"/>
      <c r="CH194" s="61">
        <v>2</v>
      </c>
      <c r="CI194" s="221">
        <v>225</v>
      </c>
      <c r="CJ194" s="221">
        <f>SUM(CJ135,CJ150)</f>
        <v>145</v>
      </c>
      <c r="CK194" s="429">
        <f t="shared" si="1693"/>
        <v>-80</v>
      </c>
      <c r="CL194" s="430">
        <f t="shared" ref="CL194:CL196" si="1730">CK194/CI194</f>
        <v>-0.35555555555555557</v>
      </c>
      <c r="CM194" s="17"/>
      <c r="CN194" s="221">
        <f>CN162</f>
        <v>8200</v>
      </c>
      <c r="CO194" s="221">
        <f>SUM(CO135,CO150)</f>
        <v>145</v>
      </c>
      <c r="CP194" s="429">
        <f t="shared" si="1694"/>
        <v>-8055</v>
      </c>
      <c r="CQ194" s="430">
        <f t="shared" ref="CQ194" si="1731">CP194/CN194</f>
        <v>-0.98231707317073169</v>
      </c>
      <c r="CR194" s="587" t="s">
        <v>52</v>
      </c>
      <c r="CS194" s="218">
        <v>-0.35560000000000003</v>
      </c>
      <c r="CU194" s="586" t="s">
        <v>52</v>
      </c>
      <c r="CV194" s="355" t="s">
        <v>53</v>
      </c>
      <c r="CW194" s="369"/>
      <c r="CX194" s="7"/>
      <c r="CY194" s="59"/>
      <c r="CZ194" s="60"/>
      <c r="DA194" s="61">
        <v>2</v>
      </c>
      <c r="DB194" s="221">
        <v>91</v>
      </c>
      <c r="DC194" s="221">
        <f>SUM(DC135,DC150)</f>
        <v>79</v>
      </c>
      <c r="DD194" s="429">
        <f t="shared" si="1696"/>
        <v>-12</v>
      </c>
      <c r="DE194" s="430">
        <f t="shared" ref="DE194:DE196" si="1732">DD194/DB194</f>
        <v>-0.13186813186813187</v>
      </c>
      <c r="DF194" s="17"/>
      <c r="DG194" s="221">
        <f>DG162</f>
        <v>8200</v>
      </c>
      <c r="DH194" s="221">
        <f>SUM(DH135,DH150)</f>
        <v>79</v>
      </c>
      <c r="DI194" s="429">
        <f t="shared" si="1697"/>
        <v>-8121</v>
      </c>
      <c r="DJ194" s="430">
        <f t="shared" ref="DJ194" si="1733">DI194/DG194</f>
        <v>-0.99036585365853658</v>
      </c>
      <c r="DK194" s="586" t="s">
        <v>52</v>
      </c>
      <c r="DL194" s="218">
        <v>-0.13189999999999999</v>
      </c>
      <c r="DN194" s="587" t="s">
        <v>52</v>
      </c>
      <c r="DO194" s="355" t="s">
        <v>53</v>
      </c>
      <c r="DP194" s="369"/>
      <c r="DQ194" s="7"/>
      <c r="DR194" s="59"/>
      <c r="DS194" s="60"/>
      <c r="DT194" s="61">
        <v>2</v>
      </c>
      <c r="DU194" s="221">
        <v>41</v>
      </c>
      <c r="DV194" s="221">
        <f>SUM(DV135,DV150)</f>
        <v>31</v>
      </c>
      <c r="DW194" s="429">
        <f t="shared" si="1699"/>
        <v>-10</v>
      </c>
      <c r="DX194" s="430">
        <f t="shared" ref="DX194:DX196" si="1734">DW194/DU194</f>
        <v>-0.24390243902439024</v>
      </c>
      <c r="DY194" s="17"/>
      <c r="DZ194" s="221">
        <f>DZ162</f>
        <v>8200</v>
      </c>
      <c r="EA194" s="221">
        <f>SUM(EA135,EA150)</f>
        <v>31</v>
      </c>
      <c r="EB194" s="429">
        <f t="shared" si="1700"/>
        <v>-8169</v>
      </c>
      <c r="EC194" s="430">
        <f t="shared" ref="EC194" si="1735">EB194/DZ194</f>
        <v>-0.99621951219512195</v>
      </c>
      <c r="ED194" s="587" t="s">
        <v>52</v>
      </c>
      <c r="EE194" s="218">
        <v>-0.26829999999999998</v>
      </c>
      <c r="EG194" s="586" t="s">
        <v>52</v>
      </c>
      <c r="EH194" s="355" t="s">
        <v>53</v>
      </c>
      <c r="EI194" s="369"/>
      <c r="EJ194" s="7"/>
      <c r="EK194" s="59"/>
      <c r="EL194" s="60"/>
      <c r="EM194" s="61">
        <v>2</v>
      </c>
      <c r="EN194" s="221">
        <v>62</v>
      </c>
      <c r="EO194" s="221">
        <f>SUM(EO135,EO150)</f>
        <v>57</v>
      </c>
      <c r="EP194" s="429">
        <f t="shared" si="1702"/>
        <v>-5</v>
      </c>
      <c r="EQ194" s="430">
        <f t="shared" ref="EQ194:EQ196" si="1736">EP194/EN194</f>
        <v>-8.0645161290322578E-2</v>
      </c>
      <c r="ER194" s="17"/>
      <c r="ES194" s="221">
        <f>ES162</f>
        <v>8200</v>
      </c>
      <c r="ET194" s="221">
        <f>SUM(ET135,ET150)</f>
        <v>57</v>
      </c>
      <c r="EU194" s="429">
        <f t="shared" si="1703"/>
        <v>-8143</v>
      </c>
      <c r="EV194" s="430">
        <f t="shared" ref="EV194" si="1737">EU194/ES194</f>
        <v>-0.99304878048780487</v>
      </c>
      <c r="EW194" s="586" t="s">
        <v>52</v>
      </c>
      <c r="EX194" s="218">
        <v>-8.0600000000000005E-2</v>
      </c>
      <c r="EZ194" s="587" t="s">
        <v>52</v>
      </c>
      <c r="FA194" s="355" t="s">
        <v>53</v>
      </c>
      <c r="FB194" s="369"/>
      <c r="FC194" s="7"/>
      <c r="FD194" s="59"/>
      <c r="FE194" s="60"/>
      <c r="FF194" s="61">
        <v>2</v>
      </c>
      <c r="FG194" s="221">
        <v>14</v>
      </c>
      <c r="FH194" s="221">
        <f>SUM(FH135,FH150)</f>
        <v>8</v>
      </c>
      <c r="FI194" s="429">
        <f t="shared" si="1705"/>
        <v>-6</v>
      </c>
      <c r="FJ194" s="430">
        <f t="shared" ref="FJ194:FJ196" si="1738">FI194/FG194</f>
        <v>-0.42857142857142855</v>
      </c>
      <c r="FK194" s="17"/>
      <c r="FL194" s="221">
        <f>FL162</f>
        <v>8200</v>
      </c>
      <c r="FM194" s="221">
        <f>SUM(FM135,FM150)</f>
        <v>8</v>
      </c>
      <c r="FN194" s="429">
        <f t="shared" si="1706"/>
        <v>-8192</v>
      </c>
      <c r="FO194" s="430">
        <f t="shared" ref="FO194" si="1739">FN194/FL194</f>
        <v>-0.99902439024390244</v>
      </c>
      <c r="FP194" s="587" t="s">
        <v>52</v>
      </c>
      <c r="FQ194" s="218">
        <v>-0.42859999999999998</v>
      </c>
      <c r="FS194" s="586" t="s">
        <v>52</v>
      </c>
      <c r="FT194" s="355" t="s">
        <v>53</v>
      </c>
      <c r="FU194" s="369"/>
      <c r="FV194" s="7"/>
      <c r="FW194" s="59"/>
      <c r="FX194" s="60"/>
      <c r="FY194" s="61">
        <v>2</v>
      </c>
      <c r="FZ194" s="221">
        <v>91</v>
      </c>
      <c r="GA194" s="221">
        <f>SUM(GA135,GA150)</f>
        <v>82</v>
      </c>
      <c r="GB194" s="429">
        <f t="shared" si="1708"/>
        <v>-9</v>
      </c>
      <c r="GC194" s="430">
        <f t="shared" ref="GC194:GC196" si="1740">GB194/FZ194</f>
        <v>-9.8901098901098897E-2</v>
      </c>
      <c r="GD194" s="17"/>
      <c r="GE194" s="221">
        <f>GE162</f>
        <v>8200</v>
      </c>
      <c r="GF194" s="221">
        <f>SUM(GF135,GF150)</f>
        <v>82</v>
      </c>
      <c r="GG194" s="429">
        <f t="shared" si="1709"/>
        <v>-8118</v>
      </c>
      <c r="GH194" s="430">
        <f t="shared" ref="GH194" si="1741">GG194/GE194</f>
        <v>-0.99</v>
      </c>
      <c r="GI194" s="586" t="s">
        <v>52</v>
      </c>
      <c r="GJ194" s="218">
        <v>-9.8900000000000002E-2</v>
      </c>
      <c r="GL194" s="587" t="s">
        <v>52</v>
      </c>
      <c r="GM194" s="355" t="s">
        <v>53</v>
      </c>
      <c r="GN194" s="369"/>
      <c r="GO194" s="7"/>
      <c r="GP194" s="59"/>
      <c r="GQ194" s="60"/>
      <c r="GR194" s="61">
        <v>2</v>
      </c>
      <c r="GS194" s="221">
        <v>15</v>
      </c>
      <c r="GT194" s="221">
        <f>SUM(GT135,GT150)</f>
        <v>6</v>
      </c>
      <c r="GU194" s="429">
        <f t="shared" si="1711"/>
        <v>-9</v>
      </c>
      <c r="GV194" s="430">
        <f t="shared" ref="GV194:GV196" si="1742">GU194/GS194</f>
        <v>-0.6</v>
      </c>
      <c r="GW194" s="17"/>
      <c r="GX194" s="221">
        <f>GX162</f>
        <v>8200</v>
      </c>
      <c r="GY194" s="221">
        <f>SUM(GY135,GY150)</f>
        <v>6</v>
      </c>
      <c r="GZ194" s="429">
        <f t="shared" si="1712"/>
        <v>-8194</v>
      </c>
      <c r="HA194" s="430">
        <f t="shared" ref="HA194" si="1743">GZ194/GX194</f>
        <v>-0.99926829268292683</v>
      </c>
      <c r="HB194" s="587" t="s">
        <v>52</v>
      </c>
      <c r="HC194" s="218">
        <v>-0.6</v>
      </c>
      <c r="HE194" s="586" t="s">
        <v>52</v>
      </c>
      <c r="HF194" s="355" t="s">
        <v>53</v>
      </c>
      <c r="HG194" s="369"/>
      <c r="HH194" s="7"/>
      <c r="HI194" s="59"/>
      <c r="HJ194" s="60"/>
      <c r="HK194" s="61">
        <v>2</v>
      </c>
      <c r="HL194" s="221">
        <f>SUM(HL135,HL150)</f>
        <v>18</v>
      </c>
      <c r="HM194" s="221">
        <f>SUM(HM135,HM150)</f>
        <v>23</v>
      </c>
      <c r="HN194" s="429">
        <f t="shared" si="1714"/>
        <v>5</v>
      </c>
      <c r="HO194" s="430">
        <f t="shared" ref="HO194:HO196" si="1744">HN194/HL194</f>
        <v>0.27777777777777779</v>
      </c>
      <c r="HP194" s="17"/>
      <c r="HQ194" s="221">
        <f>HQ162</f>
        <v>8200</v>
      </c>
      <c r="HR194" s="221">
        <f>SUM(HR135,HR150)</f>
        <v>23</v>
      </c>
      <c r="HS194" s="429">
        <f t="shared" si="1715"/>
        <v>-8177</v>
      </c>
      <c r="HT194" s="430">
        <f t="shared" ref="HT194" si="1745">HS194/HQ194</f>
        <v>-0.99719512195121951</v>
      </c>
      <c r="HU194" s="586" t="s">
        <v>52</v>
      </c>
      <c r="HV194" s="218">
        <v>-0.27779999999999999</v>
      </c>
      <c r="HX194" s="587" t="s">
        <v>52</v>
      </c>
      <c r="HY194" s="355" t="s">
        <v>53</v>
      </c>
      <c r="HZ194" s="369"/>
      <c r="IA194" s="7"/>
      <c r="IB194" s="59"/>
      <c r="IC194" s="60"/>
      <c r="ID194" s="61">
        <v>2</v>
      </c>
      <c r="IE194" s="221">
        <v>61</v>
      </c>
      <c r="IF194" s="221">
        <f>SUM(IF135,IF150)</f>
        <v>40</v>
      </c>
      <c r="IG194" s="429">
        <f t="shared" si="1717"/>
        <v>-21</v>
      </c>
      <c r="IH194" s="430">
        <f t="shared" ref="IH194:IH196" si="1746">IG194/IE194</f>
        <v>-0.34426229508196721</v>
      </c>
      <c r="II194" s="17"/>
      <c r="IJ194" s="221">
        <f>IJ162</f>
        <v>8200</v>
      </c>
      <c r="IK194" s="221">
        <f>SUM(IK135,IK150)</f>
        <v>40</v>
      </c>
      <c r="IL194" s="429">
        <f t="shared" si="1718"/>
        <v>-8160</v>
      </c>
      <c r="IM194" s="430">
        <f t="shared" ref="IM194" si="1747">IL194/IJ194</f>
        <v>-0.99512195121951219</v>
      </c>
      <c r="IN194" s="587" t="s">
        <v>52</v>
      </c>
      <c r="IO194" s="218">
        <v>-0.34429999999999999</v>
      </c>
      <c r="IQ194" s="585" t="s">
        <v>52</v>
      </c>
      <c r="IR194" s="355" t="s">
        <v>53</v>
      </c>
      <c r="IS194" s="369"/>
      <c r="IT194" s="7"/>
      <c r="IU194" s="59"/>
      <c r="IV194" s="60"/>
      <c r="IW194" s="61">
        <v>2</v>
      </c>
      <c r="IX194" s="221">
        <v>1424</v>
      </c>
      <c r="IY194" s="221">
        <f>SUM(IY135,IY150)</f>
        <v>1092</v>
      </c>
      <c r="IZ194" s="429">
        <f t="shared" si="1720"/>
        <v>-332</v>
      </c>
      <c r="JA194" s="430">
        <f t="shared" ref="JA194" si="1748">IZ194/IX194</f>
        <v>-0.23314606741573032</v>
      </c>
      <c r="JB194" s="17"/>
      <c r="JC194" s="221">
        <f>JC162</f>
        <v>8200</v>
      </c>
      <c r="JD194" s="221">
        <f>SUM(JD135,JD150)</f>
        <v>1092</v>
      </c>
      <c r="JE194" s="429">
        <f t="shared" si="1721"/>
        <v>-7108</v>
      </c>
      <c r="JF194" s="430">
        <f t="shared" ref="JF194" si="1749">JE194/JC194</f>
        <v>-0.86682926829268292</v>
      </c>
      <c r="JG194" s="585" t="s">
        <v>52</v>
      </c>
      <c r="JH194" s="218">
        <v>-0.28239999999999998</v>
      </c>
    </row>
    <row r="195" spans="1:268" ht="5.0999999999999996" customHeight="1" x14ac:dyDescent="0.25">
      <c r="A195" s="585"/>
      <c r="B195" s="392"/>
      <c r="C195" s="369"/>
      <c r="D195" s="7"/>
      <c r="E195" s="59"/>
      <c r="F195" s="60"/>
      <c r="G195" s="61"/>
      <c r="H195" s="96"/>
      <c r="I195" s="96"/>
      <c r="J195" s="394"/>
      <c r="K195" s="395"/>
      <c r="L195" s="17"/>
      <c r="M195" s="221"/>
      <c r="N195" s="221"/>
      <c r="O195" s="429"/>
      <c r="P195" s="430"/>
      <c r="Q195" s="585"/>
      <c r="R195" s="218"/>
      <c r="U195" s="586"/>
      <c r="V195" s="392"/>
      <c r="W195" s="225"/>
      <c r="X195" s="96"/>
      <c r="Y195" s="209"/>
      <c r="Z195" s="588"/>
      <c r="AA195" s="371"/>
      <c r="AB195" s="393"/>
      <c r="AC195" s="393"/>
      <c r="AD195" s="394"/>
      <c r="AE195" s="395"/>
      <c r="AF195" s="17"/>
      <c r="AG195" s="221"/>
      <c r="AH195" s="221"/>
      <c r="AI195" s="429"/>
      <c r="AJ195" s="430"/>
      <c r="AK195" s="586"/>
      <c r="AL195" s="218"/>
      <c r="AN195" s="587"/>
      <c r="AO195" s="392"/>
      <c r="AP195" s="369"/>
      <c r="AQ195" s="7"/>
      <c r="AR195" s="59"/>
      <c r="AS195" s="60"/>
      <c r="AT195" s="61"/>
      <c r="AU195" s="393"/>
      <c r="AV195" s="393"/>
      <c r="AW195" s="394"/>
      <c r="AX195" s="395"/>
      <c r="AY195" s="17"/>
      <c r="AZ195" s="221"/>
      <c r="BA195" s="221"/>
      <c r="BB195" s="429"/>
      <c r="BC195" s="430"/>
      <c r="BD195" s="587"/>
      <c r="BE195" s="218"/>
      <c r="BH195" s="586"/>
      <c r="BI195" s="392"/>
      <c r="BJ195" s="369"/>
      <c r="BK195" s="7"/>
      <c r="BL195" s="59"/>
      <c r="BM195" s="60"/>
      <c r="BN195" s="61"/>
      <c r="BO195" s="393"/>
      <c r="BP195" s="393"/>
      <c r="BQ195" s="394"/>
      <c r="BR195" s="395"/>
      <c r="BS195" s="17"/>
      <c r="BT195" s="221"/>
      <c r="BU195" s="221"/>
      <c r="BV195" s="429"/>
      <c r="BW195" s="430"/>
      <c r="BX195" s="586"/>
      <c r="BY195" s="218"/>
      <c r="CB195" s="587"/>
      <c r="CC195" s="392"/>
      <c r="CD195" s="369"/>
      <c r="CE195" s="7"/>
      <c r="CF195" s="59"/>
      <c r="CG195" s="60"/>
      <c r="CH195" s="61"/>
      <c r="CI195" s="393"/>
      <c r="CJ195" s="393"/>
      <c r="CK195" s="394"/>
      <c r="CL195" s="395"/>
      <c r="CM195" s="17"/>
      <c r="CN195" s="221"/>
      <c r="CO195" s="221"/>
      <c r="CP195" s="429"/>
      <c r="CQ195" s="430"/>
      <c r="CR195" s="587"/>
      <c r="CS195" s="218"/>
      <c r="CU195" s="586"/>
      <c r="CV195" s="392"/>
      <c r="CW195" s="369"/>
      <c r="CX195" s="7"/>
      <c r="CY195" s="59"/>
      <c r="CZ195" s="60"/>
      <c r="DA195" s="61"/>
      <c r="DB195" s="393"/>
      <c r="DC195" s="393"/>
      <c r="DD195" s="394"/>
      <c r="DE195" s="395"/>
      <c r="DF195" s="17"/>
      <c r="DG195" s="221"/>
      <c r="DH195" s="221"/>
      <c r="DI195" s="429"/>
      <c r="DJ195" s="430"/>
      <c r="DK195" s="586"/>
      <c r="DL195" s="218"/>
      <c r="DN195" s="587"/>
      <c r="DO195" s="392"/>
      <c r="DP195" s="369"/>
      <c r="DQ195" s="7"/>
      <c r="DR195" s="59"/>
      <c r="DS195" s="60"/>
      <c r="DT195" s="61"/>
      <c r="DU195" s="393"/>
      <c r="DV195" s="393"/>
      <c r="DW195" s="394"/>
      <c r="DX195" s="395"/>
      <c r="DY195" s="17"/>
      <c r="DZ195" s="221"/>
      <c r="EA195" s="221"/>
      <c r="EB195" s="429"/>
      <c r="EC195" s="430"/>
      <c r="ED195" s="587"/>
      <c r="EE195" s="218"/>
      <c r="EG195" s="586"/>
      <c r="EH195" s="392"/>
      <c r="EI195" s="369"/>
      <c r="EJ195" s="7"/>
      <c r="EK195" s="59"/>
      <c r="EL195" s="60"/>
      <c r="EM195" s="61"/>
      <c r="EN195" s="393"/>
      <c r="EO195" s="393"/>
      <c r="EP195" s="394"/>
      <c r="EQ195" s="395"/>
      <c r="ER195" s="17"/>
      <c r="ES195" s="221"/>
      <c r="ET195" s="221"/>
      <c r="EU195" s="429"/>
      <c r="EV195" s="430"/>
      <c r="EW195" s="586"/>
      <c r="EX195" s="218"/>
      <c r="EZ195" s="587"/>
      <c r="FA195" s="392"/>
      <c r="FB195" s="369"/>
      <c r="FC195" s="7"/>
      <c r="FD195" s="59"/>
      <c r="FE195" s="60"/>
      <c r="FF195" s="61"/>
      <c r="FG195" s="393"/>
      <c r="FH195" s="393"/>
      <c r="FI195" s="394"/>
      <c r="FJ195" s="395"/>
      <c r="FK195" s="17"/>
      <c r="FL195" s="221"/>
      <c r="FM195" s="221"/>
      <c r="FN195" s="429"/>
      <c r="FO195" s="430"/>
      <c r="FP195" s="587"/>
      <c r="FQ195" s="218"/>
      <c r="FS195" s="586"/>
      <c r="FT195" s="392"/>
      <c r="FU195" s="369"/>
      <c r="FV195" s="7"/>
      <c r="FW195" s="59"/>
      <c r="FX195" s="60"/>
      <c r="FY195" s="61"/>
      <c r="FZ195" s="393"/>
      <c r="GA195" s="393"/>
      <c r="GB195" s="394"/>
      <c r="GC195" s="395"/>
      <c r="GD195" s="17"/>
      <c r="GE195" s="221"/>
      <c r="GF195" s="221"/>
      <c r="GG195" s="429"/>
      <c r="GH195" s="430"/>
      <c r="GI195" s="586"/>
      <c r="GJ195" s="218"/>
      <c r="GL195" s="587"/>
      <c r="GM195" s="392"/>
      <c r="GN195" s="369"/>
      <c r="GO195" s="7"/>
      <c r="GP195" s="59"/>
      <c r="GQ195" s="60"/>
      <c r="GR195" s="61"/>
      <c r="GS195" s="393"/>
      <c r="GT195" s="393"/>
      <c r="GU195" s="394"/>
      <c r="GV195" s="395"/>
      <c r="GW195" s="17"/>
      <c r="GX195" s="221"/>
      <c r="GY195" s="221"/>
      <c r="GZ195" s="429"/>
      <c r="HA195" s="430"/>
      <c r="HB195" s="587"/>
      <c r="HC195" s="218"/>
      <c r="HE195" s="586"/>
      <c r="HF195" s="392"/>
      <c r="HG195" s="369"/>
      <c r="HH195" s="7"/>
      <c r="HI195" s="59"/>
      <c r="HJ195" s="60"/>
      <c r="HK195" s="61"/>
      <c r="HL195" s="393"/>
      <c r="HM195" s="393"/>
      <c r="HN195" s="394"/>
      <c r="HO195" s="395"/>
      <c r="HP195" s="17"/>
      <c r="HQ195" s="221"/>
      <c r="HR195" s="221"/>
      <c r="HS195" s="429"/>
      <c r="HT195" s="430"/>
      <c r="HU195" s="586"/>
      <c r="HV195" s="218"/>
      <c r="HX195" s="587"/>
      <c r="HY195" s="392"/>
      <c r="HZ195" s="369"/>
      <c r="IA195" s="7"/>
      <c r="IB195" s="59"/>
      <c r="IC195" s="60"/>
      <c r="ID195" s="61"/>
      <c r="IE195" s="393"/>
      <c r="IF195" s="393"/>
      <c r="IG195" s="394"/>
      <c r="IH195" s="395"/>
      <c r="II195" s="17"/>
      <c r="IJ195" s="221"/>
      <c r="IK195" s="221"/>
      <c r="IL195" s="429"/>
      <c r="IM195" s="430"/>
      <c r="IN195" s="587"/>
      <c r="IO195" s="218"/>
      <c r="IQ195" s="585"/>
      <c r="IR195" s="392"/>
      <c r="IS195" s="369"/>
      <c r="IT195" s="7"/>
      <c r="IU195" s="59"/>
      <c r="IV195" s="60"/>
      <c r="IW195" s="61"/>
      <c r="IX195" s="393"/>
      <c r="IY195" s="393"/>
      <c r="IZ195" s="394"/>
      <c r="JA195" s="395"/>
      <c r="JB195" s="17"/>
      <c r="JC195" s="221"/>
      <c r="JD195" s="221"/>
      <c r="JE195" s="429"/>
      <c r="JF195" s="430"/>
      <c r="JG195" s="585"/>
      <c r="JH195" s="218"/>
    </row>
    <row r="196" spans="1:268" x14ac:dyDescent="0.25">
      <c r="A196" s="566">
        <v>13</v>
      </c>
      <c r="B196" s="122" t="s">
        <v>116</v>
      </c>
      <c r="C196" s="75"/>
      <c r="D196" s="65">
        <v>346</v>
      </c>
      <c r="E196" s="425">
        <f>SUM(D196,-C196)</f>
        <v>346</v>
      </c>
      <c r="F196" s="426" t="e">
        <f>E196/C196</f>
        <v>#DIV/0!</v>
      </c>
      <c r="G196" s="61">
        <v>3</v>
      </c>
      <c r="H196" s="65">
        <v>343</v>
      </c>
      <c r="I196" s="65">
        <v>330</v>
      </c>
      <c r="J196" s="425">
        <f>SUM(I196,-H196)</f>
        <v>-13</v>
      </c>
      <c r="K196" s="343">
        <f t="shared" ref="K196" si="1750">J196/H196</f>
        <v>-3.7900874635568516E-2</v>
      </c>
      <c r="L196" s="17"/>
      <c r="M196" s="69">
        <v>348</v>
      </c>
      <c r="N196" s="69">
        <f>I196</f>
        <v>330</v>
      </c>
      <c r="O196" s="176">
        <f>SUM(N196,-M196)</f>
        <v>-18</v>
      </c>
      <c r="P196" s="328">
        <f>O196/M196</f>
        <v>-5.1724137931034482E-2</v>
      </c>
      <c r="Q196" s="566">
        <v>13</v>
      </c>
      <c r="R196" s="72">
        <f>SUM(I196,-$IX$204)/$IX$204</f>
        <v>0.72774869109947649</v>
      </c>
      <c r="U196" s="409">
        <v>13</v>
      </c>
      <c r="V196" s="122" t="s">
        <v>116</v>
      </c>
      <c r="W196" s="75"/>
      <c r="X196" s="65">
        <v>346</v>
      </c>
      <c r="Y196" s="425">
        <f>SUM(X196,-W196)</f>
        <v>346</v>
      </c>
      <c r="Z196" s="426" t="e">
        <f>Y196/W196</f>
        <v>#DIV/0!</v>
      </c>
      <c r="AA196" s="61">
        <v>3</v>
      </c>
      <c r="AB196" s="65">
        <v>17</v>
      </c>
      <c r="AC196" s="65">
        <v>16</v>
      </c>
      <c r="AD196" s="425">
        <f>SUM(AC196,-AB196)</f>
        <v>-1</v>
      </c>
      <c r="AE196" s="343">
        <f t="shared" si="1724"/>
        <v>-5.8823529411764705E-2</v>
      </c>
      <c r="AF196" s="17"/>
      <c r="AG196" s="69">
        <v>348</v>
      </c>
      <c r="AH196" s="69">
        <f>AC196</f>
        <v>16</v>
      </c>
      <c r="AI196" s="176">
        <f>SUM(AH196,-AG196)</f>
        <v>-332</v>
      </c>
      <c r="AJ196" s="328">
        <f>AI196/AG196</f>
        <v>-0.95402298850574707</v>
      </c>
      <c r="AK196" s="409">
        <v>13</v>
      </c>
      <c r="AL196" s="72">
        <f>SUM(AC196,-$AB$204)/$AB$204</f>
        <v>-0.61904761904761907</v>
      </c>
      <c r="AN196" s="572">
        <v>13</v>
      </c>
      <c r="AO196" s="122" t="s">
        <v>116</v>
      </c>
      <c r="AP196" s="75"/>
      <c r="AQ196" s="65">
        <v>346</v>
      </c>
      <c r="AR196" s="425">
        <f>SUM(AQ196,-AP196)</f>
        <v>346</v>
      </c>
      <c r="AS196" s="426" t="e">
        <f>AR196/AP196</f>
        <v>#DIV/0!</v>
      </c>
      <c r="AT196" s="61">
        <v>3</v>
      </c>
      <c r="AU196" s="65">
        <v>2</v>
      </c>
      <c r="AV196" s="65">
        <v>0</v>
      </c>
      <c r="AW196" s="425">
        <f>SUM(AV196,-AU196)</f>
        <v>-2</v>
      </c>
      <c r="AX196" s="343">
        <f t="shared" si="1726"/>
        <v>-1</v>
      </c>
      <c r="AY196" s="17"/>
      <c r="AZ196" s="69">
        <v>348</v>
      </c>
      <c r="BA196" s="69">
        <f>AV196</f>
        <v>0</v>
      </c>
      <c r="BB196" s="176">
        <f>SUM(BA196,-AZ196)</f>
        <v>-348</v>
      </c>
      <c r="BC196" s="328">
        <f>BB196/AZ196</f>
        <v>-1</v>
      </c>
      <c r="BD196" s="572">
        <v>13</v>
      </c>
      <c r="BE196" s="72">
        <f>SUM(AV196,-$AU$204)/$AU$204</f>
        <v>-1</v>
      </c>
      <c r="BH196" s="409">
        <v>13</v>
      </c>
      <c r="BI196" s="122" t="s">
        <v>116</v>
      </c>
      <c r="BJ196" s="75"/>
      <c r="BK196" s="65">
        <v>346</v>
      </c>
      <c r="BL196" s="425">
        <f>SUM(BK196,-BJ196)</f>
        <v>346</v>
      </c>
      <c r="BM196" s="426" t="e">
        <f>BL196/BJ196</f>
        <v>#DIV/0!</v>
      </c>
      <c r="BN196" s="61">
        <v>3</v>
      </c>
      <c r="BO196" s="65">
        <v>6</v>
      </c>
      <c r="BP196" s="65">
        <v>2</v>
      </c>
      <c r="BQ196" s="425">
        <f>SUM(BP196,-BO196)</f>
        <v>-4</v>
      </c>
      <c r="BR196" s="343">
        <f t="shared" si="1728"/>
        <v>-0.66666666666666663</v>
      </c>
      <c r="BS196" s="17"/>
      <c r="BT196" s="69">
        <v>348</v>
      </c>
      <c r="BU196" s="69">
        <f>BP196</f>
        <v>2</v>
      </c>
      <c r="BV196" s="176">
        <f>SUM(BU196,-BT196)</f>
        <v>-346</v>
      </c>
      <c r="BW196" s="328">
        <f>BV196/BT196</f>
        <v>-0.99425287356321834</v>
      </c>
      <c r="BX196" s="409">
        <v>13</v>
      </c>
      <c r="BY196" s="72">
        <f>SUM(BP196,-$BO$204)/$BO$204</f>
        <v>-0.90476190476190477</v>
      </c>
      <c r="CB196" s="572">
        <v>13</v>
      </c>
      <c r="CC196" s="122" t="s">
        <v>116</v>
      </c>
      <c r="CD196" s="75"/>
      <c r="CE196" s="65">
        <v>346</v>
      </c>
      <c r="CF196" s="425">
        <f>SUM(CE196,-CD196)</f>
        <v>346</v>
      </c>
      <c r="CG196" s="426" t="e">
        <f>CF196/CD196</f>
        <v>#DIV/0!</v>
      </c>
      <c r="CH196" s="61">
        <v>3</v>
      </c>
      <c r="CI196" s="65">
        <v>6</v>
      </c>
      <c r="CJ196" s="65">
        <v>3</v>
      </c>
      <c r="CK196" s="425">
        <f>SUM(CJ196,-CI196)</f>
        <v>-3</v>
      </c>
      <c r="CL196" s="343">
        <f t="shared" si="1730"/>
        <v>-0.5</v>
      </c>
      <c r="CM196" s="17"/>
      <c r="CN196" s="69">
        <v>348</v>
      </c>
      <c r="CO196" s="69">
        <f>CJ196</f>
        <v>3</v>
      </c>
      <c r="CP196" s="176">
        <f>SUM(CO196,-CN196)</f>
        <v>-345</v>
      </c>
      <c r="CQ196" s="328">
        <f>CP196/CN196</f>
        <v>-0.99137931034482762</v>
      </c>
      <c r="CR196" s="572">
        <v>13</v>
      </c>
      <c r="CS196" s="72">
        <f>SUM(CJ196,-$CI$204)/$CI$204</f>
        <v>-0.72727272727272729</v>
      </c>
      <c r="CU196" s="409">
        <v>13</v>
      </c>
      <c r="CV196" s="122" t="s">
        <v>116</v>
      </c>
      <c r="CW196" s="75"/>
      <c r="CX196" s="65">
        <v>346</v>
      </c>
      <c r="CY196" s="425">
        <f>SUM(CX196,-CW196)</f>
        <v>346</v>
      </c>
      <c r="CZ196" s="426" t="e">
        <f>CY196/CW196</f>
        <v>#DIV/0!</v>
      </c>
      <c r="DA196" s="61">
        <v>3</v>
      </c>
      <c r="DB196" s="65">
        <v>1</v>
      </c>
      <c r="DC196" s="65">
        <v>0</v>
      </c>
      <c r="DD196" s="425">
        <f>SUM(DC196,-DB196)</f>
        <v>-1</v>
      </c>
      <c r="DE196" s="345">
        <f t="shared" si="1732"/>
        <v>-1</v>
      </c>
      <c r="DF196" s="17"/>
      <c r="DG196" s="69">
        <v>348</v>
      </c>
      <c r="DH196" s="69">
        <f>DC196</f>
        <v>0</v>
      </c>
      <c r="DI196" s="176">
        <f>SUM(DH196,-DG196)</f>
        <v>-348</v>
      </c>
      <c r="DJ196" s="328">
        <f>DI196/DG196</f>
        <v>-1</v>
      </c>
      <c r="DK196" s="409">
        <v>13</v>
      </c>
      <c r="DL196" s="72">
        <f>SUM(DC196,-$DB$204)/$DB$204</f>
        <v>-1</v>
      </c>
      <c r="DN196" s="572">
        <v>13</v>
      </c>
      <c r="DO196" s="122" t="s">
        <v>116</v>
      </c>
      <c r="DP196" s="75"/>
      <c r="DQ196" s="65">
        <v>346</v>
      </c>
      <c r="DR196" s="425">
        <f>SUM(DQ196,-DP196)</f>
        <v>346</v>
      </c>
      <c r="DS196" s="426" t="e">
        <f>DR196/DP196</f>
        <v>#DIV/0!</v>
      </c>
      <c r="DT196" s="61">
        <v>3</v>
      </c>
      <c r="DU196" s="65">
        <v>1</v>
      </c>
      <c r="DV196" s="65">
        <v>1</v>
      </c>
      <c r="DW196" s="425">
        <f>SUM(DV196,-DU196)</f>
        <v>0</v>
      </c>
      <c r="DX196" s="345">
        <f t="shared" si="1734"/>
        <v>0</v>
      </c>
      <c r="DY196" s="17"/>
      <c r="DZ196" s="69">
        <v>348</v>
      </c>
      <c r="EA196" s="69">
        <f>DV196</f>
        <v>1</v>
      </c>
      <c r="EB196" s="176">
        <f>SUM(EA196,-DZ196)</f>
        <v>-347</v>
      </c>
      <c r="EC196" s="328">
        <f>EB196/DZ196</f>
        <v>-0.99712643678160917</v>
      </c>
      <c r="ED196" s="572">
        <v>13</v>
      </c>
      <c r="EE196" s="72">
        <f>SUM(DV196,-$DU$204)/$DU$204</f>
        <v>-0.5</v>
      </c>
      <c r="EG196" s="409">
        <v>13</v>
      </c>
      <c r="EH196" s="122" t="s">
        <v>116</v>
      </c>
      <c r="EI196" s="75"/>
      <c r="EJ196" s="65">
        <v>346</v>
      </c>
      <c r="EK196" s="425">
        <f>SUM(EJ196,-EI196)</f>
        <v>346</v>
      </c>
      <c r="EL196" s="426" t="e">
        <f>EK196/EI196</f>
        <v>#DIV/0!</v>
      </c>
      <c r="EM196" s="61">
        <v>3</v>
      </c>
      <c r="EN196" s="65">
        <v>0</v>
      </c>
      <c r="EO196" s="65">
        <v>0</v>
      </c>
      <c r="EP196" s="425">
        <f>SUM(EO196,-EN196)</f>
        <v>0</v>
      </c>
      <c r="EQ196" s="345" t="e">
        <f t="shared" si="1736"/>
        <v>#DIV/0!</v>
      </c>
      <c r="ER196" s="17"/>
      <c r="ES196" s="69">
        <v>348</v>
      </c>
      <c r="ET196" s="69">
        <f>EO196</f>
        <v>0</v>
      </c>
      <c r="EU196" s="176">
        <f>SUM(ET196,-ES196)</f>
        <v>-348</v>
      </c>
      <c r="EV196" s="328">
        <f>EU196/ES196</f>
        <v>-1</v>
      </c>
      <c r="EW196" s="409">
        <v>13</v>
      </c>
      <c r="EX196" s="72">
        <f>SUM(EO196,-$EN$204)/$EN$204</f>
        <v>-1</v>
      </c>
      <c r="EZ196" s="572">
        <v>13</v>
      </c>
      <c r="FA196" s="122" t="s">
        <v>116</v>
      </c>
      <c r="FB196" s="75"/>
      <c r="FC196" s="65">
        <v>346</v>
      </c>
      <c r="FD196" s="425">
        <f>SUM(FC196,-FB196)</f>
        <v>346</v>
      </c>
      <c r="FE196" s="426" t="e">
        <f>FD196/FB196</f>
        <v>#DIV/0!</v>
      </c>
      <c r="FF196" s="61">
        <v>3</v>
      </c>
      <c r="FG196" s="65">
        <v>7</v>
      </c>
      <c r="FH196" s="65">
        <v>6</v>
      </c>
      <c r="FI196" s="425">
        <f>SUM(FH196,-FG196)</f>
        <v>-1</v>
      </c>
      <c r="FJ196" s="343">
        <f t="shared" si="1738"/>
        <v>-0.14285714285714285</v>
      </c>
      <c r="FK196" s="17"/>
      <c r="FL196" s="69">
        <v>348</v>
      </c>
      <c r="FM196" s="69">
        <f>FH196</f>
        <v>6</v>
      </c>
      <c r="FN196" s="176">
        <f>SUM(FM196,-FL196)</f>
        <v>-342</v>
      </c>
      <c r="FO196" s="328">
        <f>FN196/FL196</f>
        <v>-0.98275862068965514</v>
      </c>
      <c r="FP196" s="572">
        <v>13</v>
      </c>
      <c r="FQ196" s="72">
        <f>SUM(FH196,-$FG$204)/$FG$204</f>
        <v>-0.33333333333333331</v>
      </c>
      <c r="FS196" s="409">
        <v>13</v>
      </c>
      <c r="FT196" s="122" t="s">
        <v>116</v>
      </c>
      <c r="FU196" s="75"/>
      <c r="FV196" s="65">
        <v>346</v>
      </c>
      <c r="FW196" s="425">
        <f>SUM(FV196,-FU196)</f>
        <v>346</v>
      </c>
      <c r="FX196" s="426" t="e">
        <f>FW196/FU196</f>
        <v>#DIV/0!</v>
      </c>
      <c r="FY196" s="61">
        <v>3</v>
      </c>
      <c r="FZ196" s="65">
        <v>8</v>
      </c>
      <c r="GA196" s="65">
        <v>9</v>
      </c>
      <c r="GB196" s="425">
        <f>SUM(GA196,-FZ196)</f>
        <v>1</v>
      </c>
      <c r="GC196" s="345">
        <f t="shared" si="1740"/>
        <v>0.125</v>
      </c>
      <c r="GD196" s="17"/>
      <c r="GE196" s="69">
        <v>348</v>
      </c>
      <c r="GF196" s="69">
        <f>GA196</f>
        <v>9</v>
      </c>
      <c r="GG196" s="176">
        <f>SUM(GF196,-GE196)</f>
        <v>-339</v>
      </c>
      <c r="GH196" s="328">
        <f>GG196/GE196</f>
        <v>-0.97413793103448276</v>
      </c>
      <c r="GI196" s="409">
        <v>13</v>
      </c>
      <c r="GJ196" s="72">
        <f>SUM(GA196,-$FZ$204)/$FZ$204</f>
        <v>-0.5</v>
      </c>
      <c r="GL196" s="572">
        <v>13</v>
      </c>
      <c r="GM196" s="122" t="s">
        <v>116</v>
      </c>
      <c r="GN196" s="75"/>
      <c r="GO196" s="65">
        <v>346</v>
      </c>
      <c r="GP196" s="425">
        <f>SUM(GO196,-GN196)</f>
        <v>346</v>
      </c>
      <c r="GQ196" s="426" t="e">
        <f>GP196/GN196</f>
        <v>#DIV/0!</v>
      </c>
      <c r="GR196" s="61">
        <v>3</v>
      </c>
      <c r="GS196" s="65">
        <v>11</v>
      </c>
      <c r="GT196" s="65">
        <v>9</v>
      </c>
      <c r="GU196" s="425">
        <f>SUM(GT196,-GS196)</f>
        <v>-2</v>
      </c>
      <c r="GV196" s="343">
        <f t="shared" si="1742"/>
        <v>-0.18181818181818182</v>
      </c>
      <c r="GW196" s="17"/>
      <c r="GX196" s="69">
        <v>348</v>
      </c>
      <c r="GY196" s="69">
        <f>GT196</f>
        <v>9</v>
      </c>
      <c r="GZ196" s="176">
        <f>SUM(GY196,-GX196)</f>
        <v>-339</v>
      </c>
      <c r="HA196" s="328">
        <f>GZ196/GX196</f>
        <v>-0.97413793103448276</v>
      </c>
      <c r="HB196" s="572">
        <v>13</v>
      </c>
      <c r="HC196" s="72">
        <f>SUM(GT196,-$GS$204)/$GS$204</f>
        <v>-0.52631578947368418</v>
      </c>
      <c r="HE196" s="409">
        <v>13</v>
      </c>
      <c r="HF196" s="122" t="s">
        <v>116</v>
      </c>
      <c r="HG196" s="75"/>
      <c r="HH196" s="65">
        <v>346</v>
      </c>
      <c r="HI196" s="425">
        <f>SUM(HH196,-HG196)</f>
        <v>346</v>
      </c>
      <c r="HJ196" s="426" t="e">
        <f>HI196/HG196</f>
        <v>#DIV/0!</v>
      </c>
      <c r="HK196" s="61">
        <v>3</v>
      </c>
      <c r="HL196" s="65">
        <v>7</v>
      </c>
      <c r="HM196" s="65">
        <v>21</v>
      </c>
      <c r="HN196" s="425">
        <f>SUM(HM196,-HL196)</f>
        <v>14</v>
      </c>
      <c r="HO196" s="345">
        <f t="shared" si="1744"/>
        <v>2</v>
      </c>
      <c r="HP196" s="17"/>
      <c r="HQ196" s="69">
        <v>348</v>
      </c>
      <c r="HR196" s="69">
        <f>HM196</f>
        <v>21</v>
      </c>
      <c r="HS196" s="176">
        <f>SUM(HR196,-HQ196)</f>
        <v>-327</v>
      </c>
      <c r="HT196" s="328">
        <f>HS196/HQ196</f>
        <v>-0.93965517241379315</v>
      </c>
      <c r="HU196" s="409">
        <v>13</v>
      </c>
      <c r="HV196" s="72">
        <f>SUM(HM196,-$HL$204)/$HL$204</f>
        <v>-0.22222222222222221</v>
      </c>
      <c r="HX196" s="572">
        <v>13</v>
      </c>
      <c r="HY196" s="122" t="s">
        <v>116</v>
      </c>
      <c r="HZ196" s="75"/>
      <c r="IA196" s="65">
        <v>346</v>
      </c>
      <c r="IB196" s="425">
        <f>SUM(IA196,-HZ196)</f>
        <v>346</v>
      </c>
      <c r="IC196" s="426" t="e">
        <f>IB196/HZ196</f>
        <v>#DIV/0!</v>
      </c>
      <c r="ID196" s="61">
        <v>3</v>
      </c>
      <c r="IE196" s="65">
        <v>6</v>
      </c>
      <c r="IF196" s="65">
        <v>5</v>
      </c>
      <c r="IG196" s="425">
        <f>SUM(IF196,-IE196)</f>
        <v>-1</v>
      </c>
      <c r="IH196" s="343">
        <f t="shared" si="1746"/>
        <v>-0.16666666666666666</v>
      </c>
      <c r="II196" s="17"/>
      <c r="IJ196" s="69">
        <v>348</v>
      </c>
      <c r="IK196" s="69">
        <f>IF196</f>
        <v>5</v>
      </c>
      <c r="IL196" s="176">
        <f>SUM(IK196,-IJ196)</f>
        <v>-343</v>
      </c>
      <c r="IM196" s="328">
        <f>IL196/IJ196</f>
        <v>-0.98563218390804597</v>
      </c>
      <c r="IN196" s="572">
        <v>13</v>
      </c>
      <c r="IO196" s="72">
        <f>SUM(IF196,-$IE$204)/$IE$204</f>
        <v>-0.73684210526315785</v>
      </c>
      <c r="IQ196" s="566">
        <v>13</v>
      </c>
      <c r="IR196" s="122" t="s">
        <v>116</v>
      </c>
      <c r="IS196" s="75"/>
      <c r="IT196" s="65">
        <v>346</v>
      </c>
      <c r="IU196" s="425">
        <f>SUM(IT196,-IS196)</f>
        <v>346</v>
      </c>
      <c r="IV196" s="426" t="e">
        <f>IU196/IS196</f>
        <v>#DIV/0!</v>
      </c>
      <c r="IW196" s="61">
        <v>3</v>
      </c>
      <c r="IX196" s="65">
        <f>SUM(AB196,AU196,BO196,CI196,DB196,DU196,EN196,FG196,FZ196,GS196,HL196,IE196)</f>
        <v>72</v>
      </c>
      <c r="IY196" s="65">
        <f>SUM(AC196,AV196,BP196,CJ196,DC196,DV196,EO196,FH196,GA196,GT196,HM196,IF196)</f>
        <v>72</v>
      </c>
      <c r="IZ196" s="425">
        <f>SUM(IY196,-IX196)</f>
        <v>0</v>
      </c>
      <c r="JA196" s="345">
        <f t="shared" ref="JA196" si="1751">IZ196/IX196</f>
        <v>0</v>
      </c>
      <c r="JB196" s="17"/>
      <c r="JC196" s="69">
        <v>348</v>
      </c>
      <c r="JD196" s="69">
        <f>IY196</f>
        <v>72</v>
      </c>
      <c r="JE196" s="176">
        <f>SUM(JD196,-JC196)</f>
        <v>-276</v>
      </c>
      <c r="JF196" s="328">
        <f>JE196/JC196</f>
        <v>-0.7931034482758621</v>
      </c>
      <c r="JG196" s="566">
        <v>13</v>
      </c>
      <c r="JH196" s="72">
        <f>SUM(IY196,-$IX$204)/$IX$204</f>
        <v>-0.62303664921465973</v>
      </c>
    </row>
    <row r="197" spans="1:268" x14ac:dyDescent="0.25">
      <c r="A197" s="566">
        <v>14</v>
      </c>
      <c r="B197" s="81" t="s">
        <v>18</v>
      </c>
      <c r="C197" s="82"/>
      <c r="D197" s="82">
        <v>314</v>
      </c>
      <c r="E197" s="58"/>
      <c r="F197" s="323">
        <f>D197/D196</f>
        <v>0.90751445086705207</v>
      </c>
      <c r="G197" s="61">
        <v>4</v>
      </c>
      <c r="H197" s="85">
        <v>302</v>
      </c>
      <c r="I197" s="85">
        <v>310</v>
      </c>
      <c r="J197" s="86">
        <f>H197/H196</f>
        <v>0.88046647230320696</v>
      </c>
      <c r="K197" s="86">
        <f>I197/I196</f>
        <v>0.93939393939393945</v>
      </c>
      <c r="L197" s="17"/>
      <c r="M197" s="82"/>
      <c r="N197" s="82"/>
      <c r="O197" s="58"/>
      <c r="P197" s="92"/>
      <c r="Q197" s="566">
        <v>14</v>
      </c>
      <c r="R197" s="495">
        <f>SUM(I197,-$IX$204)/$IX$204</f>
        <v>0.62303664921465973</v>
      </c>
      <c r="U197" s="409">
        <v>14</v>
      </c>
      <c r="V197" s="81" t="s">
        <v>18</v>
      </c>
      <c r="W197" s="82"/>
      <c r="X197" s="82">
        <v>314</v>
      </c>
      <c r="Y197" s="58"/>
      <c r="Z197" s="323">
        <f>X197/X196</f>
        <v>0.90751445086705207</v>
      </c>
      <c r="AA197" s="61">
        <v>4</v>
      </c>
      <c r="AB197" s="85">
        <v>14</v>
      </c>
      <c r="AC197" s="85">
        <v>16</v>
      </c>
      <c r="AD197" s="86">
        <f>AB197/AB196</f>
        <v>0.82352941176470584</v>
      </c>
      <c r="AE197" s="86">
        <f>AC197/AC196</f>
        <v>1</v>
      </c>
      <c r="AF197" s="17"/>
      <c r="AG197" s="82"/>
      <c r="AH197" s="82"/>
      <c r="AI197" s="58"/>
      <c r="AJ197" s="92"/>
      <c r="AK197" s="409">
        <v>14</v>
      </c>
      <c r="AL197" s="495">
        <f>SUM(AC197,-$AB$204)/$AB$204</f>
        <v>-0.61904761904761907</v>
      </c>
      <c r="AN197" s="572">
        <v>14</v>
      </c>
      <c r="AO197" s="81" t="s">
        <v>18</v>
      </c>
      <c r="AP197" s="82"/>
      <c r="AQ197" s="82">
        <v>314</v>
      </c>
      <c r="AR197" s="58"/>
      <c r="AS197" s="323">
        <f>AQ197/AQ196</f>
        <v>0.90751445086705207</v>
      </c>
      <c r="AT197" s="61">
        <v>4</v>
      </c>
      <c r="AU197" s="85">
        <v>2</v>
      </c>
      <c r="AV197" s="85">
        <v>0</v>
      </c>
      <c r="AW197" s="86">
        <f>AU197/AU196</f>
        <v>1</v>
      </c>
      <c r="AX197" s="86" t="e">
        <f>AV197/AV196</f>
        <v>#DIV/0!</v>
      </c>
      <c r="AY197" s="17"/>
      <c r="AZ197" s="82"/>
      <c r="BA197" s="82"/>
      <c r="BB197" s="58"/>
      <c r="BC197" s="92"/>
      <c r="BD197" s="572">
        <v>14</v>
      </c>
      <c r="BE197" s="495">
        <f>SUM(AV197,-$AU$204)/$AU$204</f>
        <v>-1</v>
      </c>
      <c r="BH197" s="409">
        <v>14</v>
      </c>
      <c r="BI197" s="81" t="s">
        <v>18</v>
      </c>
      <c r="BJ197" s="82"/>
      <c r="BK197" s="82">
        <v>314</v>
      </c>
      <c r="BL197" s="58"/>
      <c r="BM197" s="323">
        <f>BK197/BK196</f>
        <v>0.90751445086705207</v>
      </c>
      <c r="BN197" s="61">
        <v>4</v>
      </c>
      <c r="BO197" s="85">
        <v>5</v>
      </c>
      <c r="BP197" s="85">
        <v>2</v>
      </c>
      <c r="BQ197" s="86">
        <f>BO197/BO196</f>
        <v>0.83333333333333337</v>
      </c>
      <c r="BR197" s="86">
        <f>BP197/BP196</f>
        <v>1</v>
      </c>
      <c r="BS197" s="17"/>
      <c r="BT197" s="82"/>
      <c r="BU197" s="82"/>
      <c r="BV197" s="58"/>
      <c r="BW197" s="92"/>
      <c r="BX197" s="409">
        <v>14</v>
      </c>
      <c r="BY197" s="495">
        <f>SUM(BP197,-$BO$204)/$BO$204</f>
        <v>-0.90476190476190477</v>
      </c>
      <c r="CB197" s="572">
        <v>14</v>
      </c>
      <c r="CC197" s="81" t="s">
        <v>18</v>
      </c>
      <c r="CD197" s="82"/>
      <c r="CE197" s="82">
        <v>314</v>
      </c>
      <c r="CF197" s="58"/>
      <c r="CG197" s="323">
        <f>CE197/CE196</f>
        <v>0.90751445086705207</v>
      </c>
      <c r="CH197" s="61">
        <v>4</v>
      </c>
      <c r="CI197" s="85">
        <v>3</v>
      </c>
      <c r="CJ197" s="85">
        <v>2</v>
      </c>
      <c r="CK197" s="86">
        <f>CI197/CI196</f>
        <v>0.5</v>
      </c>
      <c r="CL197" s="86">
        <f>CJ197/CJ196</f>
        <v>0.66666666666666663</v>
      </c>
      <c r="CM197" s="17"/>
      <c r="CN197" s="82"/>
      <c r="CO197" s="82"/>
      <c r="CP197" s="58"/>
      <c r="CQ197" s="92"/>
      <c r="CR197" s="572">
        <v>14</v>
      </c>
      <c r="CS197" s="495">
        <f>SUM(CJ197,-$CI$204)/$CI$204</f>
        <v>-0.81818181818181823</v>
      </c>
      <c r="CU197" s="409">
        <v>14</v>
      </c>
      <c r="CV197" s="81" t="s">
        <v>18</v>
      </c>
      <c r="CW197" s="82"/>
      <c r="CX197" s="82">
        <v>314</v>
      </c>
      <c r="CY197" s="58"/>
      <c r="CZ197" s="323">
        <f>CX197/CX196</f>
        <v>0.90751445086705207</v>
      </c>
      <c r="DA197" s="61">
        <v>4</v>
      </c>
      <c r="DB197" s="85">
        <v>1</v>
      </c>
      <c r="DC197" s="85">
        <v>0</v>
      </c>
      <c r="DD197" s="86">
        <f>DB197/DB196</f>
        <v>1</v>
      </c>
      <c r="DE197" s="86" t="e">
        <f>DC197/DC196</f>
        <v>#DIV/0!</v>
      </c>
      <c r="DF197" s="17"/>
      <c r="DG197" s="82"/>
      <c r="DH197" s="82"/>
      <c r="DI197" s="58"/>
      <c r="DJ197" s="92"/>
      <c r="DK197" s="409">
        <v>14</v>
      </c>
      <c r="DL197" s="495">
        <f>SUM(DC197,-$DB$204)/$DB$204</f>
        <v>-1</v>
      </c>
      <c r="DN197" s="572">
        <v>14</v>
      </c>
      <c r="DO197" s="81" t="s">
        <v>18</v>
      </c>
      <c r="DP197" s="82"/>
      <c r="DQ197" s="82">
        <v>314</v>
      </c>
      <c r="DR197" s="58"/>
      <c r="DS197" s="323">
        <f>DQ197/DQ196</f>
        <v>0.90751445086705207</v>
      </c>
      <c r="DT197" s="61">
        <v>4</v>
      </c>
      <c r="DU197" s="85">
        <v>1</v>
      </c>
      <c r="DV197" s="85">
        <v>1</v>
      </c>
      <c r="DW197" s="86">
        <f>DU197/DU196</f>
        <v>1</v>
      </c>
      <c r="DX197" s="86">
        <f>DV197/DV196</f>
        <v>1</v>
      </c>
      <c r="DY197" s="17"/>
      <c r="DZ197" s="82"/>
      <c r="EA197" s="82"/>
      <c r="EB197" s="58"/>
      <c r="EC197" s="92"/>
      <c r="ED197" s="572">
        <v>14</v>
      </c>
      <c r="EE197" s="495">
        <f>SUM(DV197,-$DU$204)/$DU$204</f>
        <v>-0.5</v>
      </c>
      <c r="EG197" s="409">
        <v>14</v>
      </c>
      <c r="EH197" s="81" t="s">
        <v>18</v>
      </c>
      <c r="EI197" s="82"/>
      <c r="EJ197" s="82">
        <v>314</v>
      </c>
      <c r="EK197" s="58"/>
      <c r="EL197" s="323">
        <f>EJ197/EJ196</f>
        <v>0.90751445086705207</v>
      </c>
      <c r="EM197" s="61">
        <v>4</v>
      </c>
      <c r="EN197" s="85">
        <v>0</v>
      </c>
      <c r="EO197" s="85">
        <v>0</v>
      </c>
      <c r="EP197" s="86" t="e">
        <f>EN197/EN196</f>
        <v>#DIV/0!</v>
      </c>
      <c r="EQ197" s="86" t="e">
        <f>EO197/EO196</f>
        <v>#DIV/0!</v>
      </c>
      <c r="ER197" s="17"/>
      <c r="ES197" s="82"/>
      <c r="ET197" s="82"/>
      <c r="EU197" s="58"/>
      <c r="EV197" s="92"/>
      <c r="EW197" s="409">
        <v>14</v>
      </c>
      <c r="EX197" s="495">
        <f>SUM(EO197,-$EN$204)/$EN$204</f>
        <v>-1</v>
      </c>
      <c r="EZ197" s="572">
        <v>14</v>
      </c>
      <c r="FA197" s="81" t="s">
        <v>18</v>
      </c>
      <c r="FB197" s="82"/>
      <c r="FC197" s="82">
        <v>314</v>
      </c>
      <c r="FD197" s="58"/>
      <c r="FE197" s="323">
        <f>FC197/FC196</f>
        <v>0.90751445086705207</v>
      </c>
      <c r="FF197" s="61">
        <v>4</v>
      </c>
      <c r="FG197" s="85">
        <v>3</v>
      </c>
      <c r="FH197" s="85">
        <v>6</v>
      </c>
      <c r="FI197" s="86">
        <f>FG197/FG196</f>
        <v>0.42857142857142855</v>
      </c>
      <c r="FJ197" s="86">
        <f>FH197/FH196</f>
        <v>1</v>
      </c>
      <c r="FK197" s="17"/>
      <c r="FL197" s="82"/>
      <c r="FM197" s="82"/>
      <c r="FN197" s="58"/>
      <c r="FO197" s="92"/>
      <c r="FP197" s="572">
        <v>14</v>
      </c>
      <c r="FQ197" s="581">
        <f>SUM(FH197,-$FG$204)/$FG$204</f>
        <v>-0.33333333333333331</v>
      </c>
      <c r="FS197" s="409">
        <v>14</v>
      </c>
      <c r="FT197" s="81" t="s">
        <v>18</v>
      </c>
      <c r="FU197" s="82"/>
      <c r="FV197" s="82">
        <v>314</v>
      </c>
      <c r="FW197" s="58"/>
      <c r="FX197" s="323">
        <f>FV197/FV196</f>
        <v>0.90751445086705207</v>
      </c>
      <c r="FY197" s="61">
        <v>4</v>
      </c>
      <c r="FZ197" s="85">
        <v>4</v>
      </c>
      <c r="GA197" s="85">
        <v>8</v>
      </c>
      <c r="GB197" s="86">
        <f>FZ197/FZ196</f>
        <v>0.5</v>
      </c>
      <c r="GC197" s="86">
        <f>GA197/GA196</f>
        <v>0.88888888888888884</v>
      </c>
      <c r="GD197" s="17"/>
      <c r="GE197" s="82"/>
      <c r="GF197" s="82"/>
      <c r="GG197" s="58"/>
      <c r="GH197" s="92"/>
      <c r="GI197" s="409">
        <v>14</v>
      </c>
      <c r="GJ197" s="495">
        <f>SUM(GA197,-$FZ$204)/$FZ$204</f>
        <v>-0.55555555555555558</v>
      </c>
      <c r="GL197" s="572">
        <v>14</v>
      </c>
      <c r="GM197" s="81" t="s">
        <v>18</v>
      </c>
      <c r="GN197" s="82"/>
      <c r="GO197" s="82">
        <v>314</v>
      </c>
      <c r="GP197" s="58"/>
      <c r="GQ197" s="323">
        <f>GO197/GO196</f>
        <v>0.90751445086705207</v>
      </c>
      <c r="GR197" s="61">
        <v>4</v>
      </c>
      <c r="GS197" s="85">
        <v>10</v>
      </c>
      <c r="GT197" s="85">
        <v>9</v>
      </c>
      <c r="GU197" s="86">
        <f>GS197/GS196</f>
        <v>0.90909090909090906</v>
      </c>
      <c r="GV197" s="86">
        <f>GT197/GT196</f>
        <v>1</v>
      </c>
      <c r="GW197" s="17"/>
      <c r="GX197" s="82"/>
      <c r="GY197" s="82"/>
      <c r="GZ197" s="58"/>
      <c r="HA197" s="92"/>
      <c r="HB197" s="572">
        <v>14</v>
      </c>
      <c r="HC197" s="495">
        <f>SUM(GT197,-$GS$204)/$GS$204</f>
        <v>-0.52631578947368418</v>
      </c>
      <c r="HE197" s="409">
        <v>14</v>
      </c>
      <c r="HF197" s="81" t="s">
        <v>18</v>
      </c>
      <c r="HG197" s="82"/>
      <c r="HH197" s="82">
        <v>314</v>
      </c>
      <c r="HI197" s="58"/>
      <c r="HJ197" s="323">
        <f>HH197/HH196</f>
        <v>0.90751445086705207</v>
      </c>
      <c r="HK197" s="61">
        <v>4</v>
      </c>
      <c r="HL197" s="85">
        <v>7</v>
      </c>
      <c r="HM197" s="85">
        <v>21</v>
      </c>
      <c r="HN197" s="86">
        <f>HL197/HL196</f>
        <v>1</v>
      </c>
      <c r="HO197" s="86">
        <f>HM197/HM196</f>
        <v>1</v>
      </c>
      <c r="HP197" s="17"/>
      <c r="HQ197" s="82"/>
      <c r="HR197" s="82"/>
      <c r="HS197" s="58"/>
      <c r="HT197" s="92"/>
      <c r="HU197" s="409">
        <v>14</v>
      </c>
      <c r="HV197" s="495">
        <f>SUM(HM197,-$HL$204)/$HL$204</f>
        <v>-0.22222222222222221</v>
      </c>
      <c r="HX197" s="572">
        <v>14</v>
      </c>
      <c r="HY197" s="81" t="s">
        <v>18</v>
      </c>
      <c r="HZ197" s="82"/>
      <c r="IA197" s="82">
        <v>314</v>
      </c>
      <c r="IB197" s="58"/>
      <c r="IC197" s="323">
        <f>IA197/IA196</f>
        <v>0.90751445086705207</v>
      </c>
      <c r="ID197" s="61">
        <v>4</v>
      </c>
      <c r="IE197" s="85">
        <v>5</v>
      </c>
      <c r="IF197" s="85">
        <v>5</v>
      </c>
      <c r="IG197" s="86">
        <f>IE197/IE196</f>
        <v>0.83333333333333337</v>
      </c>
      <c r="IH197" s="86">
        <f>IF197/IF196</f>
        <v>1</v>
      </c>
      <c r="II197" s="17"/>
      <c r="IJ197" s="82"/>
      <c r="IK197" s="82"/>
      <c r="IL197" s="58"/>
      <c r="IM197" s="92"/>
      <c r="IN197" s="572">
        <v>14</v>
      </c>
      <c r="IO197" s="495">
        <f>SUM(IF197,-$IE$204)/$IE$204</f>
        <v>-0.73684210526315785</v>
      </c>
      <c r="IQ197" s="566">
        <v>14</v>
      </c>
      <c r="IR197" s="81" t="s">
        <v>18</v>
      </c>
      <c r="IS197" s="82"/>
      <c r="IT197" s="82">
        <v>314</v>
      </c>
      <c r="IU197" s="58"/>
      <c r="IV197" s="323">
        <f>IT197/IT196</f>
        <v>0.90751445086705207</v>
      </c>
      <c r="IW197" s="61">
        <v>4</v>
      </c>
      <c r="IX197" s="128">
        <f t="shared" ref="IX197:IY198" si="1752">SUM(AB197,AU197,BO197,CI197,DB197,DU197,EN197,FG197,FZ197,GS197,HL197,IE197)</f>
        <v>55</v>
      </c>
      <c r="IY197" s="128">
        <f t="shared" si="1752"/>
        <v>70</v>
      </c>
      <c r="IZ197" s="86">
        <f>IX197/IX196</f>
        <v>0.76388888888888884</v>
      </c>
      <c r="JA197" s="86">
        <f>IY197/IY196</f>
        <v>0.97222222222222221</v>
      </c>
      <c r="JB197" s="17"/>
      <c r="JC197" s="82"/>
      <c r="JD197" s="82"/>
      <c r="JE197" s="58"/>
      <c r="JF197" s="92"/>
      <c r="JG197" s="566">
        <v>14</v>
      </c>
      <c r="JH197" s="495">
        <f>SUM(IY197,-$IX$204)/$IX$204</f>
        <v>-0.63350785340314131</v>
      </c>
    </row>
    <row r="198" spans="1:268" x14ac:dyDescent="0.25">
      <c r="A198" s="566">
        <v>15</v>
      </c>
      <c r="B198" s="81" t="s">
        <v>19</v>
      </c>
      <c r="C198" s="82"/>
      <c r="D198" s="82">
        <v>32</v>
      </c>
      <c r="E198" s="58"/>
      <c r="F198" s="323">
        <f>D198/D196</f>
        <v>9.2485549132947972E-2</v>
      </c>
      <c r="G198" s="61">
        <v>5</v>
      </c>
      <c r="H198" s="85">
        <v>41</v>
      </c>
      <c r="I198" s="85">
        <v>20</v>
      </c>
      <c r="J198" s="86">
        <f>H198/H196</f>
        <v>0.119533527696793</v>
      </c>
      <c r="K198" s="86">
        <f>I198/I196</f>
        <v>6.0606060606060608E-2</v>
      </c>
      <c r="L198" s="17"/>
      <c r="M198" s="82"/>
      <c r="N198" s="82"/>
      <c r="O198" s="58"/>
      <c r="P198" s="92"/>
      <c r="Q198" s="566">
        <v>15</v>
      </c>
      <c r="R198" s="6"/>
      <c r="U198" s="409">
        <v>15</v>
      </c>
      <c r="V198" s="81" t="s">
        <v>19</v>
      </c>
      <c r="W198" s="82"/>
      <c r="X198" s="82">
        <v>32</v>
      </c>
      <c r="Y198" s="58"/>
      <c r="Z198" s="323">
        <f>X198/X196</f>
        <v>9.2485549132947972E-2</v>
      </c>
      <c r="AA198" s="61">
        <v>5</v>
      </c>
      <c r="AB198" s="85">
        <v>3</v>
      </c>
      <c r="AC198" s="85">
        <v>0</v>
      </c>
      <c r="AD198" s="86">
        <f>AB198/AB196</f>
        <v>0.17647058823529413</v>
      </c>
      <c r="AE198" s="86">
        <f>AC198/AC196</f>
        <v>0</v>
      </c>
      <c r="AF198" s="17"/>
      <c r="AG198" s="82"/>
      <c r="AH198" s="82"/>
      <c r="AI198" s="58"/>
      <c r="AJ198" s="92"/>
      <c r="AK198" s="409">
        <v>15</v>
      </c>
      <c r="AL198" s="6"/>
      <c r="AN198" s="572">
        <v>15</v>
      </c>
      <c r="AO198" s="81" t="s">
        <v>19</v>
      </c>
      <c r="AP198" s="82"/>
      <c r="AQ198" s="82">
        <v>32</v>
      </c>
      <c r="AR198" s="58"/>
      <c r="AS198" s="323">
        <f>AQ198/AQ196</f>
        <v>9.2485549132947972E-2</v>
      </c>
      <c r="AT198" s="61">
        <v>5</v>
      </c>
      <c r="AU198" s="85">
        <v>0</v>
      </c>
      <c r="AV198" s="85">
        <v>0</v>
      </c>
      <c r="AW198" s="86">
        <f>AU198/AU196</f>
        <v>0</v>
      </c>
      <c r="AX198" s="86" t="e">
        <f>AV198/AV196</f>
        <v>#DIV/0!</v>
      </c>
      <c r="AY198" s="17"/>
      <c r="AZ198" s="82"/>
      <c r="BA198" s="82"/>
      <c r="BB198" s="58"/>
      <c r="BC198" s="92"/>
      <c r="BD198" s="572">
        <v>15</v>
      </c>
      <c r="BE198" s="6"/>
      <c r="BH198" s="409">
        <v>15</v>
      </c>
      <c r="BI198" s="81" t="s">
        <v>19</v>
      </c>
      <c r="BJ198" s="82"/>
      <c r="BK198" s="82">
        <v>32</v>
      </c>
      <c r="BL198" s="58"/>
      <c r="BM198" s="323">
        <f>BK198/BK196</f>
        <v>9.2485549132947972E-2</v>
      </c>
      <c r="BN198" s="61">
        <v>5</v>
      </c>
      <c r="BO198" s="85">
        <v>1</v>
      </c>
      <c r="BP198" s="85">
        <v>0</v>
      </c>
      <c r="BQ198" s="86">
        <f>BO198/BO196</f>
        <v>0.16666666666666666</v>
      </c>
      <c r="BR198" s="86">
        <f>BP198/BP196</f>
        <v>0</v>
      </c>
      <c r="BS198" s="17"/>
      <c r="BT198" s="82"/>
      <c r="BU198" s="82"/>
      <c r="BV198" s="58"/>
      <c r="BW198" s="92"/>
      <c r="BX198" s="409">
        <v>15</v>
      </c>
      <c r="BY198" s="6"/>
      <c r="CB198" s="572">
        <v>15</v>
      </c>
      <c r="CC198" s="81" t="s">
        <v>19</v>
      </c>
      <c r="CD198" s="82"/>
      <c r="CE198" s="82">
        <v>32</v>
      </c>
      <c r="CF198" s="58"/>
      <c r="CG198" s="323">
        <f>CE198/CE196</f>
        <v>9.2485549132947972E-2</v>
      </c>
      <c r="CH198" s="61">
        <v>5</v>
      </c>
      <c r="CI198" s="85">
        <v>3</v>
      </c>
      <c r="CJ198" s="85">
        <v>1</v>
      </c>
      <c r="CK198" s="86">
        <f>CI198/CI196</f>
        <v>0.5</v>
      </c>
      <c r="CL198" s="86">
        <f>CJ198/CJ196</f>
        <v>0.33333333333333331</v>
      </c>
      <c r="CM198" s="17"/>
      <c r="CN198" s="82"/>
      <c r="CO198" s="82"/>
      <c r="CP198" s="58"/>
      <c r="CQ198" s="92"/>
      <c r="CR198" s="572">
        <v>15</v>
      </c>
      <c r="CS198" s="6"/>
      <c r="CU198" s="409">
        <v>15</v>
      </c>
      <c r="CV198" s="81" t="s">
        <v>19</v>
      </c>
      <c r="CW198" s="82"/>
      <c r="CX198" s="82">
        <v>32</v>
      </c>
      <c r="CY198" s="58"/>
      <c r="CZ198" s="323">
        <f>CX198/CX196</f>
        <v>9.2485549132947972E-2</v>
      </c>
      <c r="DA198" s="61">
        <v>5</v>
      </c>
      <c r="DB198" s="85">
        <v>0</v>
      </c>
      <c r="DC198" s="85">
        <v>0</v>
      </c>
      <c r="DD198" s="86">
        <f>DB198/DB196</f>
        <v>0</v>
      </c>
      <c r="DE198" s="86" t="e">
        <f>DC198/DC196</f>
        <v>#DIV/0!</v>
      </c>
      <c r="DF198" s="17"/>
      <c r="DG198" s="82"/>
      <c r="DH198" s="82"/>
      <c r="DI198" s="58"/>
      <c r="DJ198" s="92"/>
      <c r="DK198" s="409">
        <v>15</v>
      </c>
      <c r="DL198" s="6"/>
      <c r="DN198" s="572">
        <v>15</v>
      </c>
      <c r="DO198" s="81" t="s">
        <v>19</v>
      </c>
      <c r="DP198" s="82"/>
      <c r="DQ198" s="82">
        <v>32</v>
      </c>
      <c r="DR198" s="58"/>
      <c r="DS198" s="323">
        <f>DQ198/DQ196</f>
        <v>9.2485549132947972E-2</v>
      </c>
      <c r="DT198" s="61">
        <v>5</v>
      </c>
      <c r="DU198" s="85">
        <v>0</v>
      </c>
      <c r="DV198" s="85">
        <v>0</v>
      </c>
      <c r="DW198" s="86">
        <f>DU198/DU196</f>
        <v>0</v>
      </c>
      <c r="DX198" s="86">
        <f>DV198/DV196</f>
        <v>0</v>
      </c>
      <c r="DY198" s="17"/>
      <c r="DZ198" s="82"/>
      <c r="EA198" s="82"/>
      <c r="EB198" s="58"/>
      <c r="EC198" s="92"/>
      <c r="ED198" s="572">
        <v>15</v>
      </c>
      <c r="EE198" s="6"/>
      <c r="EG198" s="409">
        <v>15</v>
      </c>
      <c r="EH198" s="81" t="s">
        <v>19</v>
      </c>
      <c r="EI198" s="82"/>
      <c r="EJ198" s="82">
        <v>32</v>
      </c>
      <c r="EK198" s="58"/>
      <c r="EL198" s="323">
        <f>EJ198/EJ196</f>
        <v>9.2485549132947972E-2</v>
      </c>
      <c r="EM198" s="61">
        <v>5</v>
      </c>
      <c r="EN198" s="85">
        <v>0</v>
      </c>
      <c r="EO198" s="85">
        <v>0</v>
      </c>
      <c r="EP198" s="86" t="e">
        <f>EN198/EN196</f>
        <v>#DIV/0!</v>
      </c>
      <c r="EQ198" s="86" t="e">
        <f>EO198/EO196</f>
        <v>#DIV/0!</v>
      </c>
      <c r="ER198" s="17"/>
      <c r="ES198" s="82"/>
      <c r="ET198" s="82"/>
      <c r="EU198" s="58"/>
      <c r="EV198" s="92"/>
      <c r="EW198" s="409">
        <v>15</v>
      </c>
      <c r="EX198" s="6"/>
      <c r="EZ198" s="572">
        <v>15</v>
      </c>
      <c r="FA198" s="81" t="s">
        <v>19</v>
      </c>
      <c r="FB198" s="82"/>
      <c r="FC198" s="82">
        <v>32</v>
      </c>
      <c r="FD198" s="58"/>
      <c r="FE198" s="323">
        <f>FC198/FC196</f>
        <v>9.2485549132947972E-2</v>
      </c>
      <c r="FF198" s="61">
        <v>5</v>
      </c>
      <c r="FG198" s="85">
        <v>4</v>
      </c>
      <c r="FH198" s="85">
        <v>0</v>
      </c>
      <c r="FI198" s="86">
        <f>FG198/FG196</f>
        <v>0.5714285714285714</v>
      </c>
      <c r="FJ198" s="86">
        <f>FH198/FH196</f>
        <v>0</v>
      </c>
      <c r="FK198" s="17"/>
      <c r="FL198" s="82"/>
      <c r="FM198" s="82"/>
      <c r="FN198" s="58"/>
      <c r="FO198" s="92"/>
      <c r="FP198" s="572">
        <v>15</v>
      </c>
      <c r="FQ198" s="6"/>
      <c r="FS198" s="409">
        <v>15</v>
      </c>
      <c r="FT198" s="81" t="s">
        <v>19</v>
      </c>
      <c r="FU198" s="82"/>
      <c r="FV198" s="82">
        <v>32</v>
      </c>
      <c r="FW198" s="58"/>
      <c r="FX198" s="323">
        <f>FV198/FV196</f>
        <v>9.2485549132947972E-2</v>
      </c>
      <c r="FY198" s="61">
        <v>5</v>
      </c>
      <c r="FZ198" s="85">
        <v>4</v>
      </c>
      <c r="GA198" s="85">
        <v>1</v>
      </c>
      <c r="GB198" s="86">
        <f>FZ198/FZ196</f>
        <v>0.5</v>
      </c>
      <c r="GC198" s="86">
        <f>GA198/GA196</f>
        <v>0.1111111111111111</v>
      </c>
      <c r="GD198" s="17"/>
      <c r="GE198" s="82"/>
      <c r="GF198" s="82"/>
      <c r="GG198" s="58"/>
      <c r="GH198" s="92"/>
      <c r="GI198" s="409">
        <v>15</v>
      </c>
      <c r="GJ198" s="6"/>
      <c r="GL198" s="572">
        <v>15</v>
      </c>
      <c r="GM198" s="81" t="s">
        <v>19</v>
      </c>
      <c r="GN198" s="82"/>
      <c r="GO198" s="82">
        <v>32</v>
      </c>
      <c r="GP198" s="58"/>
      <c r="GQ198" s="323">
        <f>GO198/GO196</f>
        <v>9.2485549132947972E-2</v>
      </c>
      <c r="GR198" s="61">
        <v>5</v>
      </c>
      <c r="GS198" s="85">
        <v>1</v>
      </c>
      <c r="GT198" s="85">
        <v>0</v>
      </c>
      <c r="GU198" s="86">
        <f>GS198/GS196</f>
        <v>9.0909090909090912E-2</v>
      </c>
      <c r="GV198" s="86">
        <f>GT198/GT196</f>
        <v>0</v>
      </c>
      <c r="GW198" s="17"/>
      <c r="GX198" s="82"/>
      <c r="GY198" s="82"/>
      <c r="GZ198" s="58"/>
      <c r="HA198" s="92"/>
      <c r="HB198" s="572">
        <v>15</v>
      </c>
      <c r="HC198" s="6"/>
      <c r="HE198" s="409">
        <v>15</v>
      </c>
      <c r="HF198" s="81" t="s">
        <v>19</v>
      </c>
      <c r="HG198" s="82"/>
      <c r="HH198" s="82">
        <v>32</v>
      </c>
      <c r="HI198" s="58"/>
      <c r="HJ198" s="323">
        <f>HH198/HH196</f>
        <v>9.2485549132947972E-2</v>
      </c>
      <c r="HK198" s="61">
        <v>5</v>
      </c>
      <c r="HL198" s="85">
        <v>0</v>
      </c>
      <c r="HM198" s="85">
        <v>0</v>
      </c>
      <c r="HN198" s="86">
        <f>HL198/HL196</f>
        <v>0</v>
      </c>
      <c r="HO198" s="86">
        <f>HM198/HM196</f>
        <v>0</v>
      </c>
      <c r="HP198" s="17"/>
      <c r="HQ198" s="82"/>
      <c r="HR198" s="82"/>
      <c r="HS198" s="58"/>
      <c r="HT198" s="92"/>
      <c r="HU198" s="409">
        <v>15</v>
      </c>
      <c r="HV198" s="6"/>
      <c r="HX198" s="572">
        <v>15</v>
      </c>
      <c r="HY198" s="81" t="s">
        <v>19</v>
      </c>
      <c r="HZ198" s="82"/>
      <c r="IA198" s="82">
        <v>32</v>
      </c>
      <c r="IB198" s="58"/>
      <c r="IC198" s="323">
        <f>IA198/IA196</f>
        <v>9.2485549132947972E-2</v>
      </c>
      <c r="ID198" s="61">
        <v>5</v>
      </c>
      <c r="IE198" s="85">
        <v>1</v>
      </c>
      <c r="IF198" s="85">
        <v>0</v>
      </c>
      <c r="IG198" s="86">
        <f>IE198/IE196</f>
        <v>0.16666666666666666</v>
      </c>
      <c r="IH198" s="86">
        <f>IF198/IF196</f>
        <v>0</v>
      </c>
      <c r="II198" s="17"/>
      <c r="IJ198" s="82"/>
      <c r="IK198" s="82"/>
      <c r="IL198" s="58"/>
      <c r="IM198" s="92"/>
      <c r="IN198" s="572">
        <v>15</v>
      </c>
      <c r="IO198" s="6"/>
      <c r="IQ198" s="566">
        <v>15</v>
      </c>
      <c r="IR198" s="81" t="s">
        <v>19</v>
      </c>
      <c r="IS198" s="82"/>
      <c r="IT198" s="82">
        <v>32</v>
      </c>
      <c r="IU198" s="58"/>
      <c r="IV198" s="323">
        <f>IT198/IT196</f>
        <v>9.2485549132947972E-2</v>
      </c>
      <c r="IW198" s="61">
        <v>5</v>
      </c>
      <c r="IX198" s="128">
        <f t="shared" si="1752"/>
        <v>17</v>
      </c>
      <c r="IY198" s="128">
        <f t="shared" si="1752"/>
        <v>2</v>
      </c>
      <c r="IZ198" s="86">
        <f>IX198/IX196</f>
        <v>0.2361111111111111</v>
      </c>
      <c r="JA198" s="86">
        <f>IY198/IY196</f>
        <v>2.7777777777777776E-2</v>
      </c>
      <c r="JB198" s="17"/>
      <c r="JC198" s="82"/>
      <c r="JD198" s="82"/>
      <c r="JE198" s="58"/>
      <c r="JF198" s="92"/>
      <c r="JG198" s="566">
        <v>15</v>
      </c>
      <c r="JH198" s="6"/>
    </row>
    <row r="199" spans="1:268" hidden="1" x14ac:dyDescent="0.25">
      <c r="A199" s="566">
        <v>5</v>
      </c>
      <c r="B199" s="81" t="s">
        <v>129</v>
      </c>
      <c r="C199" s="7"/>
      <c r="D199" s="7"/>
      <c r="E199" s="58"/>
      <c r="F199" s="92"/>
      <c r="G199" s="61">
        <v>6</v>
      </c>
      <c r="H199" s="7"/>
      <c r="I199" s="7"/>
      <c r="J199" s="58"/>
      <c r="K199" s="92"/>
      <c r="L199" s="17"/>
      <c r="M199" s="7"/>
      <c r="N199" s="7"/>
      <c r="O199" s="58"/>
      <c r="P199" s="92"/>
      <c r="Q199" s="566">
        <v>5</v>
      </c>
      <c r="R199" s="6"/>
      <c r="U199" s="409">
        <v>5</v>
      </c>
      <c r="V199" s="81" t="s">
        <v>129</v>
      </c>
      <c r="W199" s="7"/>
      <c r="X199" s="7"/>
      <c r="Y199" s="58"/>
      <c r="Z199" s="92"/>
      <c r="AA199" s="61">
        <v>6</v>
      </c>
      <c r="AB199" s="7"/>
      <c r="AC199" s="7"/>
      <c r="AD199" s="58"/>
      <c r="AE199" s="92"/>
      <c r="AF199" s="17"/>
      <c r="AG199" s="7"/>
      <c r="AH199" s="7"/>
      <c r="AI199" s="58"/>
      <c r="AJ199" s="92"/>
      <c r="AK199" s="409">
        <v>5</v>
      </c>
      <c r="AL199" s="6"/>
      <c r="AN199" s="409">
        <v>5</v>
      </c>
      <c r="AO199" s="81" t="s">
        <v>129</v>
      </c>
      <c r="AP199" s="7"/>
      <c r="AQ199" s="7"/>
      <c r="AR199" s="58"/>
      <c r="AS199" s="92"/>
      <c r="AT199" s="61">
        <v>6</v>
      </c>
      <c r="AU199" s="7"/>
      <c r="AV199" s="7"/>
      <c r="AW199" s="58"/>
      <c r="AX199" s="92"/>
      <c r="AY199" s="17"/>
      <c r="AZ199" s="7"/>
      <c r="BA199" s="7"/>
      <c r="BB199" s="58"/>
      <c r="BC199" s="92"/>
      <c r="BD199" s="409">
        <v>5</v>
      </c>
      <c r="BE199" s="6"/>
      <c r="BH199" s="409">
        <v>5</v>
      </c>
      <c r="BI199" s="81" t="s">
        <v>129</v>
      </c>
      <c r="BJ199" s="7"/>
      <c r="BK199" s="7"/>
      <c r="BL199" s="58"/>
      <c r="BM199" s="92"/>
      <c r="BN199" s="61">
        <v>6</v>
      </c>
      <c r="BO199" s="7"/>
      <c r="BP199" s="7"/>
      <c r="BQ199" s="58"/>
      <c r="BR199" s="92"/>
      <c r="BS199" s="17"/>
      <c r="BT199" s="7"/>
      <c r="BU199" s="7"/>
      <c r="BV199" s="58"/>
      <c r="BW199" s="92"/>
      <c r="BX199" s="409">
        <v>5</v>
      </c>
      <c r="BY199" s="6"/>
      <c r="CB199" s="409">
        <v>5</v>
      </c>
      <c r="CC199" s="81" t="s">
        <v>129</v>
      </c>
      <c r="CD199" s="7"/>
      <c r="CE199" s="7"/>
      <c r="CF199" s="58"/>
      <c r="CG199" s="92"/>
      <c r="CH199" s="61">
        <v>6</v>
      </c>
      <c r="CI199" s="7"/>
      <c r="CJ199" s="7"/>
      <c r="CK199" s="58"/>
      <c r="CL199" s="92"/>
      <c r="CM199" s="17"/>
      <c r="CN199" s="7"/>
      <c r="CO199" s="7"/>
      <c r="CP199" s="58"/>
      <c r="CQ199" s="92"/>
      <c r="CR199" s="409">
        <v>5</v>
      </c>
      <c r="CS199" s="6"/>
      <c r="CU199" s="409">
        <v>5</v>
      </c>
      <c r="CV199" s="81" t="s">
        <v>129</v>
      </c>
      <c r="CW199" s="7"/>
      <c r="CX199" s="7"/>
      <c r="CY199" s="58"/>
      <c r="CZ199" s="92"/>
      <c r="DA199" s="61">
        <v>6</v>
      </c>
      <c r="DB199" s="7"/>
      <c r="DC199" s="7"/>
      <c r="DD199" s="58"/>
      <c r="DE199" s="92"/>
      <c r="DF199" s="17"/>
      <c r="DG199" s="7"/>
      <c r="DH199" s="7"/>
      <c r="DI199" s="58"/>
      <c r="DJ199" s="92"/>
      <c r="DK199" s="409">
        <v>5</v>
      </c>
      <c r="DL199" s="6"/>
      <c r="DN199" s="409">
        <v>5</v>
      </c>
      <c r="DO199" s="81" t="s">
        <v>129</v>
      </c>
      <c r="DP199" s="7"/>
      <c r="DQ199" s="7"/>
      <c r="DR199" s="58"/>
      <c r="DS199" s="92"/>
      <c r="DT199" s="61">
        <v>6</v>
      </c>
      <c r="DU199" s="7"/>
      <c r="DV199" s="7"/>
      <c r="DW199" s="58"/>
      <c r="DX199" s="92"/>
      <c r="DY199" s="17"/>
      <c r="DZ199" s="7"/>
      <c r="EA199" s="7"/>
      <c r="EB199" s="58"/>
      <c r="EC199" s="92"/>
      <c r="ED199" s="409">
        <v>5</v>
      </c>
      <c r="EE199" s="6"/>
      <c r="EG199" s="409">
        <v>5</v>
      </c>
      <c r="EH199" s="81" t="s">
        <v>129</v>
      </c>
      <c r="EI199" s="7"/>
      <c r="EJ199" s="7"/>
      <c r="EK199" s="58"/>
      <c r="EL199" s="92"/>
      <c r="EM199" s="61">
        <v>6</v>
      </c>
      <c r="EN199" s="7"/>
      <c r="EO199" s="7"/>
      <c r="EP199" s="58"/>
      <c r="EQ199" s="92"/>
      <c r="ER199" s="17"/>
      <c r="ES199" s="7"/>
      <c r="ET199" s="7"/>
      <c r="EU199" s="58"/>
      <c r="EV199" s="92"/>
      <c r="EW199" s="409">
        <v>5</v>
      </c>
      <c r="EX199" s="6"/>
      <c r="EZ199" s="409">
        <v>5</v>
      </c>
      <c r="FA199" s="81" t="s">
        <v>129</v>
      </c>
      <c r="FB199" s="7"/>
      <c r="FC199" s="7"/>
      <c r="FD199" s="58"/>
      <c r="FE199" s="92"/>
      <c r="FF199" s="61">
        <v>6</v>
      </c>
      <c r="FG199" s="7"/>
      <c r="FH199" s="7"/>
      <c r="FI199" s="58"/>
      <c r="FJ199" s="92"/>
      <c r="FK199" s="17"/>
      <c r="FL199" s="7"/>
      <c r="FM199" s="7"/>
      <c r="FN199" s="58"/>
      <c r="FO199" s="92"/>
      <c r="FP199" s="409">
        <v>5</v>
      </c>
      <c r="FQ199" s="6"/>
      <c r="FS199" s="409">
        <v>5</v>
      </c>
      <c r="FT199" s="81" t="s">
        <v>129</v>
      </c>
      <c r="FU199" s="7"/>
      <c r="FV199" s="7"/>
      <c r="FW199" s="58"/>
      <c r="FX199" s="92"/>
      <c r="FY199" s="61">
        <v>6</v>
      </c>
      <c r="FZ199" s="7"/>
      <c r="GA199" s="7"/>
      <c r="GB199" s="58"/>
      <c r="GC199" s="92"/>
      <c r="GD199" s="17"/>
      <c r="GE199" s="7"/>
      <c r="GF199" s="7"/>
      <c r="GG199" s="58"/>
      <c r="GH199" s="92"/>
      <c r="GI199" s="409">
        <v>5</v>
      </c>
      <c r="GJ199" s="6"/>
      <c r="GL199" s="409">
        <v>5</v>
      </c>
      <c r="GM199" s="81" t="s">
        <v>129</v>
      </c>
      <c r="GN199" s="7"/>
      <c r="GO199" s="7"/>
      <c r="GP199" s="58"/>
      <c r="GQ199" s="92"/>
      <c r="GR199" s="61">
        <v>6</v>
      </c>
      <c r="GS199" s="7"/>
      <c r="GT199" s="7"/>
      <c r="GU199" s="58"/>
      <c r="GV199" s="92"/>
      <c r="GW199" s="17"/>
      <c r="GX199" s="7"/>
      <c r="GY199" s="7"/>
      <c r="GZ199" s="58"/>
      <c r="HA199" s="92"/>
      <c r="HB199" s="409">
        <v>5</v>
      </c>
      <c r="HC199" s="6"/>
      <c r="HE199" s="409">
        <v>5</v>
      </c>
      <c r="HF199" s="81" t="s">
        <v>129</v>
      </c>
      <c r="HG199" s="7"/>
      <c r="HH199" s="7"/>
      <c r="HI199" s="58"/>
      <c r="HJ199" s="92"/>
      <c r="HK199" s="61">
        <v>6</v>
      </c>
      <c r="HL199" s="7"/>
      <c r="HM199" s="7"/>
      <c r="HN199" s="58"/>
      <c r="HO199" s="92"/>
      <c r="HP199" s="17"/>
      <c r="HQ199" s="7"/>
      <c r="HR199" s="7"/>
      <c r="HS199" s="58"/>
      <c r="HT199" s="92"/>
      <c r="HU199" s="409">
        <v>5</v>
      </c>
      <c r="HV199" s="6"/>
      <c r="HX199" s="409">
        <v>5</v>
      </c>
      <c r="HY199" s="81" t="s">
        <v>129</v>
      </c>
      <c r="HZ199" s="7"/>
      <c r="IA199" s="7"/>
      <c r="IB199" s="58"/>
      <c r="IC199" s="92"/>
      <c r="ID199" s="61">
        <v>6</v>
      </c>
      <c r="IE199" s="7"/>
      <c r="IF199" s="7"/>
      <c r="IG199" s="58"/>
      <c r="IH199" s="92"/>
      <c r="II199" s="17"/>
      <c r="IJ199" s="7"/>
      <c r="IK199" s="7"/>
      <c r="IL199" s="58"/>
      <c r="IM199" s="92"/>
      <c r="IN199" s="409">
        <v>5</v>
      </c>
      <c r="IO199" s="6"/>
      <c r="IQ199" s="566">
        <v>5</v>
      </c>
      <c r="IR199" s="81" t="s">
        <v>129</v>
      </c>
      <c r="IS199" s="7"/>
      <c r="IT199" s="7"/>
      <c r="IU199" s="58"/>
      <c r="IV199" s="92"/>
      <c r="IW199" s="61">
        <v>6</v>
      </c>
      <c r="IX199" s="7"/>
      <c r="IY199" s="7"/>
      <c r="IZ199" s="58"/>
      <c r="JA199" s="92"/>
      <c r="JB199" s="17"/>
      <c r="JC199" s="7"/>
      <c r="JD199" s="7"/>
      <c r="JE199" s="58"/>
      <c r="JF199" s="92"/>
      <c r="JG199" s="566">
        <v>5</v>
      </c>
      <c r="JH199" s="6"/>
    </row>
    <row r="200" spans="1:268" ht="5.0999999999999996" customHeight="1" x14ac:dyDescent="0.25">
      <c r="A200" s="566"/>
      <c r="B200" s="95"/>
      <c r="C200" s="96"/>
      <c r="D200" s="97"/>
      <c r="E200" s="98"/>
      <c r="F200" s="99"/>
      <c r="G200" s="61"/>
      <c r="H200" s="97"/>
      <c r="I200" s="97"/>
      <c r="J200" s="98"/>
      <c r="K200" s="99"/>
      <c r="L200" s="17"/>
      <c r="M200" s="97"/>
      <c r="N200" s="97"/>
      <c r="O200" s="98"/>
      <c r="P200" s="99"/>
      <c r="Q200" s="566"/>
      <c r="R200" s="6"/>
      <c r="U200" s="409"/>
      <c r="V200" s="95"/>
      <c r="W200" s="96"/>
      <c r="X200" s="97"/>
      <c r="Y200" s="98"/>
      <c r="Z200" s="99"/>
      <c r="AA200" s="61"/>
      <c r="AB200" s="97"/>
      <c r="AC200" s="97"/>
      <c r="AD200" s="98"/>
      <c r="AE200" s="99"/>
      <c r="AF200" s="17"/>
      <c r="AG200" s="97"/>
      <c r="AH200" s="97"/>
      <c r="AI200" s="98"/>
      <c r="AJ200" s="99"/>
      <c r="AK200" s="409"/>
      <c r="AL200" s="6"/>
      <c r="AN200" s="572"/>
      <c r="AO200" s="95"/>
      <c r="AP200" s="96"/>
      <c r="AQ200" s="97"/>
      <c r="AR200" s="98"/>
      <c r="AS200" s="99"/>
      <c r="AT200" s="61"/>
      <c r="AU200" s="97"/>
      <c r="AV200" s="97"/>
      <c r="AW200" s="98"/>
      <c r="AX200" s="99"/>
      <c r="AY200" s="17"/>
      <c r="AZ200" s="97"/>
      <c r="BA200" s="97"/>
      <c r="BB200" s="98"/>
      <c r="BC200" s="99"/>
      <c r="BD200" s="572"/>
      <c r="BE200" s="6"/>
      <c r="BH200" s="409"/>
      <c r="BI200" s="95"/>
      <c r="BJ200" s="96"/>
      <c r="BK200" s="97"/>
      <c r="BL200" s="98"/>
      <c r="BM200" s="99"/>
      <c r="BN200" s="61"/>
      <c r="BO200" s="97"/>
      <c r="BP200" s="97"/>
      <c r="BQ200" s="98"/>
      <c r="BR200" s="99"/>
      <c r="BS200" s="17"/>
      <c r="BT200" s="97"/>
      <c r="BU200" s="97"/>
      <c r="BV200" s="98"/>
      <c r="BW200" s="99"/>
      <c r="BX200" s="409"/>
      <c r="BY200" s="6"/>
      <c r="CB200" s="572"/>
      <c r="CC200" s="95"/>
      <c r="CD200" s="96"/>
      <c r="CE200" s="97"/>
      <c r="CF200" s="98"/>
      <c r="CG200" s="99"/>
      <c r="CH200" s="61"/>
      <c r="CI200" s="97"/>
      <c r="CJ200" s="97"/>
      <c r="CK200" s="98"/>
      <c r="CL200" s="99"/>
      <c r="CM200" s="17"/>
      <c r="CN200" s="97"/>
      <c r="CO200" s="97"/>
      <c r="CP200" s="98"/>
      <c r="CQ200" s="99"/>
      <c r="CR200" s="572"/>
      <c r="CS200" s="6"/>
      <c r="CU200" s="409"/>
      <c r="CV200" s="95"/>
      <c r="CW200" s="96"/>
      <c r="CX200" s="97"/>
      <c r="CY200" s="98"/>
      <c r="CZ200" s="99"/>
      <c r="DA200" s="61"/>
      <c r="DB200" s="97"/>
      <c r="DC200" s="97"/>
      <c r="DD200" s="98"/>
      <c r="DE200" s="99"/>
      <c r="DF200" s="17"/>
      <c r="DG200" s="97"/>
      <c r="DH200" s="97"/>
      <c r="DI200" s="98"/>
      <c r="DJ200" s="99"/>
      <c r="DK200" s="409"/>
      <c r="DL200" s="6"/>
      <c r="DN200" s="572"/>
      <c r="DO200" s="95"/>
      <c r="DP200" s="96"/>
      <c r="DQ200" s="97"/>
      <c r="DR200" s="98"/>
      <c r="DS200" s="99"/>
      <c r="DT200" s="61"/>
      <c r="DU200" s="97"/>
      <c r="DV200" s="97"/>
      <c r="DW200" s="98"/>
      <c r="DX200" s="99"/>
      <c r="DY200" s="17"/>
      <c r="DZ200" s="97"/>
      <c r="EA200" s="97"/>
      <c r="EB200" s="98"/>
      <c r="EC200" s="99"/>
      <c r="ED200" s="572"/>
      <c r="EE200" s="6"/>
      <c r="EG200" s="409"/>
      <c r="EH200" s="95"/>
      <c r="EI200" s="96"/>
      <c r="EJ200" s="97"/>
      <c r="EK200" s="98"/>
      <c r="EL200" s="99"/>
      <c r="EM200" s="61"/>
      <c r="EN200" s="97"/>
      <c r="EO200" s="97"/>
      <c r="EP200" s="98"/>
      <c r="EQ200" s="99"/>
      <c r="ER200" s="17"/>
      <c r="ES200" s="97"/>
      <c r="ET200" s="97"/>
      <c r="EU200" s="98"/>
      <c r="EV200" s="99"/>
      <c r="EW200" s="409"/>
      <c r="EX200" s="6"/>
      <c r="EZ200" s="572"/>
      <c r="FA200" s="95"/>
      <c r="FB200" s="96"/>
      <c r="FC200" s="97"/>
      <c r="FD200" s="98"/>
      <c r="FE200" s="99"/>
      <c r="FF200" s="61"/>
      <c r="FG200" s="97"/>
      <c r="FH200" s="97"/>
      <c r="FI200" s="98"/>
      <c r="FJ200" s="99"/>
      <c r="FK200" s="17"/>
      <c r="FL200" s="97"/>
      <c r="FM200" s="97"/>
      <c r="FN200" s="98"/>
      <c r="FO200" s="99"/>
      <c r="FP200" s="572"/>
      <c r="FQ200" s="6"/>
      <c r="FS200" s="409"/>
      <c r="FT200" s="95"/>
      <c r="FU200" s="96"/>
      <c r="FV200" s="97"/>
      <c r="FW200" s="98"/>
      <c r="FX200" s="99"/>
      <c r="FY200" s="61"/>
      <c r="FZ200" s="97"/>
      <c r="GA200" s="97"/>
      <c r="GB200" s="98"/>
      <c r="GC200" s="99"/>
      <c r="GD200" s="17"/>
      <c r="GE200" s="97"/>
      <c r="GF200" s="97"/>
      <c r="GG200" s="98"/>
      <c r="GH200" s="99"/>
      <c r="GI200" s="409"/>
      <c r="GJ200" s="6"/>
      <c r="GL200" s="572"/>
      <c r="GM200" s="95"/>
      <c r="GN200" s="96"/>
      <c r="GO200" s="97"/>
      <c r="GP200" s="98"/>
      <c r="GQ200" s="99"/>
      <c r="GR200" s="61"/>
      <c r="GS200" s="97"/>
      <c r="GT200" s="97"/>
      <c r="GU200" s="98"/>
      <c r="GV200" s="99"/>
      <c r="GW200" s="17"/>
      <c r="GX200" s="97"/>
      <c r="GY200" s="97"/>
      <c r="GZ200" s="98"/>
      <c r="HA200" s="99"/>
      <c r="HB200" s="572"/>
      <c r="HC200" s="6"/>
      <c r="HE200" s="409"/>
      <c r="HF200" s="95"/>
      <c r="HG200" s="96"/>
      <c r="HH200" s="97"/>
      <c r="HI200" s="98"/>
      <c r="HJ200" s="99"/>
      <c r="HK200" s="61"/>
      <c r="HL200" s="97"/>
      <c r="HM200" s="97"/>
      <c r="HN200" s="98"/>
      <c r="HO200" s="99"/>
      <c r="HP200" s="17"/>
      <c r="HQ200" s="97"/>
      <c r="HR200" s="97"/>
      <c r="HS200" s="98"/>
      <c r="HT200" s="99"/>
      <c r="HU200" s="409"/>
      <c r="HV200" s="6"/>
      <c r="HX200" s="572"/>
      <c r="HY200" s="95"/>
      <c r="HZ200" s="96"/>
      <c r="IA200" s="97"/>
      <c r="IB200" s="98"/>
      <c r="IC200" s="99"/>
      <c r="ID200" s="61"/>
      <c r="IE200" s="97"/>
      <c r="IF200" s="97"/>
      <c r="IG200" s="98"/>
      <c r="IH200" s="99"/>
      <c r="II200" s="17"/>
      <c r="IJ200" s="97"/>
      <c r="IK200" s="97"/>
      <c r="IL200" s="98"/>
      <c r="IM200" s="99"/>
      <c r="IN200" s="572"/>
      <c r="IO200" s="6"/>
      <c r="IQ200" s="566"/>
      <c r="IR200" s="95"/>
      <c r="IS200" s="96"/>
      <c r="IT200" s="97"/>
      <c r="IU200" s="98"/>
      <c r="IV200" s="99"/>
      <c r="IW200" s="61"/>
      <c r="IX200" s="97"/>
      <c r="IY200" s="97"/>
      <c r="IZ200" s="98"/>
      <c r="JA200" s="99"/>
      <c r="JB200" s="17"/>
      <c r="JC200" s="97"/>
      <c r="JD200" s="97"/>
      <c r="JE200" s="98"/>
      <c r="JF200" s="99"/>
      <c r="JG200" s="566"/>
      <c r="JH200" s="6"/>
    </row>
    <row r="201" spans="1:268" hidden="1" x14ac:dyDescent="0.25">
      <c r="A201" s="566">
        <v>17</v>
      </c>
      <c r="B201" s="58" t="s">
        <v>117</v>
      </c>
      <c r="C201" s="7"/>
      <c r="D201" s="7"/>
      <c r="E201" s="58"/>
      <c r="F201" s="92"/>
      <c r="G201" s="61">
        <v>7</v>
      </c>
      <c r="H201" s="7">
        <v>313</v>
      </c>
      <c r="I201" s="7">
        <v>313</v>
      </c>
      <c r="J201" s="58"/>
      <c r="K201" s="92"/>
      <c r="L201" s="17"/>
      <c r="M201" s="7">
        <v>318</v>
      </c>
      <c r="N201" s="7"/>
      <c r="O201" s="59">
        <f t="shared" ref="O201:O202" si="1753">SUM(N201,-M201)</f>
        <v>-318</v>
      </c>
      <c r="P201" s="92"/>
      <c r="Q201" s="566">
        <v>17</v>
      </c>
      <c r="R201" s="6"/>
      <c r="U201" s="409">
        <v>17</v>
      </c>
      <c r="V201" s="58" t="s">
        <v>117</v>
      </c>
      <c r="W201" s="7"/>
      <c r="X201" s="7"/>
      <c r="Y201" s="58"/>
      <c r="Z201" s="92"/>
      <c r="AA201" s="61">
        <v>7</v>
      </c>
      <c r="AB201" s="7"/>
      <c r="AC201" s="7"/>
      <c r="AD201" s="58"/>
      <c r="AE201" s="92"/>
      <c r="AF201" s="17"/>
      <c r="AG201" s="7">
        <v>318</v>
      </c>
      <c r="AH201" s="7"/>
      <c r="AI201" s="59">
        <f t="shared" ref="AI201:AI202" si="1754">SUM(AH201,-AG201)</f>
        <v>-318</v>
      </c>
      <c r="AJ201" s="92"/>
      <c r="AK201" s="409">
        <v>17</v>
      </c>
      <c r="AL201" s="6"/>
      <c r="AN201" s="409">
        <v>17</v>
      </c>
      <c r="AO201" s="58" t="s">
        <v>117</v>
      </c>
      <c r="AP201" s="7"/>
      <c r="AQ201" s="7"/>
      <c r="AR201" s="58"/>
      <c r="AS201" s="92"/>
      <c r="AT201" s="61">
        <v>7</v>
      </c>
      <c r="AU201" s="7"/>
      <c r="AV201" s="7"/>
      <c r="AW201" s="58"/>
      <c r="AX201" s="92"/>
      <c r="AY201" s="17"/>
      <c r="AZ201" s="7">
        <v>318</v>
      </c>
      <c r="BA201" s="7"/>
      <c r="BB201" s="59">
        <f t="shared" ref="BB201:BB202" si="1755">SUM(BA201,-AZ201)</f>
        <v>-318</v>
      </c>
      <c r="BC201" s="92"/>
      <c r="BD201" s="409">
        <v>17</v>
      </c>
      <c r="BE201" s="6"/>
      <c r="BH201" s="409">
        <v>17</v>
      </c>
      <c r="BI201" s="58" t="s">
        <v>117</v>
      </c>
      <c r="BJ201" s="7"/>
      <c r="BK201" s="7"/>
      <c r="BL201" s="58"/>
      <c r="BM201" s="92"/>
      <c r="BN201" s="61">
        <v>7</v>
      </c>
      <c r="BO201" s="7"/>
      <c r="BP201" s="7"/>
      <c r="BQ201" s="58"/>
      <c r="BR201" s="92"/>
      <c r="BS201" s="17"/>
      <c r="BT201" s="7">
        <v>318</v>
      </c>
      <c r="BU201" s="7"/>
      <c r="BV201" s="59">
        <f t="shared" ref="BV201:BV202" si="1756">SUM(BU201,-BT201)</f>
        <v>-318</v>
      </c>
      <c r="BW201" s="92"/>
      <c r="BX201" s="409">
        <v>17</v>
      </c>
      <c r="BY201" s="6"/>
      <c r="CB201" s="409">
        <v>17</v>
      </c>
      <c r="CC201" s="58" t="s">
        <v>117</v>
      </c>
      <c r="CD201" s="7"/>
      <c r="CE201" s="7"/>
      <c r="CF201" s="58"/>
      <c r="CG201" s="92"/>
      <c r="CH201" s="61">
        <v>7</v>
      </c>
      <c r="CI201" s="7"/>
      <c r="CJ201" s="7"/>
      <c r="CK201" s="58"/>
      <c r="CL201" s="92"/>
      <c r="CM201" s="17"/>
      <c r="CN201" s="7">
        <v>318</v>
      </c>
      <c r="CO201" s="7"/>
      <c r="CP201" s="59">
        <f t="shared" ref="CP201:CP202" si="1757">SUM(CO201,-CN201)</f>
        <v>-318</v>
      </c>
      <c r="CQ201" s="92"/>
      <c r="CR201" s="409">
        <v>17</v>
      </c>
      <c r="CS201" s="6"/>
      <c r="CU201" s="409">
        <v>17</v>
      </c>
      <c r="CV201" s="58" t="s">
        <v>117</v>
      </c>
      <c r="CW201" s="7"/>
      <c r="CX201" s="7"/>
      <c r="CY201" s="58"/>
      <c r="CZ201" s="92"/>
      <c r="DA201" s="61">
        <v>7</v>
      </c>
      <c r="DB201" s="7"/>
      <c r="DC201" s="7"/>
      <c r="DD201" s="58"/>
      <c r="DE201" s="92"/>
      <c r="DF201" s="17"/>
      <c r="DG201" s="7">
        <v>318</v>
      </c>
      <c r="DH201" s="7"/>
      <c r="DI201" s="59">
        <f t="shared" ref="DI201:DI202" si="1758">SUM(DH201,-DG201)</f>
        <v>-318</v>
      </c>
      <c r="DJ201" s="92"/>
      <c r="DK201" s="409">
        <v>17</v>
      </c>
      <c r="DL201" s="6"/>
      <c r="DN201" s="409">
        <v>17</v>
      </c>
      <c r="DO201" s="58" t="s">
        <v>117</v>
      </c>
      <c r="DP201" s="7"/>
      <c r="DQ201" s="7"/>
      <c r="DR201" s="58"/>
      <c r="DS201" s="92"/>
      <c r="DT201" s="61">
        <v>7</v>
      </c>
      <c r="DU201" s="7"/>
      <c r="DV201" s="7"/>
      <c r="DW201" s="58"/>
      <c r="DX201" s="92"/>
      <c r="DY201" s="17"/>
      <c r="DZ201" s="7">
        <v>318</v>
      </c>
      <c r="EA201" s="7"/>
      <c r="EB201" s="59">
        <f t="shared" ref="EB201:EB202" si="1759">SUM(EA201,-DZ201)</f>
        <v>-318</v>
      </c>
      <c r="EC201" s="92"/>
      <c r="ED201" s="409">
        <v>17</v>
      </c>
      <c r="EE201" s="6"/>
      <c r="EG201" s="409">
        <v>17</v>
      </c>
      <c r="EH201" s="58" t="s">
        <v>117</v>
      </c>
      <c r="EI201" s="7"/>
      <c r="EJ201" s="7"/>
      <c r="EK201" s="58"/>
      <c r="EL201" s="92"/>
      <c r="EM201" s="61">
        <v>7</v>
      </c>
      <c r="EN201" s="7"/>
      <c r="EO201" s="7"/>
      <c r="EP201" s="58"/>
      <c r="EQ201" s="92"/>
      <c r="ER201" s="17"/>
      <c r="ES201" s="7">
        <v>318</v>
      </c>
      <c r="ET201" s="7"/>
      <c r="EU201" s="59">
        <f t="shared" ref="EU201:EU202" si="1760">SUM(ET201,-ES201)</f>
        <v>-318</v>
      </c>
      <c r="EV201" s="92"/>
      <c r="EW201" s="409">
        <v>17</v>
      </c>
      <c r="EX201" s="6"/>
      <c r="EZ201" s="409">
        <v>17</v>
      </c>
      <c r="FA201" s="58" t="s">
        <v>117</v>
      </c>
      <c r="FB201" s="7"/>
      <c r="FC201" s="7"/>
      <c r="FD201" s="58"/>
      <c r="FE201" s="92"/>
      <c r="FF201" s="61">
        <v>7</v>
      </c>
      <c r="FG201" s="7"/>
      <c r="FH201" s="7"/>
      <c r="FI201" s="58"/>
      <c r="FJ201" s="92"/>
      <c r="FK201" s="17"/>
      <c r="FL201" s="7">
        <v>318</v>
      </c>
      <c r="FM201" s="7"/>
      <c r="FN201" s="59">
        <f t="shared" ref="FN201:FN202" si="1761">SUM(FM201,-FL201)</f>
        <v>-318</v>
      </c>
      <c r="FO201" s="92"/>
      <c r="FP201" s="409">
        <v>17</v>
      </c>
      <c r="FQ201" s="6"/>
      <c r="FS201" s="409">
        <v>17</v>
      </c>
      <c r="FT201" s="58" t="s">
        <v>117</v>
      </c>
      <c r="FU201" s="7"/>
      <c r="FV201" s="7"/>
      <c r="FW201" s="58"/>
      <c r="FX201" s="92"/>
      <c r="FY201" s="61">
        <v>7</v>
      </c>
      <c r="FZ201" s="7"/>
      <c r="GA201" s="7"/>
      <c r="GB201" s="58"/>
      <c r="GC201" s="92"/>
      <c r="GD201" s="17"/>
      <c r="GE201" s="7">
        <v>318</v>
      </c>
      <c r="GF201" s="7"/>
      <c r="GG201" s="59">
        <f t="shared" ref="GG201:GG202" si="1762">SUM(GF201,-GE201)</f>
        <v>-318</v>
      </c>
      <c r="GH201" s="92"/>
      <c r="GI201" s="409">
        <v>17</v>
      </c>
      <c r="GJ201" s="6"/>
      <c r="GL201" s="409">
        <v>17</v>
      </c>
      <c r="GM201" s="58" t="s">
        <v>117</v>
      </c>
      <c r="GN201" s="7"/>
      <c r="GO201" s="7"/>
      <c r="GP201" s="58"/>
      <c r="GQ201" s="92"/>
      <c r="GR201" s="61">
        <v>7</v>
      </c>
      <c r="GS201" s="7"/>
      <c r="GT201" s="7"/>
      <c r="GU201" s="58"/>
      <c r="GV201" s="92"/>
      <c r="GW201" s="17"/>
      <c r="GX201" s="7">
        <v>318</v>
      </c>
      <c r="GY201" s="7"/>
      <c r="GZ201" s="59">
        <f t="shared" ref="GZ201:GZ202" si="1763">SUM(GY201,-GX201)</f>
        <v>-318</v>
      </c>
      <c r="HA201" s="92"/>
      <c r="HB201" s="409">
        <v>17</v>
      </c>
      <c r="HC201" s="6"/>
      <c r="HE201" s="409">
        <v>17</v>
      </c>
      <c r="HF201" s="58" t="s">
        <v>117</v>
      </c>
      <c r="HG201" s="7"/>
      <c r="HH201" s="7"/>
      <c r="HI201" s="58"/>
      <c r="HJ201" s="92"/>
      <c r="HK201" s="61">
        <v>7</v>
      </c>
      <c r="HL201" s="7"/>
      <c r="HM201" s="7"/>
      <c r="HN201" s="58"/>
      <c r="HO201" s="92"/>
      <c r="HP201" s="17"/>
      <c r="HQ201" s="7">
        <v>318</v>
      </c>
      <c r="HR201" s="7"/>
      <c r="HS201" s="59">
        <f t="shared" ref="HS201:HS202" si="1764">SUM(HR201,-HQ201)</f>
        <v>-318</v>
      </c>
      <c r="HT201" s="92"/>
      <c r="HU201" s="409">
        <v>17</v>
      </c>
      <c r="HV201" s="6"/>
      <c r="HX201" s="409">
        <v>17</v>
      </c>
      <c r="HY201" s="58" t="s">
        <v>117</v>
      </c>
      <c r="HZ201" s="7"/>
      <c r="IA201" s="7"/>
      <c r="IB201" s="58"/>
      <c r="IC201" s="92"/>
      <c r="ID201" s="61">
        <v>7</v>
      </c>
      <c r="IE201" s="7"/>
      <c r="IF201" s="7"/>
      <c r="IG201" s="58"/>
      <c r="IH201" s="92"/>
      <c r="II201" s="17"/>
      <c r="IJ201" s="7">
        <v>318</v>
      </c>
      <c r="IK201" s="7"/>
      <c r="IL201" s="59">
        <f t="shared" ref="IL201:IL202" si="1765">SUM(IK201,-IJ201)</f>
        <v>-318</v>
      </c>
      <c r="IM201" s="92"/>
      <c r="IN201" s="409">
        <v>17</v>
      </c>
      <c r="IO201" s="6"/>
      <c r="IQ201" s="566">
        <v>17</v>
      </c>
      <c r="IR201" s="58" t="s">
        <v>117</v>
      </c>
      <c r="IS201" s="7"/>
      <c r="IT201" s="7"/>
      <c r="IU201" s="58"/>
      <c r="IV201" s="92"/>
      <c r="IW201" s="61">
        <v>7</v>
      </c>
      <c r="IX201" s="7"/>
      <c r="IY201" s="7"/>
      <c r="IZ201" s="58"/>
      <c r="JA201" s="92"/>
      <c r="JB201" s="17"/>
      <c r="JC201" s="7">
        <v>318</v>
      </c>
      <c r="JD201" s="7"/>
      <c r="JE201" s="59">
        <f t="shared" ref="JE201:JE202" si="1766">SUM(JD201,-JC201)</f>
        <v>-318</v>
      </c>
      <c r="JF201" s="92"/>
      <c r="JG201" s="566">
        <v>17</v>
      </c>
      <c r="JH201" s="6"/>
    </row>
    <row r="202" spans="1:268" hidden="1" x14ac:dyDescent="0.25">
      <c r="A202" s="566"/>
      <c r="B202" s="58" t="s">
        <v>118</v>
      </c>
      <c r="C202" s="7"/>
      <c r="D202" s="7"/>
      <c r="E202" s="58"/>
      <c r="F202" s="92"/>
      <c r="G202" s="61">
        <v>8</v>
      </c>
      <c r="H202" s="7">
        <v>158</v>
      </c>
      <c r="I202" s="7">
        <v>158</v>
      </c>
      <c r="J202" s="58"/>
      <c r="K202" s="92"/>
      <c r="L202" s="17"/>
      <c r="M202" s="7">
        <v>136</v>
      </c>
      <c r="N202" s="7"/>
      <c r="O202" s="59">
        <f t="shared" si="1753"/>
        <v>-136</v>
      </c>
      <c r="P202" s="92"/>
      <c r="Q202" s="566"/>
      <c r="R202" s="6"/>
      <c r="U202" s="409"/>
      <c r="V202" s="58" t="s">
        <v>118</v>
      </c>
      <c r="W202" s="7"/>
      <c r="X202" s="7"/>
      <c r="Y202" s="58"/>
      <c r="Z202" s="92"/>
      <c r="AA202" s="61">
        <v>8</v>
      </c>
      <c r="AB202" s="7"/>
      <c r="AC202" s="7"/>
      <c r="AD202" s="58"/>
      <c r="AE202" s="92"/>
      <c r="AF202" s="17"/>
      <c r="AG202" s="7">
        <v>136</v>
      </c>
      <c r="AH202" s="7"/>
      <c r="AI202" s="59">
        <f t="shared" si="1754"/>
        <v>-136</v>
      </c>
      <c r="AJ202" s="92"/>
      <c r="AK202" s="409"/>
      <c r="AL202" s="6"/>
      <c r="AN202" s="409"/>
      <c r="AO202" s="58" t="s">
        <v>118</v>
      </c>
      <c r="AP202" s="7"/>
      <c r="AQ202" s="7"/>
      <c r="AR202" s="58"/>
      <c r="AS202" s="92"/>
      <c r="AT202" s="61">
        <v>8</v>
      </c>
      <c r="AU202" s="7"/>
      <c r="AV202" s="7"/>
      <c r="AW202" s="58"/>
      <c r="AX202" s="92"/>
      <c r="AY202" s="17"/>
      <c r="AZ202" s="7">
        <v>136</v>
      </c>
      <c r="BA202" s="7"/>
      <c r="BB202" s="59">
        <f t="shared" si="1755"/>
        <v>-136</v>
      </c>
      <c r="BC202" s="92"/>
      <c r="BD202" s="409"/>
      <c r="BE202" s="6"/>
      <c r="BH202" s="409"/>
      <c r="BI202" s="58" t="s">
        <v>118</v>
      </c>
      <c r="BJ202" s="7"/>
      <c r="BK202" s="7"/>
      <c r="BL202" s="58"/>
      <c r="BM202" s="92"/>
      <c r="BN202" s="61">
        <v>8</v>
      </c>
      <c r="BO202" s="7"/>
      <c r="BP202" s="7"/>
      <c r="BQ202" s="58"/>
      <c r="BR202" s="92"/>
      <c r="BS202" s="17"/>
      <c r="BT202" s="7">
        <v>136</v>
      </c>
      <c r="BU202" s="7"/>
      <c r="BV202" s="59">
        <f t="shared" si="1756"/>
        <v>-136</v>
      </c>
      <c r="BW202" s="92"/>
      <c r="BX202" s="409"/>
      <c r="BY202" s="6"/>
      <c r="CB202" s="409"/>
      <c r="CC202" s="58" t="s">
        <v>118</v>
      </c>
      <c r="CD202" s="7"/>
      <c r="CE202" s="7"/>
      <c r="CF202" s="58"/>
      <c r="CG202" s="92"/>
      <c r="CH202" s="61">
        <v>8</v>
      </c>
      <c r="CI202" s="7"/>
      <c r="CJ202" s="7"/>
      <c r="CK202" s="58"/>
      <c r="CL202" s="92"/>
      <c r="CM202" s="17"/>
      <c r="CN202" s="7">
        <v>136</v>
      </c>
      <c r="CO202" s="7"/>
      <c r="CP202" s="59">
        <f t="shared" si="1757"/>
        <v>-136</v>
      </c>
      <c r="CQ202" s="92"/>
      <c r="CR202" s="409"/>
      <c r="CS202" s="6"/>
      <c r="CU202" s="409"/>
      <c r="CV202" s="58" t="s">
        <v>118</v>
      </c>
      <c r="CW202" s="7"/>
      <c r="CX202" s="7"/>
      <c r="CY202" s="58"/>
      <c r="CZ202" s="92"/>
      <c r="DA202" s="61">
        <v>8</v>
      </c>
      <c r="DB202" s="7"/>
      <c r="DC202" s="7"/>
      <c r="DD202" s="58"/>
      <c r="DE202" s="92"/>
      <c r="DF202" s="17"/>
      <c r="DG202" s="7">
        <v>136</v>
      </c>
      <c r="DH202" s="7"/>
      <c r="DI202" s="59">
        <f t="shared" si="1758"/>
        <v>-136</v>
      </c>
      <c r="DJ202" s="92"/>
      <c r="DK202" s="409"/>
      <c r="DL202" s="6"/>
      <c r="DN202" s="409"/>
      <c r="DO202" s="58" t="s">
        <v>118</v>
      </c>
      <c r="DP202" s="7"/>
      <c r="DQ202" s="7"/>
      <c r="DR202" s="58"/>
      <c r="DS202" s="92"/>
      <c r="DT202" s="61">
        <v>8</v>
      </c>
      <c r="DU202" s="7"/>
      <c r="DV202" s="7"/>
      <c r="DW202" s="58"/>
      <c r="DX202" s="92"/>
      <c r="DY202" s="17"/>
      <c r="DZ202" s="7">
        <v>136</v>
      </c>
      <c r="EA202" s="7"/>
      <c r="EB202" s="59">
        <f t="shared" si="1759"/>
        <v>-136</v>
      </c>
      <c r="EC202" s="92"/>
      <c r="ED202" s="409"/>
      <c r="EE202" s="6"/>
      <c r="EG202" s="409"/>
      <c r="EH202" s="58" t="s">
        <v>118</v>
      </c>
      <c r="EI202" s="7"/>
      <c r="EJ202" s="7"/>
      <c r="EK202" s="58"/>
      <c r="EL202" s="92"/>
      <c r="EM202" s="61">
        <v>8</v>
      </c>
      <c r="EN202" s="7"/>
      <c r="EO202" s="7"/>
      <c r="EP202" s="58"/>
      <c r="EQ202" s="92"/>
      <c r="ER202" s="17"/>
      <c r="ES202" s="7">
        <v>136</v>
      </c>
      <c r="ET202" s="7"/>
      <c r="EU202" s="59">
        <f t="shared" si="1760"/>
        <v>-136</v>
      </c>
      <c r="EV202" s="92"/>
      <c r="EW202" s="409"/>
      <c r="EX202" s="6"/>
      <c r="EZ202" s="409"/>
      <c r="FA202" s="58" t="s">
        <v>118</v>
      </c>
      <c r="FB202" s="7"/>
      <c r="FC202" s="7"/>
      <c r="FD202" s="58"/>
      <c r="FE202" s="92"/>
      <c r="FF202" s="61">
        <v>8</v>
      </c>
      <c r="FG202" s="7"/>
      <c r="FH202" s="7"/>
      <c r="FI202" s="58"/>
      <c r="FJ202" s="92"/>
      <c r="FK202" s="17"/>
      <c r="FL202" s="7">
        <v>136</v>
      </c>
      <c r="FM202" s="7"/>
      <c r="FN202" s="59">
        <f t="shared" si="1761"/>
        <v>-136</v>
      </c>
      <c r="FO202" s="92"/>
      <c r="FP202" s="409"/>
      <c r="FQ202" s="6"/>
      <c r="FS202" s="409"/>
      <c r="FT202" s="58" t="s">
        <v>118</v>
      </c>
      <c r="FU202" s="7"/>
      <c r="FV202" s="7"/>
      <c r="FW202" s="58"/>
      <c r="FX202" s="92"/>
      <c r="FY202" s="61">
        <v>8</v>
      </c>
      <c r="FZ202" s="7"/>
      <c r="GA202" s="7"/>
      <c r="GB202" s="58"/>
      <c r="GC202" s="92"/>
      <c r="GD202" s="17"/>
      <c r="GE202" s="7">
        <v>136</v>
      </c>
      <c r="GF202" s="7"/>
      <c r="GG202" s="59">
        <f t="shared" si="1762"/>
        <v>-136</v>
      </c>
      <c r="GH202" s="92"/>
      <c r="GI202" s="409"/>
      <c r="GJ202" s="6"/>
      <c r="GL202" s="409"/>
      <c r="GM202" s="58" t="s">
        <v>118</v>
      </c>
      <c r="GN202" s="7"/>
      <c r="GO202" s="7"/>
      <c r="GP202" s="58"/>
      <c r="GQ202" s="92"/>
      <c r="GR202" s="61">
        <v>8</v>
      </c>
      <c r="GS202" s="7"/>
      <c r="GT202" s="7"/>
      <c r="GU202" s="58"/>
      <c r="GV202" s="92"/>
      <c r="GW202" s="17"/>
      <c r="GX202" s="7">
        <v>136</v>
      </c>
      <c r="GY202" s="7"/>
      <c r="GZ202" s="59">
        <f t="shared" si="1763"/>
        <v>-136</v>
      </c>
      <c r="HA202" s="92"/>
      <c r="HB202" s="409"/>
      <c r="HC202" s="6"/>
      <c r="HE202" s="409"/>
      <c r="HF202" s="58" t="s">
        <v>118</v>
      </c>
      <c r="HG202" s="7"/>
      <c r="HH202" s="7"/>
      <c r="HI202" s="58"/>
      <c r="HJ202" s="92"/>
      <c r="HK202" s="61">
        <v>8</v>
      </c>
      <c r="HL202" s="7"/>
      <c r="HM202" s="7"/>
      <c r="HN202" s="58"/>
      <c r="HO202" s="92"/>
      <c r="HP202" s="17"/>
      <c r="HQ202" s="7">
        <v>136</v>
      </c>
      <c r="HR202" s="7"/>
      <c r="HS202" s="59">
        <f t="shared" si="1764"/>
        <v>-136</v>
      </c>
      <c r="HT202" s="92"/>
      <c r="HU202" s="409"/>
      <c r="HV202" s="6"/>
      <c r="HX202" s="409"/>
      <c r="HY202" s="58" t="s">
        <v>118</v>
      </c>
      <c r="HZ202" s="7"/>
      <c r="IA202" s="7"/>
      <c r="IB202" s="58"/>
      <c r="IC202" s="92"/>
      <c r="ID202" s="61">
        <v>8</v>
      </c>
      <c r="IE202" s="7"/>
      <c r="IF202" s="7"/>
      <c r="IG202" s="58"/>
      <c r="IH202" s="92"/>
      <c r="II202" s="17"/>
      <c r="IJ202" s="7">
        <v>136</v>
      </c>
      <c r="IK202" s="7"/>
      <c r="IL202" s="59">
        <f t="shared" si="1765"/>
        <v>-136</v>
      </c>
      <c r="IM202" s="92"/>
      <c r="IN202" s="409"/>
      <c r="IO202" s="6"/>
      <c r="IQ202" s="566"/>
      <c r="IR202" s="58" t="s">
        <v>118</v>
      </c>
      <c r="IS202" s="7"/>
      <c r="IT202" s="7"/>
      <c r="IU202" s="58"/>
      <c r="IV202" s="92"/>
      <c r="IW202" s="61">
        <v>8</v>
      </c>
      <c r="IX202" s="7"/>
      <c r="IY202" s="7"/>
      <c r="IZ202" s="58"/>
      <c r="JA202" s="92"/>
      <c r="JB202" s="17"/>
      <c r="JC202" s="7">
        <v>136</v>
      </c>
      <c r="JD202" s="7"/>
      <c r="JE202" s="59">
        <f t="shared" si="1766"/>
        <v>-136</v>
      </c>
      <c r="JF202" s="92"/>
      <c r="JG202" s="566"/>
      <c r="JH202" s="6"/>
    </row>
    <row r="203" spans="1:268" x14ac:dyDescent="0.25">
      <c r="A203" s="566">
        <v>16</v>
      </c>
      <c r="B203" s="122" t="s">
        <v>119</v>
      </c>
      <c r="C203" s="65"/>
      <c r="D203" s="65">
        <v>460</v>
      </c>
      <c r="E203" s="131"/>
      <c r="F203" s="132"/>
      <c r="G203" s="61">
        <v>9</v>
      </c>
      <c r="H203" s="65">
        <v>471</v>
      </c>
      <c r="I203" s="65">
        <v>496</v>
      </c>
      <c r="J203" s="425">
        <f>SUM(I203,-H203)</f>
        <v>25</v>
      </c>
      <c r="K203" s="345">
        <f t="shared" ref="K203" si="1767">J203/H203</f>
        <v>5.3078556263269641E-2</v>
      </c>
      <c r="L203" s="17"/>
      <c r="M203" s="69">
        <v>479</v>
      </c>
      <c r="N203" s="69">
        <f>I203</f>
        <v>496</v>
      </c>
      <c r="O203" s="176">
        <f>SUM(N203,-M203)</f>
        <v>17</v>
      </c>
      <c r="P203" s="328">
        <f>O203/M203</f>
        <v>3.5490605427974949E-2</v>
      </c>
      <c r="Q203" s="566">
        <v>16</v>
      </c>
      <c r="R203" s="6"/>
      <c r="U203" s="409">
        <v>16</v>
      </c>
      <c r="V203" s="122" t="s">
        <v>119</v>
      </c>
      <c r="W203" s="65"/>
      <c r="X203" s="65">
        <v>460</v>
      </c>
      <c r="Y203" s="131"/>
      <c r="Z203" s="132"/>
      <c r="AA203" s="61">
        <v>9</v>
      </c>
      <c r="AB203" s="65">
        <v>25</v>
      </c>
      <c r="AC203" s="65">
        <v>33</v>
      </c>
      <c r="AD203" s="425">
        <f>SUM(AC203,-AB203)</f>
        <v>8</v>
      </c>
      <c r="AE203" s="345">
        <f t="shared" ref="AE203" si="1768">AD203/AB203</f>
        <v>0.32</v>
      </c>
      <c r="AF203" s="17"/>
      <c r="AG203" s="69">
        <v>479</v>
      </c>
      <c r="AH203" s="69">
        <f>AC203</f>
        <v>33</v>
      </c>
      <c r="AI203" s="176">
        <f>SUM(AH203,-AG203)</f>
        <v>-446</v>
      </c>
      <c r="AJ203" s="328">
        <f>AI203/AG203</f>
        <v>-0.93110647181628392</v>
      </c>
      <c r="AK203" s="409">
        <v>16</v>
      </c>
      <c r="AL203" s="6"/>
      <c r="AN203" s="572">
        <v>16</v>
      </c>
      <c r="AO203" s="122" t="s">
        <v>119</v>
      </c>
      <c r="AP203" s="65"/>
      <c r="AQ203" s="65">
        <v>460</v>
      </c>
      <c r="AR203" s="131"/>
      <c r="AS203" s="132"/>
      <c r="AT203" s="61">
        <v>9</v>
      </c>
      <c r="AU203" s="65">
        <v>9</v>
      </c>
      <c r="AV203" s="65">
        <v>18</v>
      </c>
      <c r="AW203" s="425">
        <f>SUM(AV203,-AU203)</f>
        <v>9</v>
      </c>
      <c r="AX203" s="345">
        <f t="shared" ref="AX203" si="1769">AW203/AU203</f>
        <v>1</v>
      </c>
      <c r="AY203" s="17"/>
      <c r="AZ203" s="69">
        <v>479</v>
      </c>
      <c r="BA203" s="69">
        <f>AV203</f>
        <v>18</v>
      </c>
      <c r="BB203" s="176">
        <f>SUM(BA203,-AZ203)</f>
        <v>-461</v>
      </c>
      <c r="BC203" s="328">
        <f>BB203/AZ203</f>
        <v>-0.9624217118997912</v>
      </c>
      <c r="BD203" s="572">
        <v>16</v>
      </c>
      <c r="BE203" s="6"/>
      <c r="BH203" s="409">
        <v>16</v>
      </c>
      <c r="BI203" s="122" t="s">
        <v>119</v>
      </c>
      <c r="BJ203" s="65"/>
      <c r="BK203" s="65">
        <v>460</v>
      </c>
      <c r="BL203" s="131"/>
      <c r="BM203" s="132"/>
      <c r="BN203" s="61">
        <v>9</v>
      </c>
      <c r="BO203" s="65">
        <v>15</v>
      </c>
      <c r="BP203" s="65">
        <v>13</v>
      </c>
      <c r="BQ203" s="425">
        <f>SUM(BP203,-BO203)</f>
        <v>-2</v>
      </c>
      <c r="BR203" s="345">
        <f t="shared" ref="BR203" si="1770">BQ203/BO203</f>
        <v>-0.13333333333333333</v>
      </c>
      <c r="BS203" s="17"/>
      <c r="BT203" s="69">
        <v>479</v>
      </c>
      <c r="BU203" s="69">
        <f>BP203</f>
        <v>13</v>
      </c>
      <c r="BV203" s="176">
        <f>SUM(BU203,-BT203)</f>
        <v>-466</v>
      </c>
      <c r="BW203" s="328">
        <f>BV203/BT203</f>
        <v>-0.97286012526096033</v>
      </c>
      <c r="BX203" s="409">
        <v>16</v>
      </c>
      <c r="BY203" s="6"/>
      <c r="CB203" s="572">
        <v>16</v>
      </c>
      <c r="CC203" s="122" t="s">
        <v>119</v>
      </c>
      <c r="CD203" s="65"/>
      <c r="CE203" s="65">
        <v>460</v>
      </c>
      <c r="CF203" s="131"/>
      <c r="CG203" s="132"/>
      <c r="CH203" s="61">
        <v>9</v>
      </c>
      <c r="CI203" s="65">
        <v>5</v>
      </c>
      <c r="CJ203" s="65">
        <v>4</v>
      </c>
      <c r="CK203" s="425">
        <f>SUM(CJ203,-CI203)</f>
        <v>-1</v>
      </c>
      <c r="CL203" s="343">
        <f t="shared" ref="CL203" si="1771">CK203/CI203</f>
        <v>-0.2</v>
      </c>
      <c r="CM203" s="17"/>
      <c r="CN203" s="69">
        <v>479</v>
      </c>
      <c r="CO203" s="69">
        <f>CJ203</f>
        <v>4</v>
      </c>
      <c r="CP203" s="176">
        <f>SUM(CO203,-CN203)</f>
        <v>-475</v>
      </c>
      <c r="CQ203" s="328">
        <f>CP203/CN203</f>
        <v>-0.99164926931106467</v>
      </c>
      <c r="CR203" s="572">
        <v>16</v>
      </c>
      <c r="CS203" s="6"/>
      <c r="CU203" s="409">
        <v>16</v>
      </c>
      <c r="CV203" s="122" t="s">
        <v>119</v>
      </c>
      <c r="CW203" s="65"/>
      <c r="CX203" s="65">
        <v>460</v>
      </c>
      <c r="CY203" s="131"/>
      <c r="CZ203" s="132"/>
      <c r="DA203" s="61">
        <v>9</v>
      </c>
      <c r="DB203" s="65">
        <v>1</v>
      </c>
      <c r="DC203" s="65">
        <v>0</v>
      </c>
      <c r="DD203" s="425">
        <f>SUM(DC203,-DB203)</f>
        <v>-1</v>
      </c>
      <c r="DE203" s="343">
        <f t="shared" ref="DE203" si="1772">DD203/DB203</f>
        <v>-1</v>
      </c>
      <c r="DF203" s="17"/>
      <c r="DG203" s="69">
        <v>479</v>
      </c>
      <c r="DH203" s="69">
        <f>DC203</f>
        <v>0</v>
      </c>
      <c r="DI203" s="176">
        <f>SUM(DH203,-DG203)</f>
        <v>-479</v>
      </c>
      <c r="DJ203" s="328">
        <f>DI203/DG203</f>
        <v>-1</v>
      </c>
      <c r="DK203" s="409">
        <v>16</v>
      </c>
      <c r="DL203" s="6"/>
      <c r="DN203" s="572">
        <v>16</v>
      </c>
      <c r="DO203" s="122" t="s">
        <v>119</v>
      </c>
      <c r="DP203" s="65"/>
      <c r="DQ203" s="65">
        <v>460</v>
      </c>
      <c r="DR203" s="131"/>
      <c r="DS203" s="132"/>
      <c r="DT203" s="61">
        <v>9</v>
      </c>
      <c r="DU203" s="65">
        <v>1</v>
      </c>
      <c r="DV203" s="65">
        <v>5</v>
      </c>
      <c r="DW203" s="425">
        <f>SUM(DV203,-DU203)</f>
        <v>4</v>
      </c>
      <c r="DX203" s="345">
        <f t="shared" ref="DX203" si="1773">DW203/DU203</f>
        <v>4</v>
      </c>
      <c r="DY203" s="17"/>
      <c r="DZ203" s="69">
        <v>479</v>
      </c>
      <c r="EA203" s="69">
        <f>DV203</f>
        <v>5</v>
      </c>
      <c r="EB203" s="176">
        <f>SUM(EA203,-DZ203)</f>
        <v>-474</v>
      </c>
      <c r="EC203" s="328">
        <f>EB203/DZ203</f>
        <v>-0.98956158663883087</v>
      </c>
      <c r="ED203" s="572">
        <v>16</v>
      </c>
      <c r="EE203" s="6"/>
      <c r="EG203" s="409">
        <v>16</v>
      </c>
      <c r="EH203" s="122" t="s">
        <v>119</v>
      </c>
      <c r="EI203" s="65"/>
      <c r="EJ203" s="65">
        <v>460</v>
      </c>
      <c r="EK203" s="131"/>
      <c r="EL203" s="132"/>
      <c r="EM203" s="61">
        <v>9</v>
      </c>
      <c r="EN203" s="65">
        <v>10</v>
      </c>
      <c r="EO203" s="65">
        <v>4</v>
      </c>
      <c r="EP203" s="425">
        <f>SUM(EO203,-EN203)</f>
        <v>-6</v>
      </c>
      <c r="EQ203" s="343">
        <f t="shared" ref="EQ203" si="1774">EP203/EN203</f>
        <v>-0.6</v>
      </c>
      <c r="ER203" s="17"/>
      <c r="ES203" s="69">
        <v>479</v>
      </c>
      <c r="ET203" s="69">
        <f>EO203</f>
        <v>4</v>
      </c>
      <c r="EU203" s="176">
        <f>SUM(ET203,-ES203)</f>
        <v>-475</v>
      </c>
      <c r="EV203" s="328">
        <f>EU203/ES203</f>
        <v>-0.99164926931106467</v>
      </c>
      <c r="EW203" s="409">
        <v>16</v>
      </c>
      <c r="EX203" s="6"/>
      <c r="EZ203" s="572">
        <v>16</v>
      </c>
      <c r="FA203" s="122" t="s">
        <v>119</v>
      </c>
      <c r="FB203" s="65"/>
      <c r="FC203" s="65">
        <v>460</v>
      </c>
      <c r="FD203" s="131"/>
      <c r="FE203" s="132"/>
      <c r="FF203" s="61">
        <v>9</v>
      </c>
      <c r="FG203" s="65">
        <v>2</v>
      </c>
      <c r="FH203" s="65">
        <v>2</v>
      </c>
      <c r="FI203" s="425">
        <f>SUM(FH203,-FG203)</f>
        <v>0</v>
      </c>
      <c r="FJ203" s="345">
        <f t="shared" ref="FJ203" si="1775">FI203/FG203</f>
        <v>0</v>
      </c>
      <c r="FK203" s="17"/>
      <c r="FL203" s="69">
        <v>479</v>
      </c>
      <c r="FM203" s="69">
        <f>FH203</f>
        <v>2</v>
      </c>
      <c r="FN203" s="176">
        <f>SUM(FM203,-FL203)</f>
        <v>-477</v>
      </c>
      <c r="FO203" s="328">
        <f>FN203/FL203</f>
        <v>-0.99582463465553239</v>
      </c>
      <c r="FP203" s="572">
        <v>16</v>
      </c>
      <c r="FQ203" s="6"/>
      <c r="FS203" s="409">
        <v>16</v>
      </c>
      <c r="FT203" s="122" t="s">
        <v>119</v>
      </c>
      <c r="FU203" s="65"/>
      <c r="FV203" s="65">
        <v>460</v>
      </c>
      <c r="FW203" s="131"/>
      <c r="FX203" s="132"/>
      <c r="FY203" s="61">
        <v>9</v>
      </c>
      <c r="FZ203" s="65">
        <v>10</v>
      </c>
      <c r="GA203" s="65">
        <v>25</v>
      </c>
      <c r="GB203" s="425">
        <f>SUM(GA203,-FZ203)</f>
        <v>15</v>
      </c>
      <c r="GC203" s="345">
        <f t="shared" ref="GC203" si="1776">GB203/FZ203</f>
        <v>1.5</v>
      </c>
      <c r="GD203" s="17"/>
      <c r="GE203" s="69">
        <v>479</v>
      </c>
      <c r="GF203" s="69">
        <f>GA203</f>
        <v>25</v>
      </c>
      <c r="GG203" s="176">
        <f>SUM(GF203,-GE203)</f>
        <v>-454</v>
      </c>
      <c r="GH203" s="328">
        <f>GG203/GE203</f>
        <v>-0.94780793319415446</v>
      </c>
      <c r="GI203" s="409">
        <v>16</v>
      </c>
      <c r="GJ203" s="6"/>
      <c r="GL203" s="572">
        <v>16</v>
      </c>
      <c r="GM203" s="122" t="s">
        <v>119</v>
      </c>
      <c r="GN203" s="65"/>
      <c r="GO203" s="65">
        <v>460</v>
      </c>
      <c r="GP203" s="131"/>
      <c r="GQ203" s="132"/>
      <c r="GR203" s="61">
        <v>9</v>
      </c>
      <c r="GS203" s="65">
        <v>8</v>
      </c>
      <c r="GT203" s="65">
        <v>3</v>
      </c>
      <c r="GU203" s="425">
        <f>SUM(GT203,-GS203)</f>
        <v>-5</v>
      </c>
      <c r="GV203" s="343">
        <f t="shared" ref="GV203" si="1777">GU203/GS203</f>
        <v>-0.625</v>
      </c>
      <c r="GW203" s="17"/>
      <c r="GX203" s="69">
        <v>479</v>
      </c>
      <c r="GY203" s="69">
        <f>GT203</f>
        <v>3</v>
      </c>
      <c r="GZ203" s="176">
        <f>SUM(GY203,-GX203)</f>
        <v>-476</v>
      </c>
      <c r="HA203" s="328">
        <f>GZ203/GX203</f>
        <v>-0.99373695198329859</v>
      </c>
      <c r="HB203" s="572">
        <v>16</v>
      </c>
      <c r="HC203" s="6"/>
      <c r="HE203" s="409">
        <v>16</v>
      </c>
      <c r="HF203" s="122" t="s">
        <v>119</v>
      </c>
      <c r="HG203" s="65"/>
      <c r="HH203" s="65">
        <v>460</v>
      </c>
      <c r="HI203" s="131"/>
      <c r="HJ203" s="132"/>
      <c r="HK203" s="61">
        <v>9</v>
      </c>
      <c r="HL203" s="65">
        <v>20</v>
      </c>
      <c r="HM203" s="65">
        <v>15</v>
      </c>
      <c r="HN203" s="425">
        <f>SUM(HM203,-HL203)</f>
        <v>-5</v>
      </c>
      <c r="HO203" s="343">
        <f t="shared" ref="HO203" si="1778">HN203/HL203</f>
        <v>-0.25</v>
      </c>
      <c r="HP203" s="17"/>
      <c r="HQ203" s="69">
        <v>479</v>
      </c>
      <c r="HR203" s="69">
        <f>HM203</f>
        <v>15</v>
      </c>
      <c r="HS203" s="176">
        <f>SUM(HR203,-HQ203)</f>
        <v>-464</v>
      </c>
      <c r="HT203" s="328">
        <f>HS203/HQ203</f>
        <v>-0.96868475991649272</v>
      </c>
      <c r="HU203" s="409">
        <v>16</v>
      </c>
      <c r="HV203" s="6"/>
      <c r="HX203" s="572">
        <v>16</v>
      </c>
      <c r="HY203" s="122" t="s">
        <v>119</v>
      </c>
      <c r="HZ203" s="65"/>
      <c r="IA203" s="65">
        <v>460</v>
      </c>
      <c r="IB203" s="131"/>
      <c r="IC203" s="132"/>
      <c r="ID203" s="61">
        <v>9</v>
      </c>
      <c r="IE203" s="65">
        <v>13</v>
      </c>
      <c r="IF203" s="65">
        <v>8</v>
      </c>
      <c r="IG203" s="425">
        <f>SUM(IF203,-IE203)</f>
        <v>-5</v>
      </c>
      <c r="IH203" s="343">
        <f t="shared" ref="IH203" si="1779">IG203/IE203</f>
        <v>-0.38461538461538464</v>
      </c>
      <c r="II203" s="17"/>
      <c r="IJ203" s="69">
        <v>479</v>
      </c>
      <c r="IK203" s="69">
        <f>IF203</f>
        <v>8</v>
      </c>
      <c r="IL203" s="176">
        <f>SUM(IK203,-IJ203)</f>
        <v>-471</v>
      </c>
      <c r="IM203" s="328">
        <f>IL203/IJ203</f>
        <v>-0.98329853862212946</v>
      </c>
      <c r="IN203" s="572">
        <v>16</v>
      </c>
      <c r="IO203" s="6"/>
      <c r="IQ203" s="566">
        <v>16</v>
      </c>
      <c r="IR203" s="122" t="s">
        <v>119</v>
      </c>
      <c r="IS203" s="65"/>
      <c r="IT203" s="65">
        <v>460</v>
      </c>
      <c r="IU203" s="131"/>
      <c r="IV203" s="132"/>
      <c r="IW203" s="61">
        <v>9</v>
      </c>
      <c r="IX203" s="65">
        <f>SUM(AB203,AU203,BO203,CI203,DB203,DU203,EN203,FG203,FZ203,GS203,HL203,IE203)</f>
        <v>119</v>
      </c>
      <c r="IY203" s="65">
        <f>SUM(AC203,AV203,BP203,CJ203,DC203,DV203,EO203,FH203,GA203,GT203,HM203,IF203)</f>
        <v>130</v>
      </c>
      <c r="IZ203" s="425">
        <f>SUM(IY203,-IX203)</f>
        <v>11</v>
      </c>
      <c r="JA203" s="345">
        <f t="shared" ref="JA203" si="1780">IZ203/IX203</f>
        <v>9.2436974789915971E-2</v>
      </c>
      <c r="JB203" s="17"/>
      <c r="JC203" s="69">
        <v>479</v>
      </c>
      <c r="JD203" s="69">
        <f>IY203</f>
        <v>130</v>
      </c>
      <c r="JE203" s="176">
        <f>SUM(JD203,-JC203)</f>
        <v>-349</v>
      </c>
      <c r="JF203" s="328">
        <f>JE203/JC203</f>
        <v>-0.72860125260960329</v>
      </c>
      <c r="JG203" s="566">
        <v>16</v>
      </c>
      <c r="JH203" s="6"/>
    </row>
    <row r="204" spans="1:268" x14ac:dyDescent="0.25">
      <c r="A204" s="566">
        <v>17</v>
      </c>
      <c r="B204" s="112" t="s">
        <v>120</v>
      </c>
      <c r="C204" s="113">
        <f>SUM(C196,C203)</f>
        <v>0</v>
      </c>
      <c r="D204" s="113">
        <f>SUM(D196,D203)</f>
        <v>806</v>
      </c>
      <c r="E204" s="161">
        <f>SUM(D204,-C204)</f>
        <v>806</v>
      </c>
      <c r="F204" s="352" t="e">
        <f>E204/C204</f>
        <v>#DIV/0!</v>
      </c>
      <c r="G204" s="61">
        <v>10</v>
      </c>
      <c r="H204" s="113">
        <f>SUM(H196,H203)</f>
        <v>814</v>
      </c>
      <c r="I204" s="113">
        <f>SUM(I196,I203)</f>
        <v>826</v>
      </c>
      <c r="J204" s="161">
        <f>SUM(I204,-H204)</f>
        <v>12</v>
      </c>
      <c r="K204" s="373">
        <f>J204/H204</f>
        <v>1.4742014742014743E-2</v>
      </c>
      <c r="L204" s="17"/>
      <c r="M204" s="113">
        <f>SUM(M196,M203)</f>
        <v>827</v>
      </c>
      <c r="N204" s="113">
        <f>SUM(N196,N203)</f>
        <v>826</v>
      </c>
      <c r="O204" s="161">
        <f>SUM(N204,-M204)</f>
        <v>-1</v>
      </c>
      <c r="P204" s="352">
        <f>O204/M204</f>
        <v>-1.2091898428053204E-3</v>
      </c>
      <c r="Q204" s="566">
        <v>17</v>
      </c>
      <c r="R204" s="6"/>
      <c r="U204" s="409">
        <v>17</v>
      </c>
      <c r="V204" s="112" t="s">
        <v>120</v>
      </c>
      <c r="W204" s="113">
        <f>SUM(W196,W203)</f>
        <v>0</v>
      </c>
      <c r="X204" s="113">
        <f>SUM(X196,X203)</f>
        <v>806</v>
      </c>
      <c r="Y204" s="161">
        <f>SUM(X204,-W204)</f>
        <v>806</v>
      </c>
      <c r="Z204" s="352" t="e">
        <f>Y204/W204</f>
        <v>#DIV/0!</v>
      </c>
      <c r="AA204" s="61">
        <v>10</v>
      </c>
      <c r="AB204" s="113">
        <f>SUM(AB196,AB203)</f>
        <v>42</v>
      </c>
      <c r="AC204" s="113">
        <f>SUM(AC196,AC203)</f>
        <v>49</v>
      </c>
      <c r="AD204" s="161">
        <f>SUM(AC204,-AB204)</f>
        <v>7</v>
      </c>
      <c r="AE204" s="373">
        <f>AD204/AB204</f>
        <v>0.16666666666666666</v>
      </c>
      <c r="AF204" s="17"/>
      <c r="AG204" s="113">
        <f>SUM(AG196,AG203)</f>
        <v>827</v>
      </c>
      <c r="AH204" s="113">
        <f>SUM(AH196,AH203)</f>
        <v>49</v>
      </c>
      <c r="AI204" s="161">
        <f>SUM(AH204,-AG204)</f>
        <v>-778</v>
      </c>
      <c r="AJ204" s="352">
        <f>AI204/AG204</f>
        <v>-0.94074969770253924</v>
      </c>
      <c r="AK204" s="409">
        <v>17</v>
      </c>
      <c r="AL204" s="6"/>
      <c r="AN204" s="572">
        <v>17</v>
      </c>
      <c r="AO204" s="112" t="s">
        <v>120</v>
      </c>
      <c r="AP204" s="113">
        <f>SUM(AP196,AP203)</f>
        <v>0</v>
      </c>
      <c r="AQ204" s="113">
        <f>SUM(AQ196,AQ203)</f>
        <v>806</v>
      </c>
      <c r="AR204" s="161">
        <f>SUM(AQ204,-AP204)</f>
        <v>806</v>
      </c>
      <c r="AS204" s="352" t="e">
        <f>AR204/AP204</f>
        <v>#DIV/0!</v>
      </c>
      <c r="AT204" s="61">
        <v>10</v>
      </c>
      <c r="AU204" s="113">
        <f>SUM(AU196,AU203)</f>
        <v>11</v>
      </c>
      <c r="AV204" s="113">
        <f>SUM(AV196,AV203)</f>
        <v>18</v>
      </c>
      <c r="AW204" s="161">
        <f>SUM(AV204,-AU204)</f>
        <v>7</v>
      </c>
      <c r="AX204" s="373">
        <f>AW204/AU204</f>
        <v>0.63636363636363635</v>
      </c>
      <c r="AY204" s="17"/>
      <c r="AZ204" s="113">
        <f>SUM(AZ196,AZ203)</f>
        <v>827</v>
      </c>
      <c r="BA204" s="113">
        <f>SUM(BA196,BA203)</f>
        <v>18</v>
      </c>
      <c r="BB204" s="161">
        <f>SUM(BA204,-AZ204)</f>
        <v>-809</v>
      </c>
      <c r="BC204" s="352">
        <f>BB204/AZ204</f>
        <v>-0.97823458282950426</v>
      </c>
      <c r="BD204" s="572">
        <v>17</v>
      </c>
      <c r="BE204" s="6"/>
      <c r="BH204" s="409">
        <v>17</v>
      </c>
      <c r="BI204" s="112" t="s">
        <v>120</v>
      </c>
      <c r="BJ204" s="113">
        <f>SUM(BJ196,BJ203)</f>
        <v>0</v>
      </c>
      <c r="BK204" s="113">
        <f>SUM(BK196,BK203)</f>
        <v>806</v>
      </c>
      <c r="BL204" s="161">
        <f>SUM(BK204,-BJ204)</f>
        <v>806</v>
      </c>
      <c r="BM204" s="352" t="e">
        <f>BL204/BJ204</f>
        <v>#DIV/0!</v>
      </c>
      <c r="BN204" s="61">
        <v>10</v>
      </c>
      <c r="BO204" s="113">
        <f>SUM(BO196,BO203)</f>
        <v>21</v>
      </c>
      <c r="BP204" s="113">
        <f>SUM(BP196,BP203)</f>
        <v>15</v>
      </c>
      <c r="BQ204" s="161">
        <f>SUM(BP204,-BO204)</f>
        <v>-6</v>
      </c>
      <c r="BR204" s="373">
        <f>BQ204/BO204</f>
        <v>-0.2857142857142857</v>
      </c>
      <c r="BS204" s="17"/>
      <c r="BT204" s="113">
        <f>SUM(BT196,BT203)</f>
        <v>827</v>
      </c>
      <c r="BU204" s="113">
        <f>SUM(BU196,BU203)</f>
        <v>15</v>
      </c>
      <c r="BV204" s="161">
        <f>SUM(BU204,-BT204)</f>
        <v>-812</v>
      </c>
      <c r="BW204" s="352">
        <f>BV204/BT204</f>
        <v>-0.98186215235792018</v>
      </c>
      <c r="BX204" s="409">
        <v>17</v>
      </c>
      <c r="BY204" s="6"/>
      <c r="CB204" s="572">
        <v>17</v>
      </c>
      <c r="CC204" s="112" t="s">
        <v>120</v>
      </c>
      <c r="CD204" s="113">
        <f>SUM(CD196,CD203)</f>
        <v>0</v>
      </c>
      <c r="CE204" s="113">
        <f>SUM(CE196,CE203)</f>
        <v>806</v>
      </c>
      <c r="CF204" s="161">
        <f>SUM(CE204,-CD204)</f>
        <v>806</v>
      </c>
      <c r="CG204" s="352" t="e">
        <f>CF204/CD204</f>
        <v>#DIV/0!</v>
      </c>
      <c r="CH204" s="61">
        <v>10</v>
      </c>
      <c r="CI204" s="113">
        <f>SUM(CI196,CI203)</f>
        <v>11</v>
      </c>
      <c r="CJ204" s="113">
        <f>SUM(CJ196,CJ203)</f>
        <v>7</v>
      </c>
      <c r="CK204" s="161">
        <f>SUM(CJ204,-CI204)</f>
        <v>-4</v>
      </c>
      <c r="CL204" s="348">
        <f>CK204/CI204</f>
        <v>-0.36363636363636365</v>
      </c>
      <c r="CM204" s="17"/>
      <c r="CN204" s="113">
        <f>SUM(CN196,CN203)</f>
        <v>827</v>
      </c>
      <c r="CO204" s="113">
        <f>SUM(CO196,CO203)</f>
        <v>7</v>
      </c>
      <c r="CP204" s="161">
        <f>SUM(CO204,-CN204)</f>
        <v>-820</v>
      </c>
      <c r="CQ204" s="352">
        <f>CP204/CN204</f>
        <v>-0.99153567110036278</v>
      </c>
      <c r="CR204" s="572">
        <v>17</v>
      </c>
      <c r="CS204" s="6"/>
      <c r="CU204" s="409">
        <v>17</v>
      </c>
      <c r="CV204" s="112" t="s">
        <v>120</v>
      </c>
      <c r="CW204" s="113">
        <f>SUM(CW196,CW203)</f>
        <v>0</v>
      </c>
      <c r="CX204" s="113">
        <f>SUM(CX196,CX203)</f>
        <v>806</v>
      </c>
      <c r="CY204" s="161">
        <f>SUM(CX204,-CW204)</f>
        <v>806</v>
      </c>
      <c r="CZ204" s="352" t="e">
        <f>CY204/CW204</f>
        <v>#DIV/0!</v>
      </c>
      <c r="DA204" s="61">
        <v>10</v>
      </c>
      <c r="DB204" s="113">
        <f>SUM(DB196,DB203)</f>
        <v>2</v>
      </c>
      <c r="DC204" s="113">
        <f>SUM(DC196,DC203)</f>
        <v>0</v>
      </c>
      <c r="DD204" s="161">
        <f>SUM(DC204,-DB204)</f>
        <v>-2</v>
      </c>
      <c r="DE204" s="373">
        <f>DD204/DB204</f>
        <v>-1</v>
      </c>
      <c r="DF204" s="17"/>
      <c r="DG204" s="113">
        <f>SUM(DG196,DG203)</f>
        <v>827</v>
      </c>
      <c r="DH204" s="113">
        <f>SUM(DH196,DH203)</f>
        <v>0</v>
      </c>
      <c r="DI204" s="161">
        <f>SUM(DH204,-DG204)</f>
        <v>-827</v>
      </c>
      <c r="DJ204" s="352">
        <f>DI204/DG204</f>
        <v>-1</v>
      </c>
      <c r="DK204" s="409">
        <v>17</v>
      </c>
      <c r="DL204" s="6"/>
      <c r="DN204" s="572">
        <v>17</v>
      </c>
      <c r="DO204" s="112" t="s">
        <v>120</v>
      </c>
      <c r="DP204" s="113">
        <f>SUM(DP196,DP203)</f>
        <v>0</v>
      </c>
      <c r="DQ204" s="113">
        <f>SUM(DQ196,DQ203)</f>
        <v>806</v>
      </c>
      <c r="DR204" s="161">
        <f>SUM(DQ204,-DP204)</f>
        <v>806</v>
      </c>
      <c r="DS204" s="352" t="e">
        <f>DR204/DP204</f>
        <v>#DIV/0!</v>
      </c>
      <c r="DT204" s="61">
        <v>10</v>
      </c>
      <c r="DU204" s="113">
        <f>SUM(DU196,DU203)</f>
        <v>2</v>
      </c>
      <c r="DV204" s="113">
        <f>SUM(DV196,DV203)</f>
        <v>6</v>
      </c>
      <c r="DW204" s="161">
        <f>SUM(DV204,-DU204)</f>
        <v>4</v>
      </c>
      <c r="DX204" s="373">
        <f>DW204/DU204</f>
        <v>2</v>
      </c>
      <c r="DY204" s="17"/>
      <c r="DZ204" s="113">
        <f>SUM(DZ196,DZ203)</f>
        <v>827</v>
      </c>
      <c r="EA204" s="113">
        <f>SUM(EA196,EA203)</f>
        <v>6</v>
      </c>
      <c r="EB204" s="161">
        <f>SUM(EA204,-DZ204)</f>
        <v>-821</v>
      </c>
      <c r="EC204" s="352">
        <f>EB204/DZ204</f>
        <v>-0.99274486094316805</v>
      </c>
      <c r="ED204" s="572">
        <v>17</v>
      </c>
      <c r="EE204" s="6"/>
      <c r="EG204" s="409">
        <v>17</v>
      </c>
      <c r="EH204" s="112" t="s">
        <v>120</v>
      </c>
      <c r="EI204" s="113">
        <f>SUM(EI196,EI203)</f>
        <v>0</v>
      </c>
      <c r="EJ204" s="113">
        <f>SUM(EJ196,EJ203)</f>
        <v>806</v>
      </c>
      <c r="EK204" s="161">
        <f>SUM(EJ204,-EI204)</f>
        <v>806</v>
      </c>
      <c r="EL204" s="352" t="e">
        <f>EK204/EI204</f>
        <v>#DIV/0!</v>
      </c>
      <c r="EM204" s="61">
        <v>10</v>
      </c>
      <c r="EN204" s="113">
        <f>SUM(EN196,EN203)</f>
        <v>10</v>
      </c>
      <c r="EO204" s="113">
        <f>SUM(EO196,EO203)</f>
        <v>4</v>
      </c>
      <c r="EP204" s="161">
        <f>SUM(EO204,-EN204)</f>
        <v>-6</v>
      </c>
      <c r="EQ204" s="348">
        <f>EP204/EN204</f>
        <v>-0.6</v>
      </c>
      <c r="ER204" s="17"/>
      <c r="ES204" s="113">
        <f>SUM(ES196,ES203)</f>
        <v>827</v>
      </c>
      <c r="ET204" s="113">
        <f>SUM(ET196,ET203)</f>
        <v>4</v>
      </c>
      <c r="EU204" s="161">
        <f>SUM(ET204,-ES204)</f>
        <v>-823</v>
      </c>
      <c r="EV204" s="352">
        <f>EU204/ES204</f>
        <v>-0.9951632406287787</v>
      </c>
      <c r="EW204" s="409">
        <v>17</v>
      </c>
      <c r="EX204" s="6"/>
      <c r="EZ204" s="572">
        <v>17</v>
      </c>
      <c r="FA204" s="112" t="s">
        <v>120</v>
      </c>
      <c r="FB204" s="113">
        <f>SUM(FB196,FB203)</f>
        <v>0</v>
      </c>
      <c r="FC204" s="113">
        <f>SUM(FC196,FC203)</f>
        <v>806</v>
      </c>
      <c r="FD204" s="161">
        <f>SUM(FC204,-FB204)</f>
        <v>806</v>
      </c>
      <c r="FE204" s="352" t="e">
        <f>FD204/FB204</f>
        <v>#DIV/0!</v>
      </c>
      <c r="FF204" s="61">
        <v>10</v>
      </c>
      <c r="FG204" s="113">
        <f>SUM(FG196,FG203)</f>
        <v>9</v>
      </c>
      <c r="FH204" s="113">
        <f>SUM(FH196,FH203)</f>
        <v>8</v>
      </c>
      <c r="FI204" s="161">
        <f>SUM(FH204,-FG204)</f>
        <v>-1</v>
      </c>
      <c r="FJ204" s="348">
        <f>FI204/FG204</f>
        <v>-0.1111111111111111</v>
      </c>
      <c r="FK204" s="17"/>
      <c r="FL204" s="113">
        <f>SUM(FL196,FL203)</f>
        <v>827</v>
      </c>
      <c r="FM204" s="113">
        <f>SUM(FM196,FM203)</f>
        <v>8</v>
      </c>
      <c r="FN204" s="161">
        <f>SUM(FM204,-FL204)</f>
        <v>-819</v>
      </c>
      <c r="FO204" s="352">
        <f>FN204/FL204</f>
        <v>-0.9903264812575574</v>
      </c>
      <c r="FP204" s="572">
        <v>17</v>
      </c>
      <c r="FQ204" s="6"/>
      <c r="FS204" s="409">
        <v>17</v>
      </c>
      <c r="FT204" s="112" t="s">
        <v>120</v>
      </c>
      <c r="FU204" s="113">
        <f>SUM(FU196,FU203)</f>
        <v>0</v>
      </c>
      <c r="FV204" s="113">
        <f>SUM(FV196,FV203)</f>
        <v>806</v>
      </c>
      <c r="FW204" s="161">
        <f>SUM(FV204,-FU204)</f>
        <v>806</v>
      </c>
      <c r="FX204" s="352" t="e">
        <f>FW204/FU204</f>
        <v>#DIV/0!</v>
      </c>
      <c r="FY204" s="61">
        <v>10</v>
      </c>
      <c r="FZ204" s="113">
        <f>SUM(FZ196,FZ203)</f>
        <v>18</v>
      </c>
      <c r="GA204" s="113">
        <f>SUM(GA196,GA203)</f>
        <v>34</v>
      </c>
      <c r="GB204" s="161">
        <f>SUM(GA204,-FZ204)</f>
        <v>16</v>
      </c>
      <c r="GC204" s="373">
        <f>GB204/FZ204</f>
        <v>0.88888888888888884</v>
      </c>
      <c r="GD204" s="17"/>
      <c r="GE204" s="113">
        <f>SUM(GE196,GE203)</f>
        <v>827</v>
      </c>
      <c r="GF204" s="113">
        <f>SUM(GF196,GF203)</f>
        <v>34</v>
      </c>
      <c r="GG204" s="161">
        <f>SUM(GF204,-GE204)</f>
        <v>-793</v>
      </c>
      <c r="GH204" s="352">
        <f>GG204/GE204</f>
        <v>-0.95888754534461906</v>
      </c>
      <c r="GI204" s="409">
        <v>17</v>
      </c>
      <c r="GJ204" s="6"/>
      <c r="GL204" s="572">
        <v>17</v>
      </c>
      <c r="GM204" s="112" t="s">
        <v>120</v>
      </c>
      <c r="GN204" s="113">
        <f>SUM(GN196,GN203)</f>
        <v>0</v>
      </c>
      <c r="GO204" s="113">
        <f>SUM(GO196,GO203)</f>
        <v>806</v>
      </c>
      <c r="GP204" s="161">
        <f>SUM(GO204,-GN204)</f>
        <v>806</v>
      </c>
      <c r="GQ204" s="352" t="e">
        <f>GP204/GN204</f>
        <v>#DIV/0!</v>
      </c>
      <c r="GR204" s="61">
        <v>10</v>
      </c>
      <c r="GS204" s="113">
        <f>SUM(GS196,GS203)</f>
        <v>19</v>
      </c>
      <c r="GT204" s="113">
        <f>SUM(GT196,GT203)</f>
        <v>12</v>
      </c>
      <c r="GU204" s="161">
        <f>SUM(GT204,-GS204)</f>
        <v>-7</v>
      </c>
      <c r="GV204" s="348">
        <f>GU204/GS204</f>
        <v>-0.36842105263157893</v>
      </c>
      <c r="GW204" s="17"/>
      <c r="GX204" s="113">
        <f>SUM(GX196,GX203)</f>
        <v>827</v>
      </c>
      <c r="GY204" s="113">
        <f>SUM(GY196,GY203)</f>
        <v>12</v>
      </c>
      <c r="GZ204" s="161">
        <f>SUM(GY204,-GX204)</f>
        <v>-815</v>
      </c>
      <c r="HA204" s="352">
        <f>GZ204/GX204</f>
        <v>-0.9854897218863361</v>
      </c>
      <c r="HB204" s="572">
        <v>17</v>
      </c>
      <c r="HC204" s="6"/>
      <c r="HE204" s="409">
        <v>17</v>
      </c>
      <c r="HF204" s="112" t="s">
        <v>120</v>
      </c>
      <c r="HG204" s="113">
        <f>SUM(HG196,HG203)</f>
        <v>0</v>
      </c>
      <c r="HH204" s="113">
        <f>SUM(HH196,HH203)</f>
        <v>806</v>
      </c>
      <c r="HI204" s="161">
        <f>SUM(HH204,-HG204)</f>
        <v>806</v>
      </c>
      <c r="HJ204" s="352" t="e">
        <f>HI204/HG204</f>
        <v>#DIV/0!</v>
      </c>
      <c r="HK204" s="61">
        <v>10</v>
      </c>
      <c r="HL204" s="113">
        <f>SUM(HL196,HL203)</f>
        <v>27</v>
      </c>
      <c r="HM204" s="113">
        <f>SUM(HM196,HM203)</f>
        <v>36</v>
      </c>
      <c r="HN204" s="161">
        <f>SUM(HM204,-HL204)</f>
        <v>9</v>
      </c>
      <c r="HO204" s="373">
        <f>HN204/HL204</f>
        <v>0.33333333333333331</v>
      </c>
      <c r="HP204" s="17"/>
      <c r="HQ204" s="113">
        <f>SUM(HQ196,HQ203)</f>
        <v>827</v>
      </c>
      <c r="HR204" s="113">
        <f>SUM(HR196,HR203)</f>
        <v>36</v>
      </c>
      <c r="HS204" s="161">
        <f>SUM(HR204,-HQ204)</f>
        <v>-791</v>
      </c>
      <c r="HT204" s="352">
        <f>HS204/HQ204</f>
        <v>-0.95646916565900841</v>
      </c>
      <c r="HU204" s="409">
        <v>17</v>
      </c>
      <c r="HV204" s="6"/>
      <c r="HX204" s="572">
        <v>17</v>
      </c>
      <c r="HY204" s="112" t="s">
        <v>120</v>
      </c>
      <c r="HZ204" s="113">
        <f>SUM(HZ196,HZ203)</f>
        <v>0</v>
      </c>
      <c r="IA204" s="113">
        <f>SUM(IA196,IA203)</f>
        <v>806</v>
      </c>
      <c r="IB204" s="161">
        <f>SUM(IA204,-HZ204)</f>
        <v>806</v>
      </c>
      <c r="IC204" s="352" t="e">
        <f>IB204/HZ204</f>
        <v>#DIV/0!</v>
      </c>
      <c r="ID204" s="61">
        <v>10</v>
      </c>
      <c r="IE204" s="113">
        <f>SUM(IE196,IE203)</f>
        <v>19</v>
      </c>
      <c r="IF204" s="113">
        <f>SUM(IF196,IF203)</f>
        <v>13</v>
      </c>
      <c r="IG204" s="161">
        <f>SUM(IF204,-IE204)</f>
        <v>-6</v>
      </c>
      <c r="IH204" s="348">
        <f>IG204/IE204</f>
        <v>-0.31578947368421051</v>
      </c>
      <c r="II204" s="17"/>
      <c r="IJ204" s="113">
        <f>SUM(IJ196,IJ203)</f>
        <v>827</v>
      </c>
      <c r="IK204" s="113">
        <f>SUM(IK196,IK203)</f>
        <v>13</v>
      </c>
      <c r="IL204" s="161">
        <f>SUM(IK204,-IJ204)</f>
        <v>-814</v>
      </c>
      <c r="IM204" s="352">
        <f>IL204/IJ204</f>
        <v>-0.98428053204353083</v>
      </c>
      <c r="IN204" s="572">
        <v>17</v>
      </c>
      <c r="IO204" s="6"/>
      <c r="IQ204" s="566">
        <v>17</v>
      </c>
      <c r="IR204" s="112" t="s">
        <v>120</v>
      </c>
      <c r="IS204" s="113">
        <f>SUM(IS196,IS203)</f>
        <v>0</v>
      </c>
      <c r="IT204" s="113">
        <f>SUM(IT196,IT203)</f>
        <v>806</v>
      </c>
      <c r="IU204" s="161">
        <f>SUM(IT204,-IS204)</f>
        <v>806</v>
      </c>
      <c r="IV204" s="352" t="e">
        <f>IU204/IS204</f>
        <v>#DIV/0!</v>
      </c>
      <c r="IW204" s="61">
        <v>10</v>
      </c>
      <c r="IX204" s="113">
        <f>SUM(IX196,IX203)</f>
        <v>191</v>
      </c>
      <c r="IY204" s="113">
        <f>SUM(IY196,IY203)</f>
        <v>202</v>
      </c>
      <c r="IZ204" s="161">
        <f>SUM(IY204,-IX204)</f>
        <v>11</v>
      </c>
      <c r="JA204" s="373">
        <f>IZ204/IX204</f>
        <v>5.7591623036649213E-2</v>
      </c>
      <c r="JB204" s="17"/>
      <c r="JC204" s="113">
        <f>SUM(JC196,JC203)</f>
        <v>827</v>
      </c>
      <c r="JD204" s="113">
        <f>SUM(JD196,JD203)</f>
        <v>202</v>
      </c>
      <c r="JE204" s="161">
        <f>SUM(JD204,-JC204)</f>
        <v>-625</v>
      </c>
      <c r="JF204" s="352">
        <f>JE204/JC204</f>
        <v>-0.75574365175332525</v>
      </c>
      <c r="JG204" s="566">
        <v>17</v>
      </c>
      <c r="JH204" s="6"/>
    </row>
    <row r="205" spans="1:268" hidden="1" x14ac:dyDescent="0.25">
      <c r="A205" s="566">
        <v>16</v>
      </c>
      <c r="B205" s="58"/>
      <c r="C205" s="7"/>
      <c r="D205" s="7"/>
      <c r="E205" s="58"/>
      <c r="F205" s="92"/>
      <c r="G205" s="61"/>
      <c r="H205" s="7"/>
      <c r="I205" s="7"/>
      <c r="J205" s="58"/>
      <c r="K205" s="92"/>
      <c r="L205" s="17"/>
      <c r="M205" s="7"/>
      <c r="N205" s="7"/>
      <c r="O205" s="58"/>
      <c r="P205" s="92"/>
      <c r="Q205" s="566">
        <v>16</v>
      </c>
      <c r="R205" s="6"/>
      <c r="U205" s="409">
        <v>16</v>
      </c>
      <c r="V205" s="58"/>
      <c r="W205" s="7"/>
      <c r="X205" s="7"/>
      <c r="Y205" s="58"/>
      <c r="Z205" s="92"/>
      <c r="AA205" s="61"/>
      <c r="AB205" s="7"/>
      <c r="AC205" s="7"/>
      <c r="AD205" s="58"/>
      <c r="AE205" s="92"/>
      <c r="AF205" s="17"/>
      <c r="AG205" s="7"/>
      <c r="AH205" s="7"/>
      <c r="AI205" s="58"/>
      <c r="AJ205" s="92"/>
      <c r="AK205" s="409">
        <v>16</v>
      </c>
      <c r="AL205" s="6"/>
      <c r="AN205" s="409">
        <v>16</v>
      </c>
      <c r="AO205" s="58"/>
      <c r="AP205" s="7"/>
      <c r="AQ205" s="7"/>
      <c r="AR205" s="58"/>
      <c r="AS205" s="92"/>
      <c r="AT205" s="61"/>
      <c r="AU205" s="7"/>
      <c r="AV205" s="7"/>
      <c r="AW205" s="58"/>
      <c r="AX205" s="92"/>
      <c r="AY205" s="17"/>
      <c r="AZ205" s="7"/>
      <c r="BA205" s="7"/>
      <c r="BB205" s="58"/>
      <c r="BC205" s="92"/>
      <c r="BD205" s="409">
        <v>16</v>
      </c>
      <c r="BE205" s="6"/>
      <c r="BH205" s="409">
        <v>16</v>
      </c>
      <c r="BI205" s="58"/>
      <c r="BJ205" s="7"/>
      <c r="BK205" s="7"/>
      <c r="BL205" s="58"/>
      <c r="BM205" s="92"/>
      <c r="BN205" s="61"/>
      <c r="BO205" s="7"/>
      <c r="BP205" s="7"/>
      <c r="BQ205" s="58"/>
      <c r="BR205" s="92"/>
      <c r="BS205" s="17"/>
      <c r="BT205" s="7"/>
      <c r="BU205" s="7"/>
      <c r="BV205" s="58"/>
      <c r="BW205" s="92"/>
      <c r="BX205" s="409">
        <v>16</v>
      </c>
      <c r="BY205" s="6"/>
      <c r="CB205" s="409">
        <v>16</v>
      </c>
      <c r="CC205" s="58"/>
      <c r="CD205" s="7"/>
      <c r="CE205" s="7"/>
      <c r="CF205" s="58"/>
      <c r="CG205" s="92"/>
      <c r="CH205" s="61"/>
      <c r="CI205" s="7"/>
      <c r="CJ205" s="7"/>
      <c r="CK205" s="58"/>
      <c r="CL205" s="92"/>
      <c r="CM205" s="17"/>
      <c r="CN205" s="7"/>
      <c r="CO205" s="7"/>
      <c r="CP205" s="58"/>
      <c r="CQ205" s="92"/>
      <c r="CR205" s="409">
        <v>16</v>
      </c>
      <c r="CS205" s="6"/>
      <c r="CU205" s="409">
        <v>16</v>
      </c>
      <c r="CV205" s="58"/>
      <c r="CW205" s="7"/>
      <c r="CX205" s="7"/>
      <c r="CY205" s="58"/>
      <c r="CZ205" s="92"/>
      <c r="DA205" s="61"/>
      <c r="DB205" s="7"/>
      <c r="DC205" s="7"/>
      <c r="DD205" s="58"/>
      <c r="DE205" s="92"/>
      <c r="DF205" s="17"/>
      <c r="DG205" s="7"/>
      <c r="DH205" s="7"/>
      <c r="DI205" s="58"/>
      <c r="DJ205" s="92"/>
      <c r="DK205" s="409">
        <v>16</v>
      </c>
      <c r="DL205" s="6"/>
      <c r="DN205" s="409">
        <v>16</v>
      </c>
      <c r="DO205" s="58"/>
      <c r="DP205" s="7"/>
      <c r="DQ205" s="7"/>
      <c r="DR205" s="58"/>
      <c r="DS205" s="92"/>
      <c r="DT205" s="61"/>
      <c r="DU205" s="7"/>
      <c r="DV205" s="7"/>
      <c r="DW205" s="58"/>
      <c r="DX205" s="92"/>
      <c r="DY205" s="17"/>
      <c r="DZ205" s="7"/>
      <c r="EA205" s="7"/>
      <c r="EB205" s="58"/>
      <c r="EC205" s="92"/>
      <c r="ED205" s="409">
        <v>16</v>
      </c>
      <c r="EE205" s="6"/>
      <c r="EG205" s="409">
        <v>16</v>
      </c>
      <c r="EH205" s="58"/>
      <c r="EI205" s="7"/>
      <c r="EJ205" s="7"/>
      <c r="EK205" s="58"/>
      <c r="EL205" s="92"/>
      <c r="EM205" s="61"/>
      <c r="EN205" s="7"/>
      <c r="EO205" s="7"/>
      <c r="EP205" s="58"/>
      <c r="EQ205" s="92"/>
      <c r="ER205" s="17"/>
      <c r="ES205" s="7"/>
      <c r="ET205" s="7"/>
      <c r="EU205" s="58"/>
      <c r="EV205" s="92"/>
      <c r="EW205" s="409">
        <v>16</v>
      </c>
      <c r="EX205" s="6"/>
      <c r="EZ205" s="409">
        <v>16</v>
      </c>
      <c r="FA205" s="58"/>
      <c r="FB205" s="7"/>
      <c r="FC205" s="7"/>
      <c r="FD205" s="58"/>
      <c r="FE205" s="92"/>
      <c r="FF205" s="61"/>
      <c r="FG205" s="7"/>
      <c r="FH205" s="7"/>
      <c r="FI205" s="58"/>
      <c r="FJ205" s="92"/>
      <c r="FK205" s="17"/>
      <c r="FL205" s="7"/>
      <c r="FM205" s="7"/>
      <c r="FN205" s="58"/>
      <c r="FO205" s="92"/>
      <c r="FP205" s="409">
        <v>16</v>
      </c>
      <c r="FQ205" s="6"/>
      <c r="FS205" s="409">
        <v>16</v>
      </c>
      <c r="FT205" s="58"/>
      <c r="FU205" s="7"/>
      <c r="FV205" s="7"/>
      <c r="FW205" s="58"/>
      <c r="FX205" s="92"/>
      <c r="FY205" s="61"/>
      <c r="FZ205" s="7"/>
      <c r="GA205" s="7"/>
      <c r="GB205" s="58"/>
      <c r="GC205" s="92"/>
      <c r="GD205" s="17"/>
      <c r="GE205" s="7"/>
      <c r="GF205" s="7"/>
      <c r="GG205" s="58"/>
      <c r="GH205" s="92"/>
      <c r="GI205" s="409">
        <v>16</v>
      </c>
      <c r="GJ205" s="6"/>
      <c r="GL205" s="409">
        <v>16</v>
      </c>
      <c r="GM205" s="58"/>
      <c r="GN205" s="7"/>
      <c r="GO205" s="7"/>
      <c r="GP205" s="58"/>
      <c r="GQ205" s="92"/>
      <c r="GR205" s="61"/>
      <c r="GS205" s="7"/>
      <c r="GT205" s="7"/>
      <c r="GU205" s="58"/>
      <c r="GV205" s="92"/>
      <c r="GW205" s="17"/>
      <c r="GX205" s="7"/>
      <c r="GY205" s="7"/>
      <c r="GZ205" s="58"/>
      <c r="HA205" s="92"/>
      <c r="HB205" s="409">
        <v>16</v>
      </c>
      <c r="HC205" s="6"/>
      <c r="HE205" s="409">
        <v>16</v>
      </c>
      <c r="HF205" s="58"/>
      <c r="HG205" s="7"/>
      <c r="HH205" s="7"/>
      <c r="HI205" s="58"/>
      <c r="HJ205" s="92"/>
      <c r="HK205" s="61"/>
      <c r="HL205" s="7"/>
      <c r="HM205" s="7"/>
      <c r="HN205" s="58"/>
      <c r="HO205" s="92"/>
      <c r="HP205" s="17"/>
      <c r="HQ205" s="7"/>
      <c r="HR205" s="7"/>
      <c r="HS205" s="58"/>
      <c r="HT205" s="92"/>
      <c r="HU205" s="409">
        <v>16</v>
      </c>
      <c r="HV205" s="6"/>
      <c r="HX205" s="409">
        <v>16</v>
      </c>
      <c r="HY205" s="58"/>
      <c r="HZ205" s="7"/>
      <c r="IA205" s="7"/>
      <c r="IB205" s="58"/>
      <c r="IC205" s="92"/>
      <c r="ID205" s="61"/>
      <c r="IE205" s="7"/>
      <c r="IF205" s="7"/>
      <c r="IG205" s="58"/>
      <c r="IH205" s="92"/>
      <c r="II205" s="17"/>
      <c r="IJ205" s="7"/>
      <c r="IK205" s="7"/>
      <c r="IL205" s="58"/>
      <c r="IM205" s="92"/>
      <c r="IN205" s="409">
        <v>16</v>
      </c>
      <c r="IO205" s="6"/>
      <c r="IQ205" s="566">
        <v>16</v>
      </c>
      <c r="IR205" s="58"/>
      <c r="IS205" s="7"/>
      <c r="IT205" s="7"/>
      <c r="IU205" s="58"/>
      <c r="IV205" s="92"/>
      <c r="IW205" s="61"/>
      <c r="IX205" s="7"/>
      <c r="IY205" s="7"/>
      <c r="IZ205" s="58"/>
      <c r="JA205" s="92"/>
      <c r="JB205" s="17"/>
      <c r="JC205" s="7"/>
      <c r="JD205" s="7"/>
      <c r="JE205" s="58"/>
      <c r="JF205" s="92"/>
      <c r="JG205" s="566">
        <v>16</v>
      </c>
      <c r="JH205" s="6"/>
    </row>
    <row r="206" spans="1:268" hidden="1" x14ac:dyDescent="0.25">
      <c r="A206" s="566">
        <v>17</v>
      </c>
      <c r="B206" s="58"/>
      <c r="C206" s="7"/>
      <c r="D206" s="7"/>
      <c r="E206" s="58"/>
      <c r="F206" s="92"/>
      <c r="G206" s="61"/>
      <c r="H206" s="7"/>
      <c r="I206" s="7"/>
      <c r="J206" s="58"/>
      <c r="K206" s="92"/>
      <c r="L206" s="17"/>
      <c r="M206" s="7"/>
      <c r="N206" s="7"/>
      <c r="O206" s="58"/>
      <c r="P206" s="92"/>
      <c r="Q206" s="566">
        <v>17</v>
      </c>
      <c r="R206" s="6"/>
      <c r="U206" s="409">
        <v>17</v>
      </c>
      <c r="V206" s="58"/>
      <c r="W206" s="7"/>
      <c r="X206" s="7"/>
      <c r="Y206" s="58"/>
      <c r="Z206" s="92"/>
      <c r="AA206" s="61"/>
      <c r="AB206" s="7"/>
      <c r="AC206" s="7"/>
      <c r="AD206" s="58"/>
      <c r="AE206" s="92"/>
      <c r="AF206" s="17"/>
      <c r="AG206" s="7"/>
      <c r="AH206" s="7"/>
      <c r="AI206" s="58"/>
      <c r="AJ206" s="92"/>
      <c r="AK206" s="409">
        <v>17</v>
      </c>
      <c r="AL206" s="6"/>
      <c r="AN206" s="409">
        <v>17</v>
      </c>
      <c r="AO206" s="58"/>
      <c r="AP206" s="7"/>
      <c r="AQ206" s="7"/>
      <c r="AR206" s="58"/>
      <c r="AS206" s="92"/>
      <c r="AT206" s="61"/>
      <c r="AU206" s="7"/>
      <c r="AV206" s="7"/>
      <c r="AW206" s="58"/>
      <c r="AX206" s="92"/>
      <c r="AY206" s="17"/>
      <c r="AZ206" s="7"/>
      <c r="BA206" s="7"/>
      <c r="BB206" s="58"/>
      <c r="BC206" s="92"/>
      <c r="BD206" s="409">
        <v>17</v>
      </c>
      <c r="BE206" s="6"/>
      <c r="BH206" s="409">
        <v>17</v>
      </c>
      <c r="BI206" s="58"/>
      <c r="BJ206" s="7"/>
      <c r="BK206" s="7"/>
      <c r="BL206" s="58"/>
      <c r="BM206" s="92"/>
      <c r="BN206" s="61"/>
      <c r="BO206" s="7"/>
      <c r="BP206" s="7"/>
      <c r="BQ206" s="58"/>
      <c r="BR206" s="92"/>
      <c r="BS206" s="17"/>
      <c r="BT206" s="7"/>
      <c r="BU206" s="7"/>
      <c r="BV206" s="58"/>
      <c r="BW206" s="92"/>
      <c r="BX206" s="409">
        <v>17</v>
      </c>
      <c r="BY206" s="6"/>
      <c r="CB206" s="409">
        <v>17</v>
      </c>
      <c r="CC206" s="58"/>
      <c r="CD206" s="7"/>
      <c r="CE206" s="7"/>
      <c r="CF206" s="58"/>
      <c r="CG206" s="92"/>
      <c r="CH206" s="61"/>
      <c r="CI206" s="7"/>
      <c r="CJ206" s="7"/>
      <c r="CK206" s="58"/>
      <c r="CL206" s="92"/>
      <c r="CM206" s="17"/>
      <c r="CN206" s="7"/>
      <c r="CO206" s="7"/>
      <c r="CP206" s="58"/>
      <c r="CQ206" s="92"/>
      <c r="CR206" s="409">
        <v>17</v>
      </c>
      <c r="CS206" s="6"/>
      <c r="CU206" s="409">
        <v>17</v>
      </c>
      <c r="CV206" s="58"/>
      <c r="CW206" s="7"/>
      <c r="CX206" s="7"/>
      <c r="CY206" s="58"/>
      <c r="CZ206" s="92"/>
      <c r="DA206" s="61"/>
      <c r="DB206" s="7"/>
      <c r="DC206" s="7"/>
      <c r="DD206" s="58"/>
      <c r="DE206" s="92"/>
      <c r="DF206" s="17"/>
      <c r="DG206" s="7"/>
      <c r="DH206" s="7"/>
      <c r="DI206" s="58"/>
      <c r="DJ206" s="92"/>
      <c r="DK206" s="409">
        <v>17</v>
      </c>
      <c r="DL206" s="6"/>
      <c r="DN206" s="409">
        <v>17</v>
      </c>
      <c r="DO206" s="58"/>
      <c r="DP206" s="7"/>
      <c r="DQ206" s="7"/>
      <c r="DR206" s="58"/>
      <c r="DS206" s="92"/>
      <c r="DT206" s="61"/>
      <c r="DU206" s="7"/>
      <c r="DV206" s="7"/>
      <c r="DW206" s="58"/>
      <c r="DX206" s="92"/>
      <c r="DY206" s="17"/>
      <c r="DZ206" s="7"/>
      <c r="EA206" s="7"/>
      <c r="EB206" s="58"/>
      <c r="EC206" s="92"/>
      <c r="ED206" s="409">
        <v>17</v>
      </c>
      <c r="EE206" s="6"/>
      <c r="EG206" s="409">
        <v>17</v>
      </c>
      <c r="EH206" s="58"/>
      <c r="EI206" s="7"/>
      <c r="EJ206" s="7"/>
      <c r="EK206" s="58"/>
      <c r="EL206" s="92"/>
      <c r="EM206" s="61"/>
      <c r="EN206" s="7"/>
      <c r="EO206" s="7"/>
      <c r="EP206" s="58"/>
      <c r="EQ206" s="92"/>
      <c r="ER206" s="17"/>
      <c r="ES206" s="7"/>
      <c r="ET206" s="7"/>
      <c r="EU206" s="58"/>
      <c r="EV206" s="92"/>
      <c r="EW206" s="409">
        <v>17</v>
      </c>
      <c r="EX206" s="6"/>
      <c r="EZ206" s="409">
        <v>17</v>
      </c>
      <c r="FA206" s="58"/>
      <c r="FB206" s="7"/>
      <c r="FC206" s="7"/>
      <c r="FD206" s="58"/>
      <c r="FE206" s="92"/>
      <c r="FF206" s="61"/>
      <c r="FG206" s="7"/>
      <c r="FH206" s="7"/>
      <c r="FI206" s="58"/>
      <c r="FJ206" s="92"/>
      <c r="FK206" s="17"/>
      <c r="FL206" s="7"/>
      <c r="FM206" s="7"/>
      <c r="FN206" s="58"/>
      <c r="FO206" s="92"/>
      <c r="FP206" s="409">
        <v>17</v>
      </c>
      <c r="FQ206" s="6"/>
      <c r="FS206" s="409">
        <v>17</v>
      </c>
      <c r="FT206" s="58"/>
      <c r="FU206" s="7"/>
      <c r="FV206" s="7"/>
      <c r="FW206" s="58"/>
      <c r="FX206" s="92"/>
      <c r="FY206" s="61"/>
      <c r="FZ206" s="7"/>
      <c r="GA206" s="7"/>
      <c r="GB206" s="58"/>
      <c r="GC206" s="92"/>
      <c r="GD206" s="17"/>
      <c r="GE206" s="7"/>
      <c r="GF206" s="7"/>
      <c r="GG206" s="58"/>
      <c r="GH206" s="92"/>
      <c r="GI206" s="409">
        <v>17</v>
      </c>
      <c r="GJ206" s="6"/>
      <c r="GL206" s="409">
        <v>17</v>
      </c>
      <c r="GM206" s="58"/>
      <c r="GN206" s="7"/>
      <c r="GO206" s="7"/>
      <c r="GP206" s="58"/>
      <c r="GQ206" s="92"/>
      <c r="GR206" s="61"/>
      <c r="GS206" s="7"/>
      <c r="GT206" s="7"/>
      <c r="GU206" s="58"/>
      <c r="GV206" s="92"/>
      <c r="GW206" s="17"/>
      <c r="GX206" s="7"/>
      <c r="GY206" s="7"/>
      <c r="GZ206" s="58"/>
      <c r="HA206" s="92"/>
      <c r="HB206" s="409">
        <v>17</v>
      </c>
      <c r="HC206" s="6"/>
      <c r="HE206" s="409">
        <v>17</v>
      </c>
      <c r="HF206" s="58"/>
      <c r="HG206" s="7"/>
      <c r="HH206" s="7"/>
      <c r="HI206" s="58"/>
      <c r="HJ206" s="92"/>
      <c r="HK206" s="61"/>
      <c r="HL206" s="7"/>
      <c r="HM206" s="7"/>
      <c r="HN206" s="58"/>
      <c r="HO206" s="92"/>
      <c r="HP206" s="17"/>
      <c r="HQ206" s="7"/>
      <c r="HR206" s="7"/>
      <c r="HS206" s="58"/>
      <c r="HT206" s="92"/>
      <c r="HU206" s="409">
        <v>17</v>
      </c>
      <c r="HV206" s="6"/>
      <c r="HX206" s="409">
        <v>17</v>
      </c>
      <c r="HY206" s="58"/>
      <c r="HZ206" s="7"/>
      <c r="IA206" s="7"/>
      <c r="IB206" s="58"/>
      <c r="IC206" s="92"/>
      <c r="ID206" s="61"/>
      <c r="IE206" s="7"/>
      <c r="IF206" s="7"/>
      <c r="IG206" s="58"/>
      <c r="IH206" s="92"/>
      <c r="II206" s="17"/>
      <c r="IJ206" s="7"/>
      <c r="IK206" s="7"/>
      <c r="IL206" s="58"/>
      <c r="IM206" s="92"/>
      <c r="IN206" s="409">
        <v>17</v>
      </c>
      <c r="IO206" s="6"/>
      <c r="IQ206" s="566">
        <v>17</v>
      </c>
      <c r="IR206" s="58"/>
      <c r="IS206" s="7"/>
      <c r="IT206" s="7"/>
      <c r="IU206" s="58"/>
      <c r="IV206" s="92"/>
      <c r="IW206" s="61"/>
      <c r="IX206" s="7"/>
      <c r="IY206" s="7"/>
      <c r="IZ206" s="58"/>
      <c r="JA206" s="92"/>
      <c r="JB206" s="17"/>
      <c r="JC206" s="7"/>
      <c r="JD206" s="7"/>
      <c r="JE206" s="58"/>
      <c r="JF206" s="92"/>
      <c r="JG206" s="566">
        <v>17</v>
      </c>
      <c r="JH206" s="6"/>
    </row>
    <row r="207" spans="1:268" ht="5.0999999999999996" customHeight="1" x14ac:dyDescent="0.25">
      <c r="A207" s="566"/>
      <c r="B207" s="95"/>
      <c r="C207" s="96"/>
      <c r="D207" s="120"/>
      <c r="E207" s="98"/>
      <c r="F207" s="99"/>
      <c r="G207" s="61"/>
      <c r="H207" s="120"/>
      <c r="I207" s="120"/>
      <c r="J207" s="98"/>
      <c r="K207" s="99"/>
      <c r="L207" s="17"/>
      <c r="M207" s="120"/>
      <c r="N207" s="120"/>
      <c r="O207" s="98"/>
      <c r="P207" s="99"/>
      <c r="Q207" s="566"/>
      <c r="R207" s="6"/>
      <c r="U207" s="409"/>
      <c r="V207" s="95"/>
      <c r="W207" s="96"/>
      <c r="X207" s="120"/>
      <c r="Y207" s="98"/>
      <c r="Z207" s="99"/>
      <c r="AA207" s="61"/>
      <c r="AB207" s="120"/>
      <c r="AC207" s="120"/>
      <c r="AD207" s="98"/>
      <c r="AE207" s="99"/>
      <c r="AF207" s="17"/>
      <c r="AG207" s="120"/>
      <c r="AH207" s="120"/>
      <c r="AI207" s="98"/>
      <c r="AJ207" s="99"/>
      <c r="AK207" s="409"/>
      <c r="AL207" s="6"/>
      <c r="AN207" s="572"/>
      <c r="AO207" s="95"/>
      <c r="AP207" s="96"/>
      <c r="AQ207" s="120"/>
      <c r="AR207" s="98"/>
      <c r="AS207" s="99"/>
      <c r="AT207" s="61"/>
      <c r="AU207" s="120"/>
      <c r="AV207" s="120"/>
      <c r="AW207" s="98"/>
      <c r="AX207" s="99"/>
      <c r="AY207" s="17"/>
      <c r="AZ207" s="120"/>
      <c r="BA207" s="120"/>
      <c r="BB207" s="98"/>
      <c r="BC207" s="99"/>
      <c r="BD207" s="572"/>
      <c r="BE207" s="6"/>
      <c r="BH207" s="409"/>
      <c r="BI207" s="95"/>
      <c r="BJ207" s="96"/>
      <c r="BK207" s="120"/>
      <c r="BL207" s="98"/>
      <c r="BM207" s="99"/>
      <c r="BN207" s="61"/>
      <c r="BO207" s="120"/>
      <c r="BP207" s="120"/>
      <c r="BQ207" s="98"/>
      <c r="BR207" s="99"/>
      <c r="BS207" s="17"/>
      <c r="BT207" s="120"/>
      <c r="BU207" s="120"/>
      <c r="BV207" s="98"/>
      <c r="BW207" s="99"/>
      <c r="BX207" s="409"/>
      <c r="BY207" s="6"/>
      <c r="CB207" s="572"/>
      <c r="CC207" s="95"/>
      <c r="CD207" s="96"/>
      <c r="CE207" s="120"/>
      <c r="CF207" s="98"/>
      <c r="CG207" s="99"/>
      <c r="CH207" s="61"/>
      <c r="CI207" s="120"/>
      <c r="CJ207" s="120"/>
      <c r="CK207" s="98"/>
      <c r="CL207" s="99"/>
      <c r="CM207" s="17"/>
      <c r="CN207" s="120"/>
      <c r="CO207" s="120"/>
      <c r="CP207" s="98"/>
      <c r="CQ207" s="99"/>
      <c r="CR207" s="572"/>
      <c r="CS207" s="6"/>
      <c r="CU207" s="409"/>
      <c r="CV207" s="95"/>
      <c r="CW207" s="96"/>
      <c r="CX207" s="120"/>
      <c r="CY207" s="98"/>
      <c r="CZ207" s="99"/>
      <c r="DA207" s="61"/>
      <c r="DB207" s="120"/>
      <c r="DC207" s="120"/>
      <c r="DD207" s="98"/>
      <c r="DE207" s="99"/>
      <c r="DF207" s="17"/>
      <c r="DG207" s="120"/>
      <c r="DH207" s="120"/>
      <c r="DI207" s="98"/>
      <c r="DJ207" s="99"/>
      <c r="DK207" s="409"/>
      <c r="DL207" s="6"/>
      <c r="DN207" s="572"/>
      <c r="DO207" s="95"/>
      <c r="DP207" s="96"/>
      <c r="DQ207" s="120"/>
      <c r="DR207" s="98"/>
      <c r="DS207" s="99"/>
      <c r="DT207" s="61"/>
      <c r="DU207" s="120"/>
      <c r="DV207" s="120"/>
      <c r="DW207" s="98"/>
      <c r="DX207" s="99"/>
      <c r="DY207" s="17"/>
      <c r="DZ207" s="120"/>
      <c r="EA207" s="120"/>
      <c r="EB207" s="98"/>
      <c r="EC207" s="99"/>
      <c r="ED207" s="572"/>
      <c r="EE207" s="6"/>
      <c r="EG207" s="409"/>
      <c r="EH207" s="95"/>
      <c r="EI207" s="96"/>
      <c r="EJ207" s="120"/>
      <c r="EK207" s="98"/>
      <c r="EL207" s="99"/>
      <c r="EM207" s="61"/>
      <c r="EN207" s="120"/>
      <c r="EO207" s="120"/>
      <c r="EP207" s="98"/>
      <c r="EQ207" s="99"/>
      <c r="ER207" s="17"/>
      <c r="ES207" s="120"/>
      <c r="ET207" s="120"/>
      <c r="EU207" s="98"/>
      <c r="EV207" s="99"/>
      <c r="EW207" s="409"/>
      <c r="EX207" s="6"/>
      <c r="EZ207" s="572"/>
      <c r="FA207" s="95"/>
      <c r="FB207" s="96"/>
      <c r="FC207" s="120"/>
      <c r="FD207" s="98"/>
      <c r="FE207" s="99"/>
      <c r="FF207" s="61"/>
      <c r="FG207" s="120"/>
      <c r="FH207" s="120"/>
      <c r="FI207" s="98"/>
      <c r="FJ207" s="99"/>
      <c r="FK207" s="17"/>
      <c r="FL207" s="120"/>
      <c r="FM207" s="120"/>
      <c r="FN207" s="98"/>
      <c r="FO207" s="99"/>
      <c r="FP207" s="572"/>
      <c r="FQ207" s="6"/>
      <c r="FS207" s="409"/>
      <c r="FT207" s="95"/>
      <c r="FU207" s="96"/>
      <c r="FV207" s="120"/>
      <c r="FW207" s="98"/>
      <c r="FX207" s="99"/>
      <c r="FY207" s="61"/>
      <c r="FZ207" s="120"/>
      <c r="GA207" s="120"/>
      <c r="GB207" s="98"/>
      <c r="GC207" s="99"/>
      <c r="GD207" s="17"/>
      <c r="GE207" s="120"/>
      <c r="GF207" s="120"/>
      <c r="GG207" s="98"/>
      <c r="GH207" s="99"/>
      <c r="GI207" s="409"/>
      <c r="GJ207" s="6"/>
      <c r="GL207" s="572"/>
      <c r="GM207" s="95"/>
      <c r="GN207" s="96"/>
      <c r="GO207" s="120"/>
      <c r="GP207" s="98"/>
      <c r="GQ207" s="99"/>
      <c r="GR207" s="61"/>
      <c r="GS207" s="120"/>
      <c r="GT207" s="120"/>
      <c r="GU207" s="98"/>
      <c r="GV207" s="99"/>
      <c r="GW207" s="17"/>
      <c r="GX207" s="120"/>
      <c r="GY207" s="120"/>
      <c r="GZ207" s="98"/>
      <c r="HA207" s="99"/>
      <c r="HB207" s="572"/>
      <c r="HC207" s="6"/>
      <c r="HE207" s="409"/>
      <c r="HF207" s="95"/>
      <c r="HG207" s="96"/>
      <c r="HH207" s="120"/>
      <c r="HI207" s="98"/>
      <c r="HJ207" s="99"/>
      <c r="HK207" s="61"/>
      <c r="HL207" s="120"/>
      <c r="HM207" s="120"/>
      <c r="HN207" s="98"/>
      <c r="HO207" s="99"/>
      <c r="HP207" s="17"/>
      <c r="HQ207" s="120"/>
      <c r="HR207" s="120"/>
      <c r="HS207" s="98"/>
      <c r="HT207" s="99"/>
      <c r="HU207" s="409"/>
      <c r="HV207" s="6"/>
      <c r="HX207" s="572"/>
      <c r="HY207" s="95"/>
      <c r="HZ207" s="96"/>
      <c r="IA207" s="120"/>
      <c r="IB207" s="98"/>
      <c r="IC207" s="99"/>
      <c r="ID207" s="61"/>
      <c r="IE207" s="120"/>
      <c r="IF207" s="120"/>
      <c r="IG207" s="98"/>
      <c r="IH207" s="99"/>
      <c r="II207" s="17"/>
      <c r="IJ207" s="120"/>
      <c r="IK207" s="120"/>
      <c r="IL207" s="98"/>
      <c r="IM207" s="99"/>
      <c r="IN207" s="572"/>
      <c r="IO207" s="6"/>
      <c r="IQ207" s="566"/>
      <c r="IR207" s="95"/>
      <c r="IS207" s="96"/>
      <c r="IT207" s="120"/>
      <c r="IU207" s="98"/>
      <c r="IV207" s="99"/>
      <c r="IW207" s="61"/>
      <c r="IX207" s="120"/>
      <c r="IY207" s="120"/>
      <c r="IZ207" s="98"/>
      <c r="JA207" s="99"/>
      <c r="JB207" s="17"/>
      <c r="JC207" s="120"/>
      <c r="JD207" s="120"/>
      <c r="JE207" s="98"/>
      <c r="JF207" s="99"/>
      <c r="JG207" s="566"/>
      <c r="JH207" s="6"/>
    </row>
    <row r="208" spans="1:268" hidden="1" x14ac:dyDescent="0.25">
      <c r="A208" s="566"/>
      <c r="B208" s="58" t="s">
        <v>121</v>
      </c>
      <c r="C208" s="7">
        <v>370</v>
      </c>
      <c r="D208" s="7">
        <v>111</v>
      </c>
      <c r="E208" s="59">
        <f t="shared" ref="E208:E209" si="1781">SUM(D208,-C208)</f>
        <v>-259</v>
      </c>
      <c r="F208" s="60">
        <f t="shared" ref="F208:F209" si="1782">E208/C208</f>
        <v>-0.7</v>
      </c>
      <c r="G208" s="61">
        <v>11</v>
      </c>
      <c r="H208" s="7">
        <v>73</v>
      </c>
      <c r="I208" s="7">
        <v>73</v>
      </c>
      <c r="J208" s="59">
        <f t="shared" ref="J208:J209" si="1783">SUM(I208,-H208)</f>
        <v>0</v>
      </c>
      <c r="K208" s="60">
        <f t="shared" ref="K208:K209" si="1784">J208/H208</f>
        <v>0</v>
      </c>
      <c r="L208" s="17"/>
      <c r="M208" s="7">
        <v>111</v>
      </c>
      <c r="N208" s="7"/>
      <c r="O208" s="59">
        <f t="shared" ref="O208:O209" si="1785">SUM(N208,-M208)</f>
        <v>-111</v>
      </c>
      <c r="P208" s="60">
        <f t="shared" ref="P208:P209" si="1786">O208/M208</f>
        <v>-1</v>
      </c>
      <c r="Q208" s="566"/>
      <c r="R208" s="6"/>
      <c r="U208" s="409"/>
      <c r="V208" s="58" t="s">
        <v>121</v>
      </c>
      <c r="W208" s="7">
        <v>370</v>
      </c>
      <c r="X208" s="7">
        <v>111</v>
      </c>
      <c r="Y208" s="59">
        <f t="shared" ref="Y208:Y209" si="1787">SUM(X208,-W208)</f>
        <v>-259</v>
      </c>
      <c r="Z208" s="60">
        <f t="shared" ref="Z208:Z209" si="1788">Y208/W208</f>
        <v>-0.7</v>
      </c>
      <c r="AA208" s="61">
        <v>11</v>
      </c>
      <c r="AB208" s="7"/>
      <c r="AC208" s="7"/>
      <c r="AD208" s="59">
        <f t="shared" ref="AD208:AD209" si="1789">SUM(AC208,-AB208)</f>
        <v>0</v>
      </c>
      <c r="AE208" s="60" t="e">
        <f t="shared" ref="AE208:AE209" si="1790">AD208/AB208</f>
        <v>#DIV/0!</v>
      </c>
      <c r="AF208" s="17"/>
      <c r="AG208" s="7">
        <v>111</v>
      </c>
      <c r="AH208" s="7"/>
      <c r="AI208" s="59">
        <f t="shared" ref="AI208:AI209" si="1791">SUM(AH208,-AG208)</f>
        <v>-111</v>
      </c>
      <c r="AJ208" s="60">
        <f t="shared" ref="AJ208:AJ209" si="1792">AI208/AG208</f>
        <v>-1</v>
      </c>
      <c r="AK208" s="409"/>
      <c r="AL208" s="6"/>
      <c r="AN208" s="409"/>
      <c r="AO208" s="58" t="s">
        <v>121</v>
      </c>
      <c r="AP208" s="7">
        <v>370</v>
      </c>
      <c r="AQ208" s="7">
        <v>111</v>
      </c>
      <c r="AR208" s="59">
        <f t="shared" ref="AR208:AR209" si="1793">SUM(AQ208,-AP208)</f>
        <v>-259</v>
      </c>
      <c r="AS208" s="60">
        <f t="shared" ref="AS208:AS209" si="1794">AR208/AP208</f>
        <v>-0.7</v>
      </c>
      <c r="AT208" s="61">
        <v>11</v>
      </c>
      <c r="AU208" s="7"/>
      <c r="AV208" s="7"/>
      <c r="AW208" s="59">
        <f t="shared" ref="AW208:AW209" si="1795">SUM(AV208,-AU208)</f>
        <v>0</v>
      </c>
      <c r="AX208" s="60" t="e">
        <f t="shared" ref="AX208:AX209" si="1796">AW208/AU208</f>
        <v>#DIV/0!</v>
      </c>
      <c r="AY208" s="17"/>
      <c r="AZ208" s="7">
        <v>111</v>
      </c>
      <c r="BA208" s="7"/>
      <c r="BB208" s="59">
        <f t="shared" ref="BB208:BB209" si="1797">SUM(BA208,-AZ208)</f>
        <v>-111</v>
      </c>
      <c r="BC208" s="60">
        <f t="shared" ref="BC208:BC209" si="1798">BB208/AZ208</f>
        <v>-1</v>
      </c>
      <c r="BD208" s="409"/>
      <c r="BE208" s="6"/>
      <c r="BH208" s="409"/>
      <c r="BI208" s="58" t="s">
        <v>121</v>
      </c>
      <c r="BJ208" s="7">
        <v>370</v>
      </c>
      <c r="BK208" s="7">
        <v>111</v>
      </c>
      <c r="BL208" s="59">
        <f t="shared" ref="BL208:BL209" si="1799">SUM(BK208,-BJ208)</f>
        <v>-259</v>
      </c>
      <c r="BM208" s="60">
        <f t="shared" ref="BM208:BM209" si="1800">BL208/BJ208</f>
        <v>-0.7</v>
      </c>
      <c r="BN208" s="61">
        <v>11</v>
      </c>
      <c r="BO208" s="7"/>
      <c r="BP208" s="7"/>
      <c r="BQ208" s="59">
        <f t="shared" ref="BQ208:BQ209" si="1801">SUM(BP208,-BO208)</f>
        <v>0</v>
      </c>
      <c r="BR208" s="60" t="e">
        <f t="shared" ref="BR208:BR209" si="1802">BQ208/BO208</f>
        <v>#DIV/0!</v>
      </c>
      <c r="BS208" s="17"/>
      <c r="BT208" s="7">
        <v>111</v>
      </c>
      <c r="BU208" s="7"/>
      <c r="BV208" s="59">
        <f t="shared" ref="BV208:BV209" si="1803">SUM(BU208,-BT208)</f>
        <v>-111</v>
      </c>
      <c r="BW208" s="60">
        <f t="shared" ref="BW208:BW209" si="1804">BV208/BT208</f>
        <v>-1</v>
      </c>
      <c r="BX208" s="409"/>
      <c r="BY208" s="6"/>
      <c r="CB208" s="409"/>
      <c r="CC208" s="58" t="s">
        <v>121</v>
      </c>
      <c r="CD208" s="7">
        <v>370</v>
      </c>
      <c r="CE208" s="7">
        <v>111</v>
      </c>
      <c r="CF208" s="59">
        <f t="shared" ref="CF208:CF209" si="1805">SUM(CE208,-CD208)</f>
        <v>-259</v>
      </c>
      <c r="CG208" s="60">
        <f t="shared" ref="CG208:CG209" si="1806">CF208/CD208</f>
        <v>-0.7</v>
      </c>
      <c r="CH208" s="61">
        <v>11</v>
      </c>
      <c r="CI208" s="7"/>
      <c r="CJ208" s="7"/>
      <c r="CK208" s="59">
        <f t="shared" ref="CK208:CK209" si="1807">SUM(CJ208,-CI208)</f>
        <v>0</v>
      </c>
      <c r="CL208" s="60" t="e">
        <f t="shared" ref="CL208:CL209" si="1808">CK208/CI208</f>
        <v>#DIV/0!</v>
      </c>
      <c r="CM208" s="17"/>
      <c r="CN208" s="7">
        <v>111</v>
      </c>
      <c r="CO208" s="7"/>
      <c r="CP208" s="59">
        <f t="shared" ref="CP208:CP209" si="1809">SUM(CO208,-CN208)</f>
        <v>-111</v>
      </c>
      <c r="CQ208" s="60">
        <f t="shared" ref="CQ208:CQ209" si="1810">CP208/CN208</f>
        <v>-1</v>
      </c>
      <c r="CR208" s="409"/>
      <c r="CS208" s="6"/>
      <c r="CU208" s="409"/>
      <c r="CV208" s="58" t="s">
        <v>121</v>
      </c>
      <c r="CW208" s="7">
        <v>370</v>
      </c>
      <c r="CX208" s="7">
        <v>111</v>
      </c>
      <c r="CY208" s="59">
        <f t="shared" ref="CY208:CY209" si="1811">SUM(CX208,-CW208)</f>
        <v>-259</v>
      </c>
      <c r="CZ208" s="60">
        <f t="shared" ref="CZ208:CZ209" si="1812">CY208/CW208</f>
        <v>-0.7</v>
      </c>
      <c r="DA208" s="61">
        <v>11</v>
      </c>
      <c r="DB208" s="7"/>
      <c r="DC208" s="7"/>
      <c r="DD208" s="59">
        <f t="shared" ref="DD208:DD209" si="1813">SUM(DC208,-DB208)</f>
        <v>0</v>
      </c>
      <c r="DE208" s="60" t="e">
        <f t="shared" ref="DE208:DE209" si="1814">DD208/DB208</f>
        <v>#DIV/0!</v>
      </c>
      <c r="DF208" s="17"/>
      <c r="DG208" s="7">
        <v>111</v>
      </c>
      <c r="DH208" s="7"/>
      <c r="DI208" s="59">
        <f t="shared" ref="DI208:DI209" si="1815">SUM(DH208,-DG208)</f>
        <v>-111</v>
      </c>
      <c r="DJ208" s="60">
        <f t="shared" ref="DJ208:DJ209" si="1816">DI208/DG208</f>
        <v>-1</v>
      </c>
      <c r="DK208" s="409"/>
      <c r="DL208" s="6"/>
      <c r="DN208" s="409"/>
      <c r="DO208" s="58" t="s">
        <v>121</v>
      </c>
      <c r="DP208" s="7">
        <v>370</v>
      </c>
      <c r="DQ208" s="7">
        <v>111</v>
      </c>
      <c r="DR208" s="59">
        <f t="shared" ref="DR208:DR209" si="1817">SUM(DQ208,-DP208)</f>
        <v>-259</v>
      </c>
      <c r="DS208" s="60">
        <f t="shared" ref="DS208:DS209" si="1818">DR208/DP208</f>
        <v>-0.7</v>
      </c>
      <c r="DT208" s="61">
        <v>11</v>
      </c>
      <c r="DU208" s="7"/>
      <c r="DV208" s="7"/>
      <c r="DW208" s="59">
        <f t="shared" ref="DW208:DW209" si="1819">SUM(DV208,-DU208)</f>
        <v>0</v>
      </c>
      <c r="DX208" s="60" t="e">
        <f t="shared" ref="DX208:DX209" si="1820">DW208/DU208</f>
        <v>#DIV/0!</v>
      </c>
      <c r="DY208" s="17"/>
      <c r="DZ208" s="7">
        <v>111</v>
      </c>
      <c r="EA208" s="7"/>
      <c r="EB208" s="59">
        <f t="shared" ref="EB208:EB209" si="1821">SUM(EA208,-DZ208)</f>
        <v>-111</v>
      </c>
      <c r="EC208" s="60">
        <f t="shared" ref="EC208:EC209" si="1822">EB208/DZ208</f>
        <v>-1</v>
      </c>
      <c r="ED208" s="409"/>
      <c r="EE208" s="6"/>
      <c r="EG208" s="409"/>
      <c r="EH208" s="58" t="s">
        <v>121</v>
      </c>
      <c r="EI208" s="7">
        <v>370</v>
      </c>
      <c r="EJ208" s="7">
        <v>111</v>
      </c>
      <c r="EK208" s="59">
        <f t="shared" ref="EK208:EK209" si="1823">SUM(EJ208,-EI208)</f>
        <v>-259</v>
      </c>
      <c r="EL208" s="60">
        <f t="shared" ref="EL208:EL209" si="1824">EK208/EI208</f>
        <v>-0.7</v>
      </c>
      <c r="EM208" s="61">
        <v>11</v>
      </c>
      <c r="EN208" s="7"/>
      <c r="EO208" s="7"/>
      <c r="EP208" s="59">
        <f t="shared" ref="EP208:EP209" si="1825">SUM(EO208,-EN208)</f>
        <v>0</v>
      </c>
      <c r="EQ208" s="60" t="e">
        <f t="shared" ref="EQ208:EQ209" si="1826">EP208/EN208</f>
        <v>#DIV/0!</v>
      </c>
      <c r="ER208" s="17"/>
      <c r="ES208" s="7">
        <v>111</v>
      </c>
      <c r="ET208" s="7"/>
      <c r="EU208" s="59">
        <f t="shared" ref="EU208:EU209" si="1827">SUM(ET208,-ES208)</f>
        <v>-111</v>
      </c>
      <c r="EV208" s="60">
        <f t="shared" ref="EV208:EV209" si="1828">EU208/ES208</f>
        <v>-1</v>
      </c>
      <c r="EW208" s="409"/>
      <c r="EX208" s="6"/>
      <c r="EZ208" s="409"/>
      <c r="FA208" s="58" t="s">
        <v>121</v>
      </c>
      <c r="FB208" s="7">
        <v>370</v>
      </c>
      <c r="FC208" s="7">
        <v>111</v>
      </c>
      <c r="FD208" s="59">
        <f t="shared" ref="FD208:FD209" si="1829">SUM(FC208,-FB208)</f>
        <v>-259</v>
      </c>
      <c r="FE208" s="60">
        <f t="shared" ref="FE208:FE209" si="1830">FD208/FB208</f>
        <v>-0.7</v>
      </c>
      <c r="FF208" s="61">
        <v>11</v>
      </c>
      <c r="FG208" s="7"/>
      <c r="FH208" s="7"/>
      <c r="FI208" s="59">
        <f t="shared" ref="FI208:FI209" si="1831">SUM(FH208,-FG208)</f>
        <v>0</v>
      </c>
      <c r="FJ208" s="60" t="e">
        <f t="shared" ref="FJ208:FJ209" si="1832">FI208/FG208</f>
        <v>#DIV/0!</v>
      </c>
      <c r="FK208" s="17"/>
      <c r="FL208" s="7">
        <v>111</v>
      </c>
      <c r="FM208" s="7"/>
      <c r="FN208" s="59">
        <f t="shared" ref="FN208:FN209" si="1833">SUM(FM208,-FL208)</f>
        <v>-111</v>
      </c>
      <c r="FO208" s="60">
        <f t="shared" ref="FO208:FO209" si="1834">FN208/FL208</f>
        <v>-1</v>
      </c>
      <c r="FP208" s="409"/>
      <c r="FQ208" s="6"/>
      <c r="FS208" s="409"/>
      <c r="FT208" s="58" t="s">
        <v>121</v>
      </c>
      <c r="FU208" s="7">
        <v>370</v>
      </c>
      <c r="FV208" s="7">
        <v>111</v>
      </c>
      <c r="FW208" s="59">
        <f t="shared" ref="FW208:FW209" si="1835">SUM(FV208,-FU208)</f>
        <v>-259</v>
      </c>
      <c r="FX208" s="60">
        <f t="shared" ref="FX208:FX209" si="1836">FW208/FU208</f>
        <v>-0.7</v>
      </c>
      <c r="FY208" s="61">
        <v>11</v>
      </c>
      <c r="FZ208" s="7"/>
      <c r="GA208" s="7"/>
      <c r="GB208" s="59">
        <f t="shared" ref="GB208:GB209" si="1837">SUM(GA208,-FZ208)</f>
        <v>0</v>
      </c>
      <c r="GC208" s="60" t="e">
        <f t="shared" ref="GC208:GC209" si="1838">GB208/FZ208</f>
        <v>#DIV/0!</v>
      </c>
      <c r="GD208" s="17"/>
      <c r="GE208" s="7">
        <v>111</v>
      </c>
      <c r="GF208" s="7"/>
      <c r="GG208" s="59">
        <f t="shared" ref="GG208:GG209" si="1839">SUM(GF208,-GE208)</f>
        <v>-111</v>
      </c>
      <c r="GH208" s="60">
        <f t="shared" ref="GH208:GH209" si="1840">GG208/GE208</f>
        <v>-1</v>
      </c>
      <c r="GI208" s="409"/>
      <c r="GJ208" s="6"/>
      <c r="GL208" s="409"/>
      <c r="GM208" s="58" t="s">
        <v>121</v>
      </c>
      <c r="GN208" s="7">
        <v>370</v>
      </c>
      <c r="GO208" s="7">
        <v>111</v>
      </c>
      <c r="GP208" s="59">
        <f t="shared" ref="GP208:GP209" si="1841">SUM(GO208,-GN208)</f>
        <v>-259</v>
      </c>
      <c r="GQ208" s="60">
        <f t="shared" ref="GQ208:GQ209" si="1842">GP208/GN208</f>
        <v>-0.7</v>
      </c>
      <c r="GR208" s="61">
        <v>11</v>
      </c>
      <c r="GS208" s="7"/>
      <c r="GT208" s="7"/>
      <c r="GU208" s="59">
        <f t="shared" ref="GU208:GU209" si="1843">SUM(GT208,-GS208)</f>
        <v>0</v>
      </c>
      <c r="GV208" s="60" t="e">
        <f t="shared" ref="GV208:GV209" si="1844">GU208/GS208</f>
        <v>#DIV/0!</v>
      </c>
      <c r="GW208" s="17"/>
      <c r="GX208" s="7">
        <v>111</v>
      </c>
      <c r="GY208" s="7"/>
      <c r="GZ208" s="59">
        <f t="shared" ref="GZ208:GZ209" si="1845">SUM(GY208,-GX208)</f>
        <v>-111</v>
      </c>
      <c r="HA208" s="60">
        <f t="shared" ref="HA208:HA209" si="1846">GZ208/GX208</f>
        <v>-1</v>
      </c>
      <c r="HB208" s="409"/>
      <c r="HC208" s="6"/>
      <c r="HE208" s="409"/>
      <c r="HF208" s="58" t="s">
        <v>121</v>
      </c>
      <c r="HG208" s="7">
        <v>370</v>
      </c>
      <c r="HH208" s="7">
        <v>111</v>
      </c>
      <c r="HI208" s="59">
        <f t="shared" ref="HI208:HI209" si="1847">SUM(HH208,-HG208)</f>
        <v>-259</v>
      </c>
      <c r="HJ208" s="60">
        <f t="shared" ref="HJ208:HJ209" si="1848">HI208/HG208</f>
        <v>-0.7</v>
      </c>
      <c r="HK208" s="61">
        <v>11</v>
      </c>
      <c r="HL208" s="7"/>
      <c r="HM208" s="7"/>
      <c r="HN208" s="59">
        <f t="shared" ref="HN208:HN209" si="1849">SUM(HM208,-HL208)</f>
        <v>0</v>
      </c>
      <c r="HO208" s="60" t="e">
        <f t="shared" ref="HO208:HO209" si="1850">HN208/HL208</f>
        <v>#DIV/0!</v>
      </c>
      <c r="HP208" s="17"/>
      <c r="HQ208" s="7">
        <v>111</v>
      </c>
      <c r="HR208" s="7"/>
      <c r="HS208" s="59">
        <f t="shared" ref="HS208:HS209" si="1851">SUM(HR208,-HQ208)</f>
        <v>-111</v>
      </c>
      <c r="HT208" s="60">
        <f t="shared" ref="HT208:HT209" si="1852">HS208/HQ208</f>
        <v>-1</v>
      </c>
      <c r="HU208" s="409"/>
      <c r="HV208" s="6"/>
      <c r="HX208" s="409"/>
      <c r="HY208" s="58" t="s">
        <v>121</v>
      </c>
      <c r="HZ208" s="7">
        <v>370</v>
      </c>
      <c r="IA208" s="7">
        <v>111</v>
      </c>
      <c r="IB208" s="59">
        <f t="shared" ref="IB208:IB209" si="1853">SUM(IA208,-HZ208)</f>
        <v>-259</v>
      </c>
      <c r="IC208" s="60">
        <f t="shared" ref="IC208:IC209" si="1854">IB208/HZ208</f>
        <v>-0.7</v>
      </c>
      <c r="ID208" s="61">
        <v>11</v>
      </c>
      <c r="IE208" s="7"/>
      <c r="IF208" s="7"/>
      <c r="IG208" s="59">
        <f t="shared" ref="IG208:IG209" si="1855">SUM(IF208,-IE208)</f>
        <v>0</v>
      </c>
      <c r="IH208" s="60" t="e">
        <f t="shared" ref="IH208:IH209" si="1856">IG208/IE208</f>
        <v>#DIV/0!</v>
      </c>
      <c r="II208" s="17"/>
      <c r="IJ208" s="7">
        <v>111</v>
      </c>
      <c r="IK208" s="7"/>
      <c r="IL208" s="59">
        <f t="shared" ref="IL208:IL209" si="1857">SUM(IK208,-IJ208)</f>
        <v>-111</v>
      </c>
      <c r="IM208" s="60">
        <f t="shared" ref="IM208:IM209" si="1858">IL208/IJ208</f>
        <v>-1</v>
      </c>
      <c r="IN208" s="409"/>
      <c r="IO208" s="6"/>
      <c r="IQ208" s="566"/>
      <c r="IR208" s="58" t="s">
        <v>121</v>
      </c>
      <c r="IS208" s="7">
        <v>370</v>
      </c>
      <c r="IT208" s="7">
        <v>111</v>
      </c>
      <c r="IU208" s="59">
        <f t="shared" ref="IU208:IU209" si="1859">SUM(IT208,-IS208)</f>
        <v>-259</v>
      </c>
      <c r="IV208" s="60">
        <f t="shared" ref="IV208:IV209" si="1860">IU208/IS208</f>
        <v>-0.7</v>
      </c>
      <c r="IW208" s="61">
        <v>11</v>
      </c>
      <c r="IX208" s="7"/>
      <c r="IY208" s="7"/>
      <c r="IZ208" s="59">
        <f t="shared" ref="IZ208:IZ209" si="1861">SUM(IY208,-IX208)</f>
        <v>0</v>
      </c>
      <c r="JA208" s="60" t="e">
        <f t="shared" ref="JA208:JA209" si="1862">IZ208/IX208</f>
        <v>#DIV/0!</v>
      </c>
      <c r="JB208" s="17"/>
      <c r="JC208" s="7">
        <v>111</v>
      </c>
      <c r="JD208" s="7"/>
      <c r="JE208" s="59">
        <f t="shared" ref="JE208:JE209" si="1863">SUM(JD208,-JC208)</f>
        <v>-111</v>
      </c>
      <c r="JF208" s="60">
        <f t="shared" ref="JF208:JF209" si="1864">JE208/JC208</f>
        <v>-1</v>
      </c>
      <c r="JG208" s="566"/>
      <c r="JH208" s="6"/>
    </row>
    <row r="209" spans="1:268" hidden="1" x14ac:dyDescent="0.25">
      <c r="A209" s="566"/>
      <c r="B209" s="58" t="s">
        <v>122</v>
      </c>
      <c r="C209" s="7">
        <v>188</v>
      </c>
      <c r="D209" s="7">
        <v>42</v>
      </c>
      <c r="E209" s="59">
        <f t="shared" si="1781"/>
        <v>-146</v>
      </c>
      <c r="F209" s="60">
        <f t="shared" si="1782"/>
        <v>-0.77659574468085102</v>
      </c>
      <c r="G209" s="61">
        <v>12</v>
      </c>
      <c r="H209" s="7">
        <v>21</v>
      </c>
      <c r="I209" s="7">
        <v>21</v>
      </c>
      <c r="J209" s="59">
        <f t="shared" si="1783"/>
        <v>0</v>
      </c>
      <c r="K209" s="60">
        <f t="shared" si="1784"/>
        <v>0</v>
      </c>
      <c r="L209" s="17"/>
      <c r="M209" s="7">
        <v>42</v>
      </c>
      <c r="N209" s="7"/>
      <c r="O209" s="59">
        <f t="shared" si="1785"/>
        <v>-42</v>
      </c>
      <c r="P209" s="60">
        <f t="shared" si="1786"/>
        <v>-1</v>
      </c>
      <c r="Q209" s="566"/>
      <c r="R209" s="6"/>
      <c r="U209" s="409"/>
      <c r="V209" s="58" t="s">
        <v>122</v>
      </c>
      <c r="W209" s="7">
        <v>188</v>
      </c>
      <c r="X209" s="7">
        <v>42</v>
      </c>
      <c r="Y209" s="59">
        <f t="shared" si="1787"/>
        <v>-146</v>
      </c>
      <c r="Z209" s="60">
        <f t="shared" si="1788"/>
        <v>-0.77659574468085102</v>
      </c>
      <c r="AA209" s="61">
        <v>12</v>
      </c>
      <c r="AB209" s="7"/>
      <c r="AC209" s="7"/>
      <c r="AD209" s="59">
        <f t="shared" si="1789"/>
        <v>0</v>
      </c>
      <c r="AE209" s="60" t="e">
        <f t="shared" si="1790"/>
        <v>#DIV/0!</v>
      </c>
      <c r="AF209" s="17"/>
      <c r="AG209" s="7">
        <v>42</v>
      </c>
      <c r="AH209" s="7"/>
      <c r="AI209" s="59">
        <f t="shared" si="1791"/>
        <v>-42</v>
      </c>
      <c r="AJ209" s="60">
        <f t="shared" si="1792"/>
        <v>-1</v>
      </c>
      <c r="AK209" s="409"/>
      <c r="AL209" s="6"/>
      <c r="AN209" s="409"/>
      <c r="AO209" s="58" t="s">
        <v>122</v>
      </c>
      <c r="AP209" s="7">
        <v>188</v>
      </c>
      <c r="AQ209" s="7">
        <v>42</v>
      </c>
      <c r="AR209" s="59">
        <f t="shared" si="1793"/>
        <v>-146</v>
      </c>
      <c r="AS209" s="60">
        <f t="shared" si="1794"/>
        <v>-0.77659574468085102</v>
      </c>
      <c r="AT209" s="61">
        <v>12</v>
      </c>
      <c r="AU209" s="7"/>
      <c r="AV209" s="7"/>
      <c r="AW209" s="59">
        <f t="shared" si="1795"/>
        <v>0</v>
      </c>
      <c r="AX209" s="60" t="e">
        <f t="shared" si="1796"/>
        <v>#DIV/0!</v>
      </c>
      <c r="AY209" s="17"/>
      <c r="AZ209" s="7">
        <v>42</v>
      </c>
      <c r="BA209" s="7"/>
      <c r="BB209" s="59">
        <f t="shared" si="1797"/>
        <v>-42</v>
      </c>
      <c r="BC209" s="60">
        <f t="shared" si="1798"/>
        <v>-1</v>
      </c>
      <c r="BD209" s="409"/>
      <c r="BE209" s="6"/>
      <c r="BH209" s="409"/>
      <c r="BI209" s="58" t="s">
        <v>122</v>
      </c>
      <c r="BJ209" s="7">
        <v>188</v>
      </c>
      <c r="BK209" s="7">
        <v>42</v>
      </c>
      <c r="BL209" s="59">
        <f t="shared" si="1799"/>
        <v>-146</v>
      </c>
      <c r="BM209" s="60">
        <f t="shared" si="1800"/>
        <v>-0.77659574468085102</v>
      </c>
      <c r="BN209" s="61">
        <v>12</v>
      </c>
      <c r="BO209" s="7"/>
      <c r="BP209" s="7"/>
      <c r="BQ209" s="59">
        <f t="shared" si="1801"/>
        <v>0</v>
      </c>
      <c r="BR209" s="60" t="e">
        <f t="shared" si="1802"/>
        <v>#DIV/0!</v>
      </c>
      <c r="BS209" s="17"/>
      <c r="BT209" s="7">
        <v>42</v>
      </c>
      <c r="BU209" s="7"/>
      <c r="BV209" s="59">
        <f t="shared" si="1803"/>
        <v>-42</v>
      </c>
      <c r="BW209" s="60">
        <f t="shared" si="1804"/>
        <v>-1</v>
      </c>
      <c r="BX209" s="409"/>
      <c r="BY209" s="6"/>
      <c r="CB209" s="409"/>
      <c r="CC209" s="58" t="s">
        <v>122</v>
      </c>
      <c r="CD209" s="7">
        <v>188</v>
      </c>
      <c r="CE209" s="7">
        <v>42</v>
      </c>
      <c r="CF209" s="59">
        <f t="shared" si="1805"/>
        <v>-146</v>
      </c>
      <c r="CG209" s="60">
        <f t="shared" si="1806"/>
        <v>-0.77659574468085102</v>
      </c>
      <c r="CH209" s="61">
        <v>12</v>
      </c>
      <c r="CI209" s="7"/>
      <c r="CJ209" s="7"/>
      <c r="CK209" s="59">
        <f t="shared" si="1807"/>
        <v>0</v>
      </c>
      <c r="CL209" s="60" t="e">
        <f t="shared" si="1808"/>
        <v>#DIV/0!</v>
      </c>
      <c r="CM209" s="17"/>
      <c r="CN209" s="7">
        <v>42</v>
      </c>
      <c r="CO209" s="7"/>
      <c r="CP209" s="59">
        <f t="shared" si="1809"/>
        <v>-42</v>
      </c>
      <c r="CQ209" s="60">
        <f t="shared" si="1810"/>
        <v>-1</v>
      </c>
      <c r="CR209" s="409"/>
      <c r="CS209" s="6"/>
      <c r="CU209" s="409"/>
      <c r="CV209" s="58" t="s">
        <v>122</v>
      </c>
      <c r="CW209" s="7">
        <v>188</v>
      </c>
      <c r="CX209" s="7">
        <v>42</v>
      </c>
      <c r="CY209" s="59">
        <f t="shared" si="1811"/>
        <v>-146</v>
      </c>
      <c r="CZ209" s="60">
        <f t="shared" si="1812"/>
        <v>-0.77659574468085102</v>
      </c>
      <c r="DA209" s="61">
        <v>12</v>
      </c>
      <c r="DB209" s="7"/>
      <c r="DC209" s="7"/>
      <c r="DD209" s="59">
        <f t="shared" si="1813"/>
        <v>0</v>
      </c>
      <c r="DE209" s="60" t="e">
        <f t="shared" si="1814"/>
        <v>#DIV/0!</v>
      </c>
      <c r="DF209" s="17"/>
      <c r="DG209" s="7">
        <v>42</v>
      </c>
      <c r="DH209" s="7"/>
      <c r="DI209" s="59">
        <f t="shared" si="1815"/>
        <v>-42</v>
      </c>
      <c r="DJ209" s="60">
        <f t="shared" si="1816"/>
        <v>-1</v>
      </c>
      <c r="DK209" s="409"/>
      <c r="DL209" s="6"/>
      <c r="DN209" s="409"/>
      <c r="DO209" s="58" t="s">
        <v>122</v>
      </c>
      <c r="DP209" s="7">
        <v>188</v>
      </c>
      <c r="DQ209" s="7">
        <v>42</v>
      </c>
      <c r="DR209" s="59">
        <f t="shared" si="1817"/>
        <v>-146</v>
      </c>
      <c r="DS209" s="60">
        <f t="shared" si="1818"/>
        <v>-0.77659574468085102</v>
      </c>
      <c r="DT209" s="61">
        <v>12</v>
      </c>
      <c r="DU209" s="7"/>
      <c r="DV209" s="7"/>
      <c r="DW209" s="59">
        <f t="shared" si="1819"/>
        <v>0</v>
      </c>
      <c r="DX209" s="60" t="e">
        <f t="shared" si="1820"/>
        <v>#DIV/0!</v>
      </c>
      <c r="DY209" s="17"/>
      <c r="DZ209" s="7">
        <v>42</v>
      </c>
      <c r="EA209" s="7"/>
      <c r="EB209" s="59">
        <f t="shared" si="1821"/>
        <v>-42</v>
      </c>
      <c r="EC209" s="60">
        <f t="shared" si="1822"/>
        <v>-1</v>
      </c>
      <c r="ED209" s="409"/>
      <c r="EE209" s="6"/>
      <c r="EG209" s="409"/>
      <c r="EH209" s="58" t="s">
        <v>122</v>
      </c>
      <c r="EI209" s="7">
        <v>188</v>
      </c>
      <c r="EJ209" s="7">
        <v>42</v>
      </c>
      <c r="EK209" s="59">
        <f t="shared" si="1823"/>
        <v>-146</v>
      </c>
      <c r="EL209" s="60">
        <f t="shared" si="1824"/>
        <v>-0.77659574468085102</v>
      </c>
      <c r="EM209" s="61">
        <v>12</v>
      </c>
      <c r="EN209" s="7"/>
      <c r="EO209" s="7"/>
      <c r="EP209" s="59">
        <f t="shared" si="1825"/>
        <v>0</v>
      </c>
      <c r="EQ209" s="60" t="e">
        <f t="shared" si="1826"/>
        <v>#DIV/0!</v>
      </c>
      <c r="ER209" s="17"/>
      <c r="ES209" s="7">
        <v>42</v>
      </c>
      <c r="ET209" s="7"/>
      <c r="EU209" s="59">
        <f t="shared" si="1827"/>
        <v>-42</v>
      </c>
      <c r="EV209" s="60">
        <f t="shared" si="1828"/>
        <v>-1</v>
      </c>
      <c r="EW209" s="409"/>
      <c r="EX209" s="6"/>
      <c r="EZ209" s="409"/>
      <c r="FA209" s="58" t="s">
        <v>122</v>
      </c>
      <c r="FB209" s="7">
        <v>188</v>
      </c>
      <c r="FC209" s="7">
        <v>42</v>
      </c>
      <c r="FD209" s="59">
        <f t="shared" si="1829"/>
        <v>-146</v>
      </c>
      <c r="FE209" s="60">
        <f t="shared" si="1830"/>
        <v>-0.77659574468085102</v>
      </c>
      <c r="FF209" s="61">
        <v>12</v>
      </c>
      <c r="FG209" s="7"/>
      <c r="FH209" s="7"/>
      <c r="FI209" s="59">
        <f t="shared" si="1831"/>
        <v>0</v>
      </c>
      <c r="FJ209" s="60" t="e">
        <f t="shared" si="1832"/>
        <v>#DIV/0!</v>
      </c>
      <c r="FK209" s="17"/>
      <c r="FL209" s="7">
        <v>42</v>
      </c>
      <c r="FM209" s="7"/>
      <c r="FN209" s="59">
        <f t="shared" si="1833"/>
        <v>-42</v>
      </c>
      <c r="FO209" s="60">
        <f t="shared" si="1834"/>
        <v>-1</v>
      </c>
      <c r="FP209" s="409"/>
      <c r="FQ209" s="6"/>
      <c r="FS209" s="409"/>
      <c r="FT209" s="58" t="s">
        <v>122</v>
      </c>
      <c r="FU209" s="7">
        <v>188</v>
      </c>
      <c r="FV209" s="7">
        <v>42</v>
      </c>
      <c r="FW209" s="59">
        <f t="shared" si="1835"/>
        <v>-146</v>
      </c>
      <c r="FX209" s="60">
        <f t="shared" si="1836"/>
        <v>-0.77659574468085102</v>
      </c>
      <c r="FY209" s="61">
        <v>12</v>
      </c>
      <c r="FZ209" s="7"/>
      <c r="GA209" s="7"/>
      <c r="GB209" s="59">
        <f t="shared" si="1837"/>
        <v>0</v>
      </c>
      <c r="GC209" s="60" t="e">
        <f t="shared" si="1838"/>
        <v>#DIV/0!</v>
      </c>
      <c r="GD209" s="17"/>
      <c r="GE209" s="7">
        <v>42</v>
      </c>
      <c r="GF209" s="7"/>
      <c r="GG209" s="59">
        <f t="shared" si="1839"/>
        <v>-42</v>
      </c>
      <c r="GH209" s="60">
        <f t="shared" si="1840"/>
        <v>-1</v>
      </c>
      <c r="GI209" s="409"/>
      <c r="GJ209" s="6"/>
      <c r="GL209" s="409"/>
      <c r="GM209" s="58" t="s">
        <v>122</v>
      </c>
      <c r="GN209" s="7">
        <v>188</v>
      </c>
      <c r="GO209" s="7">
        <v>42</v>
      </c>
      <c r="GP209" s="59">
        <f t="shared" si="1841"/>
        <v>-146</v>
      </c>
      <c r="GQ209" s="60">
        <f t="shared" si="1842"/>
        <v>-0.77659574468085102</v>
      </c>
      <c r="GR209" s="61">
        <v>12</v>
      </c>
      <c r="GS209" s="7"/>
      <c r="GT209" s="7"/>
      <c r="GU209" s="59">
        <f t="shared" si="1843"/>
        <v>0</v>
      </c>
      <c r="GV209" s="60" t="e">
        <f t="shared" si="1844"/>
        <v>#DIV/0!</v>
      </c>
      <c r="GW209" s="17"/>
      <c r="GX209" s="7">
        <v>42</v>
      </c>
      <c r="GY209" s="7"/>
      <c r="GZ209" s="59">
        <f t="shared" si="1845"/>
        <v>-42</v>
      </c>
      <c r="HA209" s="60">
        <f t="shared" si="1846"/>
        <v>-1</v>
      </c>
      <c r="HB209" s="409"/>
      <c r="HC209" s="6"/>
      <c r="HE209" s="409"/>
      <c r="HF209" s="58" t="s">
        <v>122</v>
      </c>
      <c r="HG209" s="7">
        <v>188</v>
      </c>
      <c r="HH209" s="7">
        <v>42</v>
      </c>
      <c r="HI209" s="59">
        <f t="shared" si="1847"/>
        <v>-146</v>
      </c>
      <c r="HJ209" s="60">
        <f t="shared" si="1848"/>
        <v>-0.77659574468085102</v>
      </c>
      <c r="HK209" s="61">
        <v>12</v>
      </c>
      <c r="HL209" s="7"/>
      <c r="HM209" s="7"/>
      <c r="HN209" s="59">
        <f t="shared" si="1849"/>
        <v>0</v>
      </c>
      <c r="HO209" s="60" t="e">
        <f t="shared" si="1850"/>
        <v>#DIV/0!</v>
      </c>
      <c r="HP209" s="17"/>
      <c r="HQ209" s="7">
        <v>42</v>
      </c>
      <c r="HR209" s="7"/>
      <c r="HS209" s="59">
        <f t="shared" si="1851"/>
        <v>-42</v>
      </c>
      <c r="HT209" s="60">
        <f t="shared" si="1852"/>
        <v>-1</v>
      </c>
      <c r="HU209" s="409"/>
      <c r="HV209" s="6"/>
      <c r="HX209" s="409"/>
      <c r="HY209" s="58" t="s">
        <v>122</v>
      </c>
      <c r="HZ209" s="7">
        <v>188</v>
      </c>
      <c r="IA209" s="7">
        <v>42</v>
      </c>
      <c r="IB209" s="59">
        <f t="shared" si="1853"/>
        <v>-146</v>
      </c>
      <c r="IC209" s="60">
        <f t="shared" si="1854"/>
        <v>-0.77659574468085102</v>
      </c>
      <c r="ID209" s="61">
        <v>12</v>
      </c>
      <c r="IE209" s="7"/>
      <c r="IF209" s="7"/>
      <c r="IG209" s="59">
        <f t="shared" si="1855"/>
        <v>0</v>
      </c>
      <c r="IH209" s="60" t="e">
        <f t="shared" si="1856"/>
        <v>#DIV/0!</v>
      </c>
      <c r="II209" s="17"/>
      <c r="IJ209" s="7">
        <v>42</v>
      </c>
      <c r="IK209" s="7"/>
      <c r="IL209" s="59">
        <f t="shared" si="1857"/>
        <v>-42</v>
      </c>
      <c r="IM209" s="60">
        <f t="shared" si="1858"/>
        <v>-1</v>
      </c>
      <c r="IN209" s="409"/>
      <c r="IO209" s="6"/>
      <c r="IQ209" s="566"/>
      <c r="IR209" s="58" t="s">
        <v>122</v>
      </c>
      <c r="IS209" s="7">
        <v>188</v>
      </c>
      <c r="IT209" s="7">
        <v>42</v>
      </c>
      <c r="IU209" s="59">
        <f t="shared" si="1859"/>
        <v>-146</v>
      </c>
      <c r="IV209" s="60">
        <f t="shared" si="1860"/>
        <v>-0.77659574468085102</v>
      </c>
      <c r="IW209" s="61">
        <v>12</v>
      </c>
      <c r="IX209" s="7"/>
      <c r="IY209" s="7"/>
      <c r="IZ209" s="59">
        <f t="shared" si="1861"/>
        <v>0</v>
      </c>
      <c r="JA209" s="60" t="e">
        <f t="shared" si="1862"/>
        <v>#DIV/0!</v>
      </c>
      <c r="JB209" s="17"/>
      <c r="JC209" s="7">
        <v>42</v>
      </c>
      <c r="JD209" s="7"/>
      <c r="JE209" s="59">
        <f t="shared" si="1863"/>
        <v>-42</v>
      </c>
      <c r="JF209" s="60">
        <f t="shared" si="1864"/>
        <v>-1</v>
      </c>
      <c r="JG209" s="566"/>
      <c r="JH209" s="6"/>
    </row>
    <row r="210" spans="1:268" x14ac:dyDescent="0.25">
      <c r="A210" s="566">
        <v>18</v>
      </c>
      <c r="B210" s="122" t="s">
        <v>123</v>
      </c>
      <c r="C210" s="65"/>
      <c r="D210" s="65">
        <v>139</v>
      </c>
      <c r="E210" s="425">
        <f>SUM(D210,-C210)</f>
        <v>139</v>
      </c>
      <c r="F210" s="426" t="e">
        <f>E210/C210</f>
        <v>#DIV/0!</v>
      </c>
      <c r="G210" s="61">
        <v>13</v>
      </c>
      <c r="H210" s="65">
        <v>94</v>
      </c>
      <c r="I210" s="65">
        <v>85</v>
      </c>
      <c r="J210" s="425">
        <f>SUM(I210,-H210)</f>
        <v>-9</v>
      </c>
      <c r="K210" s="343">
        <f>J210/H210</f>
        <v>-9.5744680851063829E-2</v>
      </c>
      <c r="L210" s="17"/>
      <c r="M210" s="69">
        <v>131</v>
      </c>
      <c r="N210" s="69">
        <f>I210</f>
        <v>85</v>
      </c>
      <c r="O210" s="176">
        <f>SUM(N210,-M210)</f>
        <v>-46</v>
      </c>
      <c r="P210" s="328">
        <f>O210/M210</f>
        <v>-0.35114503816793891</v>
      </c>
      <c r="Q210" s="566">
        <v>18</v>
      </c>
      <c r="R210" s="72">
        <f>SUM(I210,-$IX$218)/$IX$218</f>
        <v>-1.1627906976744186E-2</v>
      </c>
      <c r="U210" s="409">
        <v>18</v>
      </c>
      <c r="V210" s="122" t="s">
        <v>123</v>
      </c>
      <c r="W210" s="65"/>
      <c r="X210" s="65">
        <v>139</v>
      </c>
      <c r="Y210" s="425">
        <f>SUM(X210,-W210)</f>
        <v>139</v>
      </c>
      <c r="Z210" s="426" t="e">
        <f>Y210/W210</f>
        <v>#DIV/0!</v>
      </c>
      <c r="AA210" s="61">
        <v>13</v>
      </c>
      <c r="AB210" s="65">
        <v>11</v>
      </c>
      <c r="AC210" s="65">
        <v>11</v>
      </c>
      <c r="AD210" s="425">
        <f>SUM(AC210,-AB210)</f>
        <v>0</v>
      </c>
      <c r="AE210" s="345">
        <f>AD210/AB210</f>
        <v>0</v>
      </c>
      <c r="AF210" s="17"/>
      <c r="AG210" s="69">
        <v>131</v>
      </c>
      <c r="AH210" s="69">
        <f>AC210</f>
        <v>11</v>
      </c>
      <c r="AI210" s="176">
        <f>SUM(AH210,-AG210)</f>
        <v>-120</v>
      </c>
      <c r="AJ210" s="328">
        <f>AI210/AG210</f>
        <v>-0.91603053435114501</v>
      </c>
      <c r="AK210" s="409">
        <v>18</v>
      </c>
      <c r="AL210" s="72">
        <f>SUM(AC210,-$AB$218)/$AB$218</f>
        <v>-0.3888888888888889</v>
      </c>
      <c r="AN210" s="572">
        <v>18</v>
      </c>
      <c r="AO210" s="122" t="s">
        <v>123</v>
      </c>
      <c r="AP210" s="65"/>
      <c r="AQ210" s="65">
        <v>139</v>
      </c>
      <c r="AR210" s="425">
        <f>SUM(AQ210,-AP210)</f>
        <v>139</v>
      </c>
      <c r="AS210" s="426" t="e">
        <f>AR210/AP210</f>
        <v>#DIV/0!</v>
      </c>
      <c r="AT210" s="61">
        <v>13</v>
      </c>
      <c r="AU210" s="65">
        <v>2</v>
      </c>
      <c r="AV210" s="65">
        <v>0</v>
      </c>
      <c r="AW210" s="425">
        <f>SUM(AV210,-AU210)</f>
        <v>-2</v>
      </c>
      <c r="AX210" s="343">
        <f>AW210/AU210</f>
        <v>-1</v>
      </c>
      <c r="AY210" s="17"/>
      <c r="AZ210" s="69">
        <v>131</v>
      </c>
      <c r="BA210" s="69">
        <f>AV210</f>
        <v>0</v>
      </c>
      <c r="BB210" s="176">
        <f>SUM(BA210,-AZ210)</f>
        <v>-131</v>
      </c>
      <c r="BC210" s="328">
        <f>BB210/AZ210</f>
        <v>-1</v>
      </c>
      <c r="BD210" s="572">
        <v>18</v>
      </c>
      <c r="BE210" s="72">
        <f>SUM(AV210,-$AU$218)/$AU$218</f>
        <v>-1</v>
      </c>
      <c r="BH210" s="409">
        <v>18</v>
      </c>
      <c r="BI210" s="122" t="s">
        <v>123</v>
      </c>
      <c r="BJ210" s="65"/>
      <c r="BK210" s="65">
        <v>139</v>
      </c>
      <c r="BL210" s="425">
        <f>SUM(BK210,-BJ210)</f>
        <v>139</v>
      </c>
      <c r="BM210" s="426" t="e">
        <f>BL210/BJ210</f>
        <v>#DIV/0!</v>
      </c>
      <c r="BN210" s="61">
        <v>13</v>
      </c>
      <c r="BO210" s="65">
        <v>0</v>
      </c>
      <c r="BP210" s="65">
        <v>0</v>
      </c>
      <c r="BQ210" s="425">
        <f>SUM(BP210,-BO210)</f>
        <v>0</v>
      </c>
      <c r="BR210" s="345" t="e">
        <f>BQ210/BO210</f>
        <v>#DIV/0!</v>
      </c>
      <c r="BS210" s="17"/>
      <c r="BT210" s="69">
        <v>131</v>
      </c>
      <c r="BU210" s="69">
        <f>BP210</f>
        <v>0</v>
      </c>
      <c r="BV210" s="176">
        <f>SUM(BU210,-BT210)</f>
        <v>-131</v>
      </c>
      <c r="BW210" s="328">
        <f>BV210/BT210</f>
        <v>-1</v>
      </c>
      <c r="BX210" s="409">
        <v>18</v>
      </c>
      <c r="BY210" s="72">
        <f>SUM(BP210,-$BO$218)/$BO$218</f>
        <v>-1</v>
      </c>
      <c r="CB210" s="572">
        <v>18</v>
      </c>
      <c r="CC210" s="122" t="s">
        <v>123</v>
      </c>
      <c r="CD210" s="65"/>
      <c r="CE210" s="65">
        <v>139</v>
      </c>
      <c r="CF210" s="425">
        <f>SUM(CE210,-CD210)</f>
        <v>139</v>
      </c>
      <c r="CG210" s="426" t="e">
        <f>CF210/CD210</f>
        <v>#DIV/0!</v>
      </c>
      <c r="CH210" s="61">
        <v>13</v>
      </c>
      <c r="CI210" s="65">
        <v>0</v>
      </c>
      <c r="CJ210" s="65">
        <v>0</v>
      </c>
      <c r="CK210" s="425">
        <f>SUM(CJ210,-CI210)</f>
        <v>0</v>
      </c>
      <c r="CL210" s="345" t="e">
        <f>CK210/CI210</f>
        <v>#DIV/0!</v>
      </c>
      <c r="CM210" s="17"/>
      <c r="CN210" s="69">
        <v>131</v>
      </c>
      <c r="CO210" s="69">
        <f>CJ210</f>
        <v>0</v>
      </c>
      <c r="CP210" s="176">
        <f>SUM(CO210,-CN210)</f>
        <v>-131</v>
      </c>
      <c r="CQ210" s="328">
        <f>CP210/CN210</f>
        <v>-1</v>
      </c>
      <c r="CR210" s="572">
        <v>18</v>
      </c>
      <c r="CS210" s="72" t="e">
        <f>SUM(CJ210,-$CI$218)/$CI$218</f>
        <v>#DIV/0!</v>
      </c>
      <c r="CU210" s="409">
        <v>18</v>
      </c>
      <c r="CV210" s="122" t="s">
        <v>123</v>
      </c>
      <c r="CW210" s="65"/>
      <c r="CX210" s="65">
        <v>139</v>
      </c>
      <c r="CY210" s="425">
        <f>SUM(CX210,-CW210)</f>
        <v>139</v>
      </c>
      <c r="CZ210" s="426" t="e">
        <f>CY210/CW210</f>
        <v>#DIV/0!</v>
      </c>
      <c r="DA210" s="61">
        <v>13</v>
      </c>
      <c r="DB210" s="65">
        <v>15</v>
      </c>
      <c r="DC210" s="65">
        <v>20</v>
      </c>
      <c r="DD210" s="425">
        <f>SUM(DC210,-DB210)</f>
        <v>5</v>
      </c>
      <c r="DE210" s="343">
        <f>DD210/DB210</f>
        <v>0.33333333333333331</v>
      </c>
      <c r="DF210" s="17"/>
      <c r="DG210" s="69">
        <v>131</v>
      </c>
      <c r="DH210" s="69">
        <f>DC210</f>
        <v>20</v>
      </c>
      <c r="DI210" s="176">
        <f>SUM(DH210,-DG210)</f>
        <v>-111</v>
      </c>
      <c r="DJ210" s="328">
        <f>DI210/DG210</f>
        <v>-0.84732824427480913</v>
      </c>
      <c r="DK210" s="409">
        <v>18</v>
      </c>
      <c r="DL210" s="72">
        <f>SUM(DC210,-$DB$218)/$DB$218</f>
        <v>-0.44444444444444442</v>
      </c>
      <c r="DN210" s="572">
        <v>18</v>
      </c>
      <c r="DO210" s="122" t="s">
        <v>123</v>
      </c>
      <c r="DP210" s="65"/>
      <c r="DQ210" s="65">
        <v>139</v>
      </c>
      <c r="DR210" s="425">
        <f>SUM(DQ210,-DP210)</f>
        <v>139</v>
      </c>
      <c r="DS210" s="426" t="e">
        <f>DR210/DP210</f>
        <v>#DIV/0!</v>
      </c>
      <c r="DT210" s="61">
        <v>13</v>
      </c>
      <c r="DU210" s="65">
        <v>1</v>
      </c>
      <c r="DV210" s="65">
        <v>0</v>
      </c>
      <c r="DW210" s="425">
        <f>SUM(DV210,-DU210)</f>
        <v>-1</v>
      </c>
      <c r="DX210" s="343">
        <f>DW210/DU210</f>
        <v>-1</v>
      </c>
      <c r="DY210" s="17"/>
      <c r="DZ210" s="69">
        <v>131</v>
      </c>
      <c r="EA210" s="69">
        <f>DV210</f>
        <v>0</v>
      </c>
      <c r="EB210" s="176">
        <f>SUM(EA210,-DZ210)</f>
        <v>-131</v>
      </c>
      <c r="EC210" s="328">
        <f>EB210/DZ210</f>
        <v>-1</v>
      </c>
      <c r="ED210" s="572">
        <v>18</v>
      </c>
      <c r="EE210" s="72">
        <f>SUM(DV210,-$DU$218)/$DU$218</f>
        <v>-1</v>
      </c>
      <c r="EG210" s="409">
        <v>18</v>
      </c>
      <c r="EH210" s="122" t="s">
        <v>123</v>
      </c>
      <c r="EI210" s="65"/>
      <c r="EJ210" s="65">
        <v>139</v>
      </c>
      <c r="EK210" s="425">
        <f>SUM(EJ210,-EI210)</f>
        <v>139</v>
      </c>
      <c r="EL210" s="426" t="e">
        <f>EK210/EI210</f>
        <v>#DIV/0!</v>
      </c>
      <c r="EM210" s="61">
        <v>13</v>
      </c>
      <c r="EN210" s="65">
        <v>0</v>
      </c>
      <c r="EO210" s="65">
        <v>0</v>
      </c>
      <c r="EP210" s="425">
        <f>SUM(EO210,-EN210)</f>
        <v>0</v>
      </c>
      <c r="EQ210" s="345" t="e">
        <f>EP210/EN210</f>
        <v>#DIV/0!</v>
      </c>
      <c r="ER210" s="17"/>
      <c r="ES210" s="69">
        <v>131</v>
      </c>
      <c r="ET210" s="69">
        <f>EO210</f>
        <v>0</v>
      </c>
      <c r="EU210" s="176">
        <f>SUM(ET210,-ES210)</f>
        <v>-131</v>
      </c>
      <c r="EV210" s="328">
        <f>EU210/ES210</f>
        <v>-1</v>
      </c>
      <c r="EW210" s="409">
        <v>18</v>
      </c>
      <c r="EX210" s="72" t="e">
        <f>SUM(EO210,-$EN$218)/$EN$218</f>
        <v>#DIV/0!</v>
      </c>
      <c r="EZ210" s="572">
        <v>18</v>
      </c>
      <c r="FA210" s="122" t="s">
        <v>123</v>
      </c>
      <c r="FB210" s="65"/>
      <c r="FC210" s="65">
        <v>139</v>
      </c>
      <c r="FD210" s="425">
        <f>SUM(FC210,-FB210)</f>
        <v>139</v>
      </c>
      <c r="FE210" s="426" t="e">
        <f>FD210/FB210</f>
        <v>#DIV/0!</v>
      </c>
      <c r="FF210" s="61">
        <v>13</v>
      </c>
      <c r="FG210" s="65">
        <v>0</v>
      </c>
      <c r="FH210" s="65">
        <v>0</v>
      </c>
      <c r="FI210" s="425">
        <f>SUM(FH210,-FG210)</f>
        <v>0</v>
      </c>
      <c r="FJ210" s="345" t="e">
        <f>FI210/FG210</f>
        <v>#DIV/0!</v>
      </c>
      <c r="FK210" s="17"/>
      <c r="FL210" s="69">
        <v>131</v>
      </c>
      <c r="FM210" s="69">
        <f>FH210</f>
        <v>0</v>
      </c>
      <c r="FN210" s="176">
        <f>SUM(FM210,-FL210)</f>
        <v>-131</v>
      </c>
      <c r="FO210" s="328">
        <f>FN210/FL210</f>
        <v>-1</v>
      </c>
      <c r="FP210" s="572">
        <v>18</v>
      </c>
      <c r="FQ210" s="72" t="e">
        <f>SUM(FH210,-$FG$218)/$FG$218</f>
        <v>#DIV/0!</v>
      </c>
      <c r="FS210" s="409">
        <v>18</v>
      </c>
      <c r="FT210" s="122" t="s">
        <v>123</v>
      </c>
      <c r="FU210" s="65"/>
      <c r="FV210" s="65">
        <v>139</v>
      </c>
      <c r="FW210" s="425">
        <f>SUM(FV210,-FU210)</f>
        <v>139</v>
      </c>
      <c r="FX210" s="426" t="e">
        <f>FW210/FU210</f>
        <v>#DIV/0!</v>
      </c>
      <c r="FY210" s="61">
        <v>13</v>
      </c>
      <c r="FZ210" s="65">
        <v>0</v>
      </c>
      <c r="GA210" s="65">
        <v>1</v>
      </c>
      <c r="GB210" s="425">
        <f>SUM(GA210,-FZ210)</f>
        <v>1</v>
      </c>
      <c r="GC210" s="345" t="e">
        <f>GB210/FZ210</f>
        <v>#DIV/0!</v>
      </c>
      <c r="GD210" s="17"/>
      <c r="GE210" s="69">
        <v>131</v>
      </c>
      <c r="GF210" s="69">
        <f>GA210</f>
        <v>1</v>
      </c>
      <c r="GG210" s="176">
        <f>SUM(GF210,-GE210)</f>
        <v>-130</v>
      </c>
      <c r="GH210" s="328">
        <f>GG210/GE210</f>
        <v>-0.99236641221374045</v>
      </c>
      <c r="GI210" s="409">
        <v>18</v>
      </c>
      <c r="GJ210" s="72">
        <f>SUM(GA210,-$FZ$218)/$FZ$218</f>
        <v>-0.95652173913043481</v>
      </c>
      <c r="GL210" s="572">
        <v>18</v>
      </c>
      <c r="GM210" s="122" t="s">
        <v>123</v>
      </c>
      <c r="GN210" s="65"/>
      <c r="GO210" s="65">
        <v>139</v>
      </c>
      <c r="GP210" s="425">
        <f>SUM(GO210,-GN210)</f>
        <v>139</v>
      </c>
      <c r="GQ210" s="426" t="e">
        <f>GP210/GN210</f>
        <v>#DIV/0!</v>
      </c>
      <c r="GR210" s="61">
        <v>13</v>
      </c>
      <c r="GS210" s="65">
        <v>0</v>
      </c>
      <c r="GT210" s="65">
        <v>0</v>
      </c>
      <c r="GU210" s="425">
        <f>SUM(GT210,-GS210)</f>
        <v>0</v>
      </c>
      <c r="GV210" s="345" t="e">
        <f>GU210/GS210</f>
        <v>#DIV/0!</v>
      </c>
      <c r="GW210" s="17"/>
      <c r="GX210" s="69">
        <v>131</v>
      </c>
      <c r="GY210" s="69">
        <f>GT210</f>
        <v>0</v>
      </c>
      <c r="GZ210" s="176">
        <f>SUM(GY210,-GX210)</f>
        <v>-131</v>
      </c>
      <c r="HA210" s="328">
        <f>GZ210/GX210</f>
        <v>-1</v>
      </c>
      <c r="HB210" s="572">
        <v>18</v>
      </c>
      <c r="HC210" s="72" t="e">
        <f>SUM(GT210,-$GS$218)/$GS$218</f>
        <v>#DIV/0!</v>
      </c>
      <c r="HE210" s="409">
        <v>18</v>
      </c>
      <c r="HF210" s="122" t="s">
        <v>123</v>
      </c>
      <c r="HG210" s="65"/>
      <c r="HH210" s="65">
        <v>139</v>
      </c>
      <c r="HI210" s="425">
        <f>SUM(HH210,-HG210)</f>
        <v>139</v>
      </c>
      <c r="HJ210" s="426" t="e">
        <f>HI210/HG210</f>
        <v>#DIV/0!</v>
      </c>
      <c r="HK210" s="61">
        <v>13</v>
      </c>
      <c r="HL210" s="65">
        <v>0</v>
      </c>
      <c r="HM210" s="65">
        <v>0</v>
      </c>
      <c r="HN210" s="425">
        <f>SUM(HM210,-HL210)</f>
        <v>0</v>
      </c>
      <c r="HO210" s="345" t="e">
        <f>HN210/HL210</f>
        <v>#DIV/0!</v>
      </c>
      <c r="HP210" s="17"/>
      <c r="HQ210" s="69">
        <v>131</v>
      </c>
      <c r="HR210" s="69">
        <f>HM210</f>
        <v>0</v>
      </c>
      <c r="HS210" s="176">
        <f>SUM(HR210,-HQ210)</f>
        <v>-131</v>
      </c>
      <c r="HT210" s="328">
        <f>HS210/HQ210</f>
        <v>-1</v>
      </c>
      <c r="HU210" s="409">
        <v>18</v>
      </c>
      <c r="HV210" s="72" t="e">
        <f>SUM(HM210,-$HL$218)/$HL$218</f>
        <v>#DIV/0!</v>
      </c>
      <c r="HX210" s="572">
        <v>18</v>
      </c>
      <c r="HY210" s="122" t="s">
        <v>123</v>
      </c>
      <c r="HZ210" s="65"/>
      <c r="IA210" s="65">
        <v>139</v>
      </c>
      <c r="IB210" s="425">
        <f>SUM(IA210,-HZ210)</f>
        <v>139</v>
      </c>
      <c r="IC210" s="426" t="e">
        <f>IB210/HZ210</f>
        <v>#DIV/0!</v>
      </c>
      <c r="ID210" s="61">
        <v>13</v>
      </c>
      <c r="IE210" s="65">
        <v>0</v>
      </c>
      <c r="IF210" s="65">
        <v>1</v>
      </c>
      <c r="IG210" s="425">
        <f>SUM(IF210,-IE210)</f>
        <v>1</v>
      </c>
      <c r="IH210" s="345" t="e">
        <f>IG210/IE210</f>
        <v>#DIV/0!</v>
      </c>
      <c r="II210" s="17"/>
      <c r="IJ210" s="69">
        <v>131</v>
      </c>
      <c r="IK210" s="69">
        <f>IF210</f>
        <v>1</v>
      </c>
      <c r="IL210" s="176">
        <f>SUM(IK210,-IJ210)</f>
        <v>-130</v>
      </c>
      <c r="IM210" s="328">
        <f>IL210/IJ210</f>
        <v>-0.99236641221374045</v>
      </c>
      <c r="IN210" s="572">
        <v>18</v>
      </c>
      <c r="IO210" s="72">
        <f>SUM(IF210,-$IE$218)/$IE$218</f>
        <v>-0.5</v>
      </c>
      <c r="IQ210" s="566">
        <v>18</v>
      </c>
      <c r="IR210" s="122" t="s">
        <v>123</v>
      </c>
      <c r="IS210" s="65"/>
      <c r="IT210" s="65">
        <v>139</v>
      </c>
      <c r="IU210" s="425">
        <f>SUM(IT210,-IS210)</f>
        <v>139</v>
      </c>
      <c r="IV210" s="426" t="e">
        <f>IU210/IS210</f>
        <v>#DIV/0!</v>
      </c>
      <c r="IW210" s="61">
        <v>13</v>
      </c>
      <c r="IX210" s="65">
        <f>SUM(AB210,AU210,BO210,CI210,DB210,DU210,EN210,FG210,FZ210,GS210,HL210,IE210)</f>
        <v>29</v>
      </c>
      <c r="IY210" s="65">
        <f>SUM(AC210,AV210,BP210,CJ210,DC210,DV210,EO210,FH210,GA210,GT210,HM210,IF210)</f>
        <v>33</v>
      </c>
      <c r="IZ210" s="425">
        <f>SUM(IY210,-IX210)</f>
        <v>4</v>
      </c>
      <c r="JA210" s="345">
        <f>IZ210/IX210</f>
        <v>0.13793103448275862</v>
      </c>
      <c r="JB210" s="17"/>
      <c r="JC210" s="69">
        <v>131</v>
      </c>
      <c r="JD210" s="69">
        <f>IY210</f>
        <v>33</v>
      </c>
      <c r="JE210" s="176">
        <f>SUM(JD210,-JC210)</f>
        <v>-98</v>
      </c>
      <c r="JF210" s="328">
        <f>JE210/JC210</f>
        <v>-0.74809160305343514</v>
      </c>
      <c r="JG210" s="566">
        <v>18</v>
      </c>
      <c r="JH210" s="72">
        <f>SUM(IY210,-$IX$218)/$IX$218</f>
        <v>-0.61627906976744184</v>
      </c>
    </row>
    <row r="211" spans="1:268" x14ac:dyDescent="0.25">
      <c r="A211" s="566">
        <v>19</v>
      </c>
      <c r="B211" s="81" t="s">
        <v>18</v>
      </c>
      <c r="C211" s="7"/>
      <c r="D211" s="82">
        <v>126</v>
      </c>
      <c r="E211" s="58"/>
      <c r="F211" s="323">
        <f>D211/D210</f>
        <v>0.90647482014388492</v>
      </c>
      <c r="G211" s="61">
        <v>14</v>
      </c>
      <c r="H211" s="85">
        <v>80</v>
      </c>
      <c r="I211" s="85">
        <v>79</v>
      </c>
      <c r="J211" s="86">
        <f>H211/H210</f>
        <v>0.85106382978723405</v>
      </c>
      <c r="K211" s="86">
        <f>I211/I210</f>
        <v>0.92941176470588238</v>
      </c>
      <c r="L211" s="17"/>
      <c r="M211" s="82"/>
      <c r="N211" s="82"/>
      <c r="O211" s="58"/>
      <c r="P211" s="92"/>
      <c r="Q211" s="566">
        <v>19</v>
      </c>
      <c r="R211" s="495">
        <f>SUM(I211,-$IX$218)/$IX$218</f>
        <v>-8.1395348837209308E-2</v>
      </c>
      <c r="U211" s="409">
        <v>19</v>
      </c>
      <c r="V211" s="81" t="s">
        <v>18</v>
      </c>
      <c r="W211" s="7"/>
      <c r="X211" s="82">
        <v>126</v>
      </c>
      <c r="Y211" s="58"/>
      <c r="Z211" s="323">
        <f>X211/X210</f>
        <v>0.90647482014388492</v>
      </c>
      <c r="AA211" s="61">
        <v>14</v>
      </c>
      <c r="AB211" s="85">
        <v>10</v>
      </c>
      <c r="AC211" s="85">
        <v>11</v>
      </c>
      <c r="AD211" s="86">
        <f>AB211/AB210</f>
        <v>0.90909090909090906</v>
      </c>
      <c r="AE211" s="86">
        <f>AC211/AC210</f>
        <v>1</v>
      </c>
      <c r="AF211" s="17"/>
      <c r="AG211" s="82"/>
      <c r="AH211" s="82"/>
      <c r="AI211" s="58"/>
      <c r="AJ211" s="92"/>
      <c r="AK211" s="409">
        <v>19</v>
      </c>
      <c r="AL211" s="495">
        <f>SUM(AC211,-$AB$218)/$AB$218</f>
        <v>-0.3888888888888889</v>
      </c>
      <c r="AN211" s="572">
        <v>19</v>
      </c>
      <c r="AO211" s="81" t="s">
        <v>18</v>
      </c>
      <c r="AP211" s="7"/>
      <c r="AQ211" s="82">
        <v>126</v>
      </c>
      <c r="AR211" s="58"/>
      <c r="AS211" s="323">
        <f>AQ211/AQ210</f>
        <v>0.90647482014388492</v>
      </c>
      <c r="AT211" s="61">
        <v>14</v>
      </c>
      <c r="AU211" s="85">
        <v>2</v>
      </c>
      <c r="AV211" s="85">
        <v>0</v>
      </c>
      <c r="AW211" s="86">
        <f>AU211/AU210</f>
        <v>1</v>
      </c>
      <c r="AX211" s="86" t="e">
        <f>AV211/AV210</f>
        <v>#DIV/0!</v>
      </c>
      <c r="AY211" s="17"/>
      <c r="AZ211" s="82"/>
      <c r="BA211" s="82"/>
      <c r="BB211" s="58"/>
      <c r="BC211" s="92"/>
      <c r="BD211" s="572">
        <v>19</v>
      </c>
      <c r="BE211" s="495">
        <f>SUM(AV211,-$AU$218)/$AU$218</f>
        <v>-1</v>
      </c>
      <c r="BH211" s="409">
        <v>19</v>
      </c>
      <c r="BI211" s="81" t="s">
        <v>18</v>
      </c>
      <c r="BJ211" s="7"/>
      <c r="BK211" s="82">
        <v>126</v>
      </c>
      <c r="BL211" s="58"/>
      <c r="BM211" s="323">
        <f>BK211/BK210</f>
        <v>0.90647482014388492</v>
      </c>
      <c r="BN211" s="61">
        <v>14</v>
      </c>
      <c r="BO211" s="85">
        <v>0</v>
      </c>
      <c r="BP211" s="85">
        <v>0</v>
      </c>
      <c r="BQ211" s="86" t="e">
        <f>BO211/BO210</f>
        <v>#DIV/0!</v>
      </c>
      <c r="BR211" s="86" t="e">
        <f>BP211/BP210</f>
        <v>#DIV/0!</v>
      </c>
      <c r="BS211" s="17"/>
      <c r="BT211" s="82"/>
      <c r="BU211" s="82"/>
      <c r="BV211" s="58"/>
      <c r="BW211" s="92"/>
      <c r="BX211" s="409">
        <v>19</v>
      </c>
      <c r="BY211" s="495">
        <f>SUM(BP211,-$BO$218)/$BO$218</f>
        <v>-1</v>
      </c>
      <c r="CB211" s="572">
        <v>19</v>
      </c>
      <c r="CC211" s="81" t="s">
        <v>18</v>
      </c>
      <c r="CD211" s="7"/>
      <c r="CE211" s="82">
        <v>126</v>
      </c>
      <c r="CF211" s="58"/>
      <c r="CG211" s="323">
        <f>CE211/CE210</f>
        <v>0.90647482014388492</v>
      </c>
      <c r="CH211" s="61">
        <v>14</v>
      </c>
      <c r="CI211" s="85">
        <v>0</v>
      </c>
      <c r="CJ211" s="85">
        <v>0</v>
      </c>
      <c r="CK211" s="86" t="e">
        <f>CI211/CI210</f>
        <v>#DIV/0!</v>
      </c>
      <c r="CL211" s="86" t="e">
        <f>CJ211/CJ210</f>
        <v>#DIV/0!</v>
      </c>
      <c r="CM211" s="17"/>
      <c r="CN211" s="82"/>
      <c r="CO211" s="82"/>
      <c r="CP211" s="58"/>
      <c r="CQ211" s="92"/>
      <c r="CR211" s="572">
        <v>19</v>
      </c>
      <c r="CS211" s="495" t="e">
        <f>SUM(CJ211,-$CI$218)/$CI$218</f>
        <v>#DIV/0!</v>
      </c>
      <c r="CU211" s="409">
        <v>19</v>
      </c>
      <c r="CV211" s="81" t="s">
        <v>18</v>
      </c>
      <c r="CW211" s="7"/>
      <c r="CX211" s="82">
        <v>126</v>
      </c>
      <c r="CY211" s="58"/>
      <c r="CZ211" s="323">
        <f>CX211/CX210</f>
        <v>0.90647482014388492</v>
      </c>
      <c r="DA211" s="61">
        <v>14</v>
      </c>
      <c r="DB211" s="85">
        <v>15</v>
      </c>
      <c r="DC211" s="85">
        <v>20</v>
      </c>
      <c r="DD211" s="86">
        <f>DB211/DB210</f>
        <v>1</v>
      </c>
      <c r="DE211" s="86">
        <f>DC211/DC210</f>
        <v>1</v>
      </c>
      <c r="DF211" s="17"/>
      <c r="DG211" s="82"/>
      <c r="DH211" s="82"/>
      <c r="DI211" s="58"/>
      <c r="DJ211" s="92"/>
      <c r="DK211" s="409">
        <v>19</v>
      </c>
      <c r="DL211" s="495">
        <f>SUM(DC211,-$DB$218)/$DB$218</f>
        <v>-0.44444444444444442</v>
      </c>
      <c r="DN211" s="572">
        <v>19</v>
      </c>
      <c r="DO211" s="81" t="s">
        <v>18</v>
      </c>
      <c r="DP211" s="7"/>
      <c r="DQ211" s="82">
        <v>126</v>
      </c>
      <c r="DR211" s="58"/>
      <c r="DS211" s="323">
        <f>DQ211/DQ210</f>
        <v>0.90647482014388492</v>
      </c>
      <c r="DT211" s="61">
        <v>14</v>
      </c>
      <c r="DU211" s="85">
        <v>1</v>
      </c>
      <c r="DV211" s="85">
        <v>0</v>
      </c>
      <c r="DW211" s="86">
        <f>DU211/DU210</f>
        <v>1</v>
      </c>
      <c r="DX211" s="86" t="e">
        <f>DV211/DV210</f>
        <v>#DIV/0!</v>
      </c>
      <c r="DY211" s="17"/>
      <c r="DZ211" s="82"/>
      <c r="EA211" s="82"/>
      <c r="EB211" s="58"/>
      <c r="EC211" s="92"/>
      <c r="ED211" s="572">
        <v>19</v>
      </c>
      <c r="EE211" s="495">
        <f>SUM(DV211,-$DB$218)/$DB$218</f>
        <v>-1</v>
      </c>
      <c r="EG211" s="409">
        <v>19</v>
      </c>
      <c r="EH211" s="81" t="s">
        <v>18</v>
      </c>
      <c r="EI211" s="7"/>
      <c r="EJ211" s="82">
        <v>126</v>
      </c>
      <c r="EK211" s="58"/>
      <c r="EL211" s="323">
        <f>EJ211/EJ210</f>
        <v>0.90647482014388492</v>
      </c>
      <c r="EM211" s="61">
        <v>14</v>
      </c>
      <c r="EN211" s="85">
        <v>0</v>
      </c>
      <c r="EO211" s="85">
        <v>0</v>
      </c>
      <c r="EP211" s="86" t="e">
        <f>EN211/EN210</f>
        <v>#DIV/0!</v>
      </c>
      <c r="EQ211" s="86" t="e">
        <f>EO211/EO210</f>
        <v>#DIV/0!</v>
      </c>
      <c r="ER211" s="17"/>
      <c r="ES211" s="82"/>
      <c r="ET211" s="82"/>
      <c r="EU211" s="58"/>
      <c r="EV211" s="92"/>
      <c r="EW211" s="409">
        <v>19</v>
      </c>
      <c r="EX211" s="495" t="e">
        <f>SUM(EO211,-$EN$218)/$EN$218</f>
        <v>#DIV/0!</v>
      </c>
      <c r="EZ211" s="572">
        <v>19</v>
      </c>
      <c r="FA211" s="81" t="s">
        <v>18</v>
      </c>
      <c r="FB211" s="7"/>
      <c r="FC211" s="82">
        <v>126</v>
      </c>
      <c r="FD211" s="58"/>
      <c r="FE211" s="323">
        <f>FC211/FC210</f>
        <v>0.90647482014388492</v>
      </c>
      <c r="FF211" s="61">
        <v>14</v>
      </c>
      <c r="FG211" s="85">
        <v>0</v>
      </c>
      <c r="FH211" s="85">
        <v>0</v>
      </c>
      <c r="FI211" s="86" t="e">
        <f>FG211/FG210</f>
        <v>#DIV/0!</v>
      </c>
      <c r="FJ211" s="86" t="e">
        <f>FH211/FH210</f>
        <v>#DIV/0!</v>
      </c>
      <c r="FK211" s="17"/>
      <c r="FL211" s="82"/>
      <c r="FM211" s="82"/>
      <c r="FN211" s="58"/>
      <c r="FO211" s="92"/>
      <c r="FP211" s="572">
        <v>19</v>
      </c>
      <c r="FQ211" s="581" t="e">
        <f>SUM(FH211,-$FG$218)/$FG$218</f>
        <v>#DIV/0!</v>
      </c>
      <c r="FS211" s="409">
        <v>19</v>
      </c>
      <c r="FT211" s="81" t="s">
        <v>18</v>
      </c>
      <c r="FU211" s="7"/>
      <c r="FV211" s="82">
        <v>126</v>
      </c>
      <c r="FW211" s="58"/>
      <c r="FX211" s="323">
        <f>FV211/FV210</f>
        <v>0.90647482014388492</v>
      </c>
      <c r="FY211" s="61">
        <v>14</v>
      </c>
      <c r="FZ211" s="85">
        <v>0</v>
      </c>
      <c r="GA211" s="85">
        <v>1</v>
      </c>
      <c r="GB211" s="86" t="e">
        <f>FZ211/FZ210</f>
        <v>#DIV/0!</v>
      </c>
      <c r="GC211" s="86">
        <f>GA211/GA210</f>
        <v>1</v>
      </c>
      <c r="GD211" s="17"/>
      <c r="GE211" s="82"/>
      <c r="GF211" s="82"/>
      <c r="GG211" s="58"/>
      <c r="GH211" s="92"/>
      <c r="GI211" s="409">
        <v>19</v>
      </c>
      <c r="GJ211" s="495">
        <f>SUM(GA211,-$FZ$218)/$FZ$218</f>
        <v>-0.95652173913043481</v>
      </c>
      <c r="GL211" s="572">
        <v>19</v>
      </c>
      <c r="GM211" s="81" t="s">
        <v>18</v>
      </c>
      <c r="GN211" s="7"/>
      <c r="GO211" s="82">
        <v>126</v>
      </c>
      <c r="GP211" s="58"/>
      <c r="GQ211" s="323">
        <f>GO211/GO210</f>
        <v>0.90647482014388492</v>
      </c>
      <c r="GR211" s="61">
        <v>14</v>
      </c>
      <c r="GS211" s="85">
        <v>0</v>
      </c>
      <c r="GT211" s="85">
        <v>0</v>
      </c>
      <c r="GU211" s="86" t="e">
        <f>GS211/GS210</f>
        <v>#DIV/0!</v>
      </c>
      <c r="GV211" s="86" t="e">
        <f>GT211/GT210</f>
        <v>#DIV/0!</v>
      </c>
      <c r="GW211" s="17"/>
      <c r="GX211" s="82"/>
      <c r="GY211" s="82"/>
      <c r="GZ211" s="58"/>
      <c r="HA211" s="92"/>
      <c r="HB211" s="572">
        <v>19</v>
      </c>
      <c r="HC211" s="495" t="e">
        <f>SUM(GT211,-$GS$218)/$GS$218</f>
        <v>#DIV/0!</v>
      </c>
      <c r="HE211" s="409">
        <v>19</v>
      </c>
      <c r="HF211" s="81" t="s">
        <v>18</v>
      </c>
      <c r="HG211" s="7"/>
      <c r="HH211" s="82">
        <v>126</v>
      </c>
      <c r="HI211" s="58"/>
      <c r="HJ211" s="323">
        <f>HH211/HH210</f>
        <v>0.90647482014388492</v>
      </c>
      <c r="HK211" s="61">
        <v>14</v>
      </c>
      <c r="HL211" s="85">
        <v>0</v>
      </c>
      <c r="HM211" s="85">
        <v>0</v>
      </c>
      <c r="HN211" s="86" t="e">
        <f>HL211/HL210</f>
        <v>#DIV/0!</v>
      </c>
      <c r="HO211" s="86" t="e">
        <f>HM211/HM210</f>
        <v>#DIV/0!</v>
      </c>
      <c r="HP211" s="17"/>
      <c r="HQ211" s="82"/>
      <c r="HR211" s="82"/>
      <c r="HS211" s="58"/>
      <c r="HT211" s="92"/>
      <c r="HU211" s="409">
        <v>19</v>
      </c>
      <c r="HV211" s="495" t="e">
        <f>SUM(HM211,-$HL$218)/$HL$218</f>
        <v>#DIV/0!</v>
      </c>
      <c r="HX211" s="572">
        <v>19</v>
      </c>
      <c r="HY211" s="81" t="s">
        <v>18</v>
      </c>
      <c r="HZ211" s="7"/>
      <c r="IA211" s="82">
        <v>126</v>
      </c>
      <c r="IB211" s="58"/>
      <c r="IC211" s="323">
        <f>IA211/IA210</f>
        <v>0.90647482014388492</v>
      </c>
      <c r="ID211" s="61">
        <v>14</v>
      </c>
      <c r="IE211" s="85">
        <v>0</v>
      </c>
      <c r="IF211" s="85">
        <v>1</v>
      </c>
      <c r="IG211" s="86" t="e">
        <f>IE211/IE210</f>
        <v>#DIV/0!</v>
      </c>
      <c r="IH211" s="86">
        <f>IF211/IF210</f>
        <v>1</v>
      </c>
      <c r="II211" s="17"/>
      <c r="IJ211" s="82"/>
      <c r="IK211" s="82"/>
      <c r="IL211" s="58"/>
      <c r="IM211" s="92"/>
      <c r="IN211" s="572">
        <v>19</v>
      </c>
      <c r="IO211" s="495" t="e">
        <f>SUM(IF211,-$HL$218)/$HL$218</f>
        <v>#DIV/0!</v>
      </c>
      <c r="IQ211" s="566">
        <v>19</v>
      </c>
      <c r="IR211" s="81" t="s">
        <v>18</v>
      </c>
      <c r="IS211" s="7"/>
      <c r="IT211" s="82">
        <v>126</v>
      </c>
      <c r="IU211" s="58"/>
      <c r="IV211" s="323">
        <f>IT211/IT210</f>
        <v>0.90647482014388492</v>
      </c>
      <c r="IW211" s="61">
        <v>14</v>
      </c>
      <c r="IX211" s="128">
        <f t="shared" ref="IX211:IY212" si="1865">SUM(AB211,AU211,BO211,CI211,DB211,DU211,EN211,FG211,FZ211,GS211,HL211,IE211)</f>
        <v>28</v>
      </c>
      <c r="IY211" s="128">
        <f t="shared" si="1865"/>
        <v>33</v>
      </c>
      <c r="IZ211" s="86">
        <f>IX211/IX210</f>
        <v>0.96551724137931039</v>
      </c>
      <c r="JA211" s="86">
        <f>IY211/IY210</f>
        <v>1</v>
      </c>
      <c r="JB211" s="17"/>
      <c r="JC211" s="82"/>
      <c r="JD211" s="82"/>
      <c r="JE211" s="58"/>
      <c r="JF211" s="92"/>
      <c r="JG211" s="566">
        <v>19</v>
      </c>
      <c r="JH211" s="495">
        <f>SUM(IY211,-$IX$218)/$IX$218</f>
        <v>-0.61627906976744184</v>
      </c>
    </row>
    <row r="212" spans="1:268" x14ac:dyDescent="0.25">
      <c r="A212" s="566">
        <v>20</v>
      </c>
      <c r="B212" s="81" t="s">
        <v>19</v>
      </c>
      <c r="C212" s="113"/>
      <c r="D212" s="82">
        <v>13</v>
      </c>
      <c r="E212" s="58"/>
      <c r="F212" s="323">
        <f>D212/D210</f>
        <v>9.3525179856115109E-2</v>
      </c>
      <c r="G212" s="61">
        <v>15</v>
      </c>
      <c r="H212" s="85">
        <v>14</v>
      </c>
      <c r="I212" s="85">
        <v>6</v>
      </c>
      <c r="J212" s="86">
        <f>H212/H210</f>
        <v>0.14893617021276595</v>
      </c>
      <c r="K212" s="86">
        <f>I212/I210</f>
        <v>7.0588235294117646E-2</v>
      </c>
      <c r="L212" s="17"/>
      <c r="M212" s="82"/>
      <c r="N212" s="82"/>
      <c r="O212" s="58"/>
      <c r="P212" s="92"/>
      <c r="Q212" s="566">
        <v>20</v>
      </c>
      <c r="R212" s="6"/>
      <c r="U212" s="409">
        <v>20</v>
      </c>
      <c r="V212" s="81" t="s">
        <v>19</v>
      </c>
      <c r="W212" s="113"/>
      <c r="X212" s="82">
        <v>13</v>
      </c>
      <c r="Y212" s="58"/>
      <c r="Z212" s="323">
        <f>X212/X210</f>
        <v>9.3525179856115109E-2</v>
      </c>
      <c r="AA212" s="61">
        <v>15</v>
      </c>
      <c r="AB212" s="85">
        <v>1</v>
      </c>
      <c r="AC212" s="85">
        <v>0</v>
      </c>
      <c r="AD212" s="86">
        <f>AB212/AB210</f>
        <v>9.0909090909090912E-2</v>
      </c>
      <c r="AE212" s="86">
        <f>AC212/AC210</f>
        <v>0</v>
      </c>
      <c r="AF212" s="17"/>
      <c r="AG212" s="82"/>
      <c r="AH212" s="82"/>
      <c r="AI212" s="58"/>
      <c r="AJ212" s="92"/>
      <c r="AK212" s="409">
        <v>20</v>
      </c>
      <c r="AL212" s="6"/>
      <c r="AN212" s="572">
        <v>20</v>
      </c>
      <c r="AO212" s="81" t="s">
        <v>19</v>
      </c>
      <c r="AP212" s="113"/>
      <c r="AQ212" s="82">
        <v>13</v>
      </c>
      <c r="AR212" s="58"/>
      <c r="AS212" s="323">
        <f>AQ212/AQ210</f>
        <v>9.3525179856115109E-2</v>
      </c>
      <c r="AT212" s="61">
        <v>15</v>
      </c>
      <c r="AU212" s="85">
        <v>0</v>
      </c>
      <c r="AV212" s="85">
        <v>0</v>
      </c>
      <c r="AW212" s="86">
        <f>AU212/AU210</f>
        <v>0</v>
      </c>
      <c r="AX212" s="86" t="e">
        <f>AV212/AV210</f>
        <v>#DIV/0!</v>
      </c>
      <c r="AY212" s="17"/>
      <c r="AZ212" s="82"/>
      <c r="BA212" s="82"/>
      <c r="BB212" s="58"/>
      <c r="BC212" s="92"/>
      <c r="BD212" s="572">
        <v>20</v>
      </c>
      <c r="BE212" s="6"/>
      <c r="BH212" s="409">
        <v>20</v>
      </c>
      <c r="BI212" s="81" t="s">
        <v>19</v>
      </c>
      <c r="BJ212" s="113"/>
      <c r="BK212" s="82">
        <v>13</v>
      </c>
      <c r="BL212" s="58"/>
      <c r="BM212" s="323">
        <f>BK212/BK210</f>
        <v>9.3525179856115109E-2</v>
      </c>
      <c r="BN212" s="61">
        <v>15</v>
      </c>
      <c r="BO212" s="85">
        <v>0</v>
      </c>
      <c r="BP212" s="85">
        <v>0</v>
      </c>
      <c r="BQ212" s="86" t="e">
        <f>BO212/BO210</f>
        <v>#DIV/0!</v>
      </c>
      <c r="BR212" s="86" t="e">
        <f>BP212/BP210</f>
        <v>#DIV/0!</v>
      </c>
      <c r="BS212" s="17"/>
      <c r="BT212" s="82"/>
      <c r="BU212" s="82"/>
      <c r="BV212" s="58"/>
      <c r="BW212" s="92"/>
      <c r="BX212" s="409">
        <v>20</v>
      </c>
      <c r="BY212" s="6"/>
      <c r="CB212" s="572">
        <v>20</v>
      </c>
      <c r="CC212" s="81" t="s">
        <v>19</v>
      </c>
      <c r="CD212" s="113"/>
      <c r="CE212" s="82">
        <v>13</v>
      </c>
      <c r="CF212" s="58"/>
      <c r="CG212" s="323">
        <f>CE212/CE210</f>
        <v>9.3525179856115109E-2</v>
      </c>
      <c r="CH212" s="61">
        <v>15</v>
      </c>
      <c r="CI212" s="85">
        <v>0</v>
      </c>
      <c r="CJ212" s="85">
        <v>0</v>
      </c>
      <c r="CK212" s="86" t="e">
        <f>CI212/CI210</f>
        <v>#DIV/0!</v>
      </c>
      <c r="CL212" s="86" t="e">
        <f>CJ212/CJ210</f>
        <v>#DIV/0!</v>
      </c>
      <c r="CM212" s="17"/>
      <c r="CN212" s="82"/>
      <c r="CO212" s="82"/>
      <c r="CP212" s="58"/>
      <c r="CQ212" s="92"/>
      <c r="CR212" s="572">
        <v>20</v>
      </c>
      <c r="CS212" s="6"/>
      <c r="CU212" s="409">
        <v>20</v>
      </c>
      <c r="CV212" s="81" t="s">
        <v>19</v>
      </c>
      <c r="CW212" s="113"/>
      <c r="CX212" s="82">
        <v>13</v>
      </c>
      <c r="CY212" s="58"/>
      <c r="CZ212" s="323">
        <f>CX212/CX210</f>
        <v>9.3525179856115109E-2</v>
      </c>
      <c r="DA212" s="61">
        <v>15</v>
      </c>
      <c r="DB212" s="85">
        <v>0</v>
      </c>
      <c r="DC212" s="85">
        <v>0</v>
      </c>
      <c r="DD212" s="86">
        <f>DB212/DB210</f>
        <v>0</v>
      </c>
      <c r="DE212" s="86">
        <f>DC212/DC210</f>
        <v>0</v>
      </c>
      <c r="DF212" s="17"/>
      <c r="DG212" s="82"/>
      <c r="DH212" s="82"/>
      <c r="DI212" s="58"/>
      <c r="DJ212" s="92"/>
      <c r="DK212" s="409">
        <v>20</v>
      </c>
      <c r="DL212" s="6"/>
      <c r="DN212" s="572">
        <v>20</v>
      </c>
      <c r="DO212" s="81" t="s">
        <v>19</v>
      </c>
      <c r="DP212" s="113"/>
      <c r="DQ212" s="82">
        <v>13</v>
      </c>
      <c r="DR212" s="58"/>
      <c r="DS212" s="323">
        <f>DQ212/DQ210</f>
        <v>9.3525179856115109E-2</v>
      </c>
      <c r="DT212" s="61">
        <v>15</v>
      </c>
      <c r="DU212" s="85">
        <v>0</v>
      </c>
      <c r="DV212" s="85">
        <v>0</v>
      </c>
      <c r="DW212" s="86">
        <f>DU212/DU210</f>
        <v>0</v>
      </c>
      <c r="DX212" s="86" t="e">
        <f>DV212/DV210</f>
        <v>#DIV/0!</v>
      </c>
      <c r="DY212" s="17"/>
      <c r="DZ212" s="82"/>
      <c r="EA212" s="82"/>
      <c r="EB212" s="58"/>
      <c r="EC212" s="92"/>
      <c r="ED212" s="572">
        <v>20</v>
      </c>
      <c r="EE212" s="6"/>
      <c r="EG212" s="409">
        <v>20</v>
      </c>
      <c r="EH212" s="81" t="s">
        <v>19</v>
      </c>
      <c r="EI212" s="113"/>
      <c r="EJ212" s="82">
        <v>13</v>
      </c>
      <c r="EK212" s="58"/>
      <c r="EL212" s="323">
        <f>EJ212/EJ210</f>
        <v>9.3525179856115109E-2</v>
      </c>
      <c r="EM212" s="61">
        <v>15</v>
      </c>
      <c r="EN212" s="85">
        <v>0</v>
      </c>
      <c r="EO212" s="85">
        <v>0</v>
      </c>
      <c r="EP212" s="86" t="e">
        <f>EN212/EN210</f>
        <v>#DIV/0!</v>
      </c>
      <c r="EQ212" s="86" t="e">
        <f>EO212/EO210</f>
        <v>#DIV/0!</v>
      </c>
      <c r="ER212" s="17"/>
      <c r="ES212" s="82"/>
      <c r="ET212" s="82"/>
      <c r="EU212" s="58"/>
      <c r="EV212" s="92"/>
      <c r="EW212" s="409">
        <v>20</v>
      </c>
      <c r="EX212" s="6"/>
      <c r="EZ212" s="572">
        <v>20</v>
      </c>
      <c r="FA212" s="81" t="s">
        <v>19</v>
      </c>
      <c r="FB212" s="113"/>
      <c r="FC212" s="82">
        <v>13</v>
      </c>
      <c r="FD212" s="58"/>
      <c r="FE212" s="323">
        <f>FC212/FC210</f>
        <v>9.3525179856115109E-2</v>
      </c>
      <c r="FF212" s="61">
        <v>15</v>
      </c>
      <c r="FG212" s="85">
        <v>0</v>
      </c>
      <c r="FH212" s="85">
        <v>0</v>
      </c>
      <c r="FI212" s="86" t="e">
        <f>FG212/FG210</f>
        <v>#DIV/0!</v>
      </c>
      <c r="FJ212" s="86" t="e">
        <f>FH212/FH210</f>
        <v>#DIV/0!</v>
      </c>
      <c r="FK212" s="17"/>
      <c r="FL212" s="82"/>
      <c r="FM212" s="82"/>
      <c r="FN212" s="58"/>
      <c r="FO212" s="92"/>
      <c r="FP212" s="572">
        <v>20</v>
      </c>
      <c r="FQ212" s="6"/>
      <c r="FS212" s="409">
        <v>20</v>
      </c>
      <c r="FT212" s="81" t="s">
        <v>19</v>
      </c>
      <c r="FU212" s="113"/>
      <c r="FV212" s="82">
        <v>13</v>
      </c>
      <c r="FW212" s="58"/>
      <c r="FX212" s="323">
        <f>FV212/FV210</f>
        <v>9.3525179856115109E-2</v>
      </c>
      <c r="FY212" s="61">
        <v>15</v>
      </c>
      <c r="FZ212" s="85">
        <v>0</v>
      </c>
      <c r="GA212" s="85">
        <v>0</v>
      </c>
      <c r="GB212" s="86" t="e">
        <f>FZ212/FZ210</f>
        <v>#DIV/0!</v>
      </c>
      <c r="GC212" s="86">
        <f>GA212/GA210</f>
        <v>0</v>
      </c>
      <c r="GD212" s="17"/>
      <c r="GE212" s="82"/>
      <c r="GF212" s="82"/>
      <c r="GG212" s="58"/>
      <c r="GH212" s="92"/>
      <c r="GI212" s="409">
        <v>20</v>
      </c>
      <c r="GJ212" s="6"/>
      <c r="GL212" s="572">
        <v>20</v>
      </c>
      <c r="GM212" s="81" t="s">
        <v>19</v>
      </c>
      <c r="GN212" s="113"/>
      <c r="GO212" s="82">
        <v>13</v>
      </c>
      <c r="GP212" s="58"/>
      <c r="GQ212" s="323">
        <f>GO212/GO210</f>
        <v>9.3525179856115109E-2</v>
      </c>
      <c r="GR212" s="61">
        <v>15</v>
      </c>
      <c r="GS212" s="85">
        <v>0</v>
      </c>
      <c r="GT212" s="85">
        <v>0</v>
      </c>
      <c r="GU212" s="86" t="e">
        <f>GS212/GS210</f>
        <v>#DIV/0!</v>
      </c>
      <c r="GV212" s="86" t="e">
        <f>GT212/GT210</f>
        <v>#DIV/0!</v>
      </c>
      <c r="GW212" s="17"/>
      <c r="GX212" s="82"/>
      <c r="GY212" s="82"/>
      <c r="GZ212" s="58"/>
      <c r="HA212" s="92"/>
      <c r="HB212" s="572">
        <v>20</v>
      </c>
      <c r="HC212" s="6"/>
      <c r="HE212" s="409">
        <v>20</v>
      </c>
      <c r="HF212" s="81" t="s">
        <v>19</v>
      </c>
      <c r="HG212" s="113"/>
      <c r="HH212" s="82">
        <v>13</v>
      </c>
      <c r="HI212" s="58"/>
      <c r="HJ212" s="323">
        <f>HH212/HH210</f>
        <v>9.3525179856115109E-2</v>
      </c>
      <c r="HK212" s="61">
        <v>15</v>
      </c>
      <c r="HL212" s="85">
        <v>0</v>
      </c>
      <c r="HM212" s="85">
        <v>0</v>
      </c>
      <c r="HN212" s="86" t="e">
        <f>HL212/HL210</f>
        <v>#DIV/0!</v>
      </c>
      <c r="HO212" s="86" t="e">
        <f>HM212/HM210</f>
        <v>#DIV/0!</v>
      </c>
      <c r="HP212" s="17"/>
      <c r="HQ212" s="82"/>
      <c r="HR212" s="82"/>
      <c r="HS212" s="58"/>
      <c r="HT212" s="92"/>
      <c r="HU212" s="409">
        <v>20</v>
      </c>
      <c r="HV212" s="6"/>
      <c r="HX212" s="572">
        <v>20</v>
      </c>
      <c r="HY212" s="81" t="s">
        <v>19</v>
      </c>
      <c r="HZ212" s="113"/>
      <c r="IA212" s="82">
        <v>13</v>
      </c>
      <c r="IB212" s="58"/>
      <c r="IC212" s="323">
        <f>IA212/IA210</f>
        <v>9.3525179856115109E-2</v>
      </c>
      <c r="ID212" s="61">
        <v>15</v>
      </c>
      <c r="IE212" s="85">
        <v>0</v>
      </c>
      <c r="IF212" s="85">
        <v>0</v>
      </c>
      <c r="IG212" s="86" t="e">
        <f>IE212/IE210</f>
        <v>#DIV/0!</v>
      </c>
      <c r="IH212" s="86">
        <f>IF212/IF210</f>
        <v>0</v>
      </c>
      <c r="II212" s="17"/>
      <c r="IJ212" s="82"/>
      <c r="IK212" s="82"/>
      <c r="IL212" s="58"/>
      <c r="IM212" s="92"/>
      <c r="IN212" s="572">
        <v>20</v>
      </c>
      <c r="IO212" s="6"/>
      <c r="IQ212" s="566">
        <v>20</v>
      </c>
      <c r="IR212" s="81" t="s">
        <v>19</v>
      </c>
      <c r="IS212" s="113"/>
      <c r="IT212" s="82">
        <v>13</v>
      </c>
      <c r="IU212" s="58"/>
      <c r="IV212" s="323">
        <f>IT212/IT210</f>
        <v>9.3525179856115109E-2</v>
      </c>
      <c r="IW212" s="61">
        <v>15</v>
      </c>
      <c r="IX212" s="128">
        <f t="shared" si="1865"/>
        <v>1</v>
      </c>
      <c r="IY212" s="128">
        <f t="shared" si="1865"/>
        <v>0</v>
      </c>
      <c r="IZ212" s="86">
        <f>IX212/IX210</f>
        <v>3.4482758620689655E-2</v>
      </c>
      <c r="JA212" s="86">
        <f>IY212/IY210</f>
        <v>0</v>
      </c>
      <c r="JB212" s="17"/>
      <c r="JC212" s="82"/>
      <c r="JD212" s="82"/>
      <c r="JE212" s="58"/>
      <c r="JF212" s="92"/>
      <c r="JG212" s="566">
        <v>20</v>
      </c>
      <c r="JH212" s="6"/>
    </row>
    <row r="213" spans="1:268" hidden="1" x14ac:dyDescent="0.25">
      <c r="A213" s="566">
        <v>19</v>
      </c>
      <c r="B213" s="81" t="s">
        <v>129</v>
      </c>
      <c r="C213" s="7"/>
      <c r="D213" s="7"/>
      <c r="E213" s="58"/>
      <c r="F213" s="92"/>
      <c r="G213" s="61">
        <v>16</v>
      </c>
      <c r="H213" s="7"/>
      <c r="I213" s="7"/>
      <c r="J213" s="58"/>
      <c r="K213" s="92"/>
      <c r="L213" s="17"/>
      <c r="M213" s="7"/>
      <c r="N213" s="7"/>
      <c r="O213" s="58"/>
      <c r="P213" s="92"/>
      <c r="Q213" s="566">
        <v>19</v>
      </c>
      <c r="R213" s="6"/>
      <c r="U213" s="409">
        <v>19</v>
      </c>
      <c r="V213" s="81" t="s">
        <v>129</v>
      </c>
      <c r="W213" s="7"/>
      <c r="X213" s="7"/>
      <c r="Y213" s="58"/>
      <c r="Z213" s="92"/>
      <c r="AA213" s="61">
        <v>16</v>
      </c>
      <c r="AB213" s="7"/>
      <c r="AC213" s="7"/>
      <c r="AD213" s="58"/>
      <c r="AE213" s="92"/>
      <c r="AF213" s="17"/>
      <c r="AG213" s="7"/>
      <c r="AH213" s="7"/>
      <c r="AI213" s="58"/>
      <c r="AJ213" s="92"/>
      <c r="AK213" s="409">
        <v>19</v>
      </c>
      <c r="AL213" s="6"/>
      <c r="AN213" s="409">
        <v>19</v>
      </c>
      <c r="AO213" s="81" t="s">
        <v>129</v>
      </c>
      <c r="AP213" s="7"/>
      <c r="AQ213" s="7"/>
      <c r="AR213" s="58"/>
      <c r="AS213" s="92"/>
      <c r="AT213" s="61">
        <v>16</v>
      </c>
      <c r="AU213" s="7"/>
      <c r="AV213" s="7"/>
      <c r="AW213" s="58"/>
      <c r="AX213" s="92"/>
      <c r="AY213" s="17"/>
      <c r="AZ213" s="7"/>
      <c r="BA213" s="7"/>
      <c r="BB213" s="58"/>
      <c r="BC213" s="92"/>
      <c r="BD213" s="409">
        <v>19</v>
      </c>
      <c r="BE213" s="6"/>
      <c r="BH213" s="409">
        <v>19</v>
      </c>
      <c r="BI213" s="81" t="s">
        <v>129</v>
      </c>
      <c r="BJ213" s="7"/>
      <c r="BK213" s="7"/>
      <c r="BL213" s="58"/>
      <c r="BM213" s="92"/>
      <c r="BN213" s="61">
        <v>16</v>
      </c>
      <c r="BO213" s="7"/>
      <c r="BP213" s="7"/>
      <c r="BQ213" s="58"/>
      <c r="BR213" s="92"/>
      <c r="BS213" s="17"/>
      <c r="BT213" s="7"/>
      <c r="BU213" s="7"/>
      <c r="BV213" s="58"/>
      <c r="BW213" s="92"/>
      <c r="BX213" s="409">
        <v>19</v>
      </c>
      <c r="BY213" s="6"/>
      <c r="CB213" s="409">
        <v>19</v>
      </c>
      <c r="CC213" s="81" t="s">
        <v>129</v>
      </c>
      <c r="CD213" s="7"/>
      <c r="CE213" s="7"/>
      <c r="CF213" s="58"/>
      <c r="CG213" s="92"/>
      <c r="CH213" s="61">
        <v>16</v>
      </c>
      <c r="CI213" s="7"/>
      <c r="CJ213" s="7"/>
      <c r="CK213" s="58"/>
      <c r="CL213" s="92"/>
      <c r="CM213" s="17"/>
      <c r="CN213" s="7"/>
      <c r="CO213" s="7"/>
      <c r="CP213" s="58"/>
      <c r="CQ213" s="92"/>
      <c r="CR213" s="409">
        <v>19</v>
      </c>
      <c r="CS213" s="6"/>
      <c r="CU213" s="409">
        <v>19</v>
      </c>
      <c r="CV213" s="81" t="s">
        <v>129</v>
      </c>
      <c r="CW213" s="7"/>
      <c r="CX213" s="7"/>
      <c r="CY213" s="58"/>
      <c r="CZ213" s="92"/>
      <c r="DA213" s="61">
        <v>16</v>
      </c>
      <c r="DB213" s="7"/>
      <c r="DC213" s="7"/>
      <c r="DD213" s="58"/>
      <c r="DE213" s="92"/>
      <c r="DF213" s="17"/>
      <c r="DG213" s="7"/>
      <c r="DH213" s="7"/>
      <c r="DI213" s="58"/>
      <c r="DJ213" s="92"/>
      <c r="DK213" s="409">
        <v>19</v>
      </c>
      <c r="DL213" s="6"/>
      <c r="DN213" s="409">
        <v>19</v>
      </c>
      <c r="DO213" s="81" t="s">
        <v>129</v>
      </c>
      <c r="DP213" s="7"/>
      <c r="DQ213" s="7"/>
      <c r="DR213" s="58"/>
      <c r="DS213" s="92"/>
      <c r="DT213" s="61">
        <v>16</v>
      </c>
      <c r="DU213" s="7"/>
      <c r="DV213" s="7"/>
      <c r="DW213" s="58"/>
      <c r="DX213" s="92"/>
      <c r="DY213" s="17"/>
      <c r="DZ213" s="7"/>
      <c r="EA213" s="7"/>
      <c r="EB213" s="58"/>
      <c r="EC213" s="92"/>
      <c r="ED213" s="409">
        <v>19</v>
      </c>
      <c r="EE213" s="6"/>
      <c r="EG213" s="409">
        <v>19</v>
      </c>
      <c r="EH213" s="81" t="s">
        <v>129</v>
      </c>
      <c r="EI213" s="7"/>
      <c r="EJ213" s="7"/>
      <c r="EK213" s="58"/>
      <c r="EL213" s="92"/>
      <c r="EM213" s="61">
        <v>16</v>
      </c>
      <c r="EN213" s="7"/>
      <c r="EO213" s="7"/>
      <c r="EP213" s="58"/>
      <c r="EQ213" s="92"/>
      <c r="ER213" s="17"/>
      <c r="ES213" s="7"/>
      <c r="ET213" s="7"/>
      <c r="EU213" s="58"/>
      <c r="EV213" s="92"/>
      <c r="EW213" s="409">
        <v>19</v>
      </c>
      <c r="EX213" s="6"/>
      <c r="EZ213" s="409">
        <v>19</v>
      </c>
      <c r="FA213" s="81" t="s">
        <v>129</v>
      </c>
      <c r="FB213" s="7"/>
      <c r="FC213" s="7"/>
      <c r="FD213" s="58"/>
      <c r="FE213" s="92"/>
      <c r="FF213" s="61">
        <v>16</v>
      </c>
      <c r="FG213" s="7"/>
      <c r="FH213" s="7"/>
      <c r="FI213" s="58"/>
      <c r="FJ213" s="92"/>
      <c r="FK213" s="17"/>
      <c r="FL213" s="7"/>
      <c r="FM213" s="7"/>
      <c r="FN213" s="58"/>
      <c r="FO213" s="92"/>
      <c r="FP213" s="409">
        <v>19</v>
      </c>
      <c r="FQ213" s="6"/>
      <c r="FS213" s="409">
        <v>19</v>
      </c>
      <c r="FT213" s="81" t="s">
        <v>129</v>
      </c>
      <c r="FU213" s="7"/>
      <c r="FV213" s="7"/>
      <c r="FW213" s="58"/>
      <c r="FX213" s="92"/>
      <c r="FY213" s="61">
        <v>16</v>
      </c>
      <c r="FZ213" s="7"/>
      <c r="GA213" s="7"/>
      <c r="GB213" s="58"/>
      <c r="GC213" s="92"/>
      <c r="GD213" s="17"/>
      <c r="GE213" s="7"/>
      <c r="GF213" s="7"/>
      <c r="GG213" s="58"/>
      <c r="GH213" s="92"/>
      <c r="GI213" s="409">
        <v>19</v>
      </c>
      <c r="GJ213" s="6"/>
      <c r="GL213" s="409">
        <v>19</v>
      </c>
      <c r="GM213" s="81" t="s">
        <v>129</v>
      </c>
      <c r="GN213" s="7"/>
      <c r="GO213" s="7"/>
      <c r="GP213" s="58"/>
      <c r="GQ213" s="92"/>
      <c r="GR213" s="61">
        <v>16</v>
      </c>
      <c r="GS213" s="7"/>
      <c r="GT213" s="7"/>
      <c r="GU213" s="58"/>
      <c r="GV213" s="92"/>
      <c r="GW213" s="17"/>
      <c r="GX213" s="7"/>
      <c r="GY213" s="7"/>
      <c r="GZ213" s="58"/>
      <c r="HA213" s="92"/>
      <c r="HB213" s="409">
        <v>19</v>
      </c>
      <c r="HC213" s="6"/>
      <c r="HE213" s="409">
        <v>19</v>
      </c>
      <c r="HF213" s="81" t="s">
        <v>129</v>
      </c>
      <c r="HG213" s="7"/>
      <c r="HH213" s="7"/>
      <c r="HI213" s="58"/>
      <c r="HJ213" s="92"/>
      <c r="HK213" s="61">
        <v>16</v>
      </c>
      <c r="HL213" s="7"/>
      <c r="HM213" s="7"/>
      <c r="HN213" s="58"/>
      <c r="HO213" s="92"/>
      <c r="HP213" s="17"/>
      <c r="HQ213" s="7"/>
      <c r="HR213" s="7"/>
      <c r="HS213" s="58"/>
      <c r="HT213" s="92"/>
      <c r="HU213" s="409">
        <v>19</v>
      </c>
      <c r="HV213" s="6"/>
      <c r="HX213" s="409">
        <v>19</v>
      </c>
      <c r="HY213" s="81" t="s">
        <v>129</v>
      </c>
      <c r="HZ213" s="7"/>
      <c r="IA213" s="7"/>
      <c r="IB213" s="58"/>
      <c r="IC213" s="92"/>
      <c r="ID213" s="61">
        <v>16</v>
      </c>
      <c r="IE213" s="7"/>
      <c r="IF213" s="7"/>
      <c r="IG213" s="58"/>
      <c r="IH213" s="92"/>
      <c r="II213" s="17"/>
      <c r="IJ213" s="7"/>
      <c r="IK213" s="7"/>
      <c r="IL213" s="58"/>
      <c r="IM213" s="92"/>
      <c r="IN213" s="409">
        <v>19</v>
      </c>
      <c r="IO213" s="6"/>
      <c r="IQ213" s="566">
        <v>19</v>
      </c>
      <c r="IR213" s="81" t="s">
        <v>129</v>
      </c>
      <c r="IS213" s="7"/>
      <c r="IT213" s="7"/>
      <c r="IU213" s="58"/>
      <c r="IV213" s="92"/>
      <c r="IW213" s="61">
        <v>16</v>
      </c>
      <c r="IX213" s="7"/>
      <c r="IY213" s="7"/>
      <c r="IZ213" s="58"/>
      <c r="JA213" s="92"/>
      <c r="JB213" s="17"/>
      <c r="JC213" s="7"/>
      <c r="JD213" s="7"/>
      <c r="JE213" s="58"/>
      <c r="JF213" s="92"/>
      <c r="JG213" s="566">
        <v>19</v>
      </c>
      <c r="JH213" s="6"/>
    </row>
    <row r="214" spans="1:268" ht="5.0999999999999996" customHeight="1" x14ac:dyDescent="0.25">
      <c r="A214" s="566"/>
      <c r="B214" s="95"/>
      <c r="C214" s="96"/>
      <c r="D214" s="97"/>
      <c r="E214" s="98"/>
      <c r="F214" s="99"/>
      <c r="G214" s="61"/>
      <c r="H214" s="97"/>
      <c r="I214" s="97"/>
      <c r="J214" s="98"/>
      <c r="K214" s="99"/>
      <c r="L214" s="17"/>
      <c r="M214" s="97"/>
      <c r="N214" s="97"/>
      <c r="O214" s="98"/>
      <c r="P214" s="99"/>
      <c r="Q214" s="566"/>
      <c r="R214" s="6"/>
      <c r="U214" s="409"/>
      <c r="V214" s="95"/>
      <c r="W214" s="96"/>
      <c r="X214" s="97"/>
      <c r="Y214" s="98"/>
      <c r="Z214" s="99"/>
      <c r="AA214" s="61"/>
      <c r="AB214" s="97"/>
      <c r="AC214" s="97"/>
      <c r="AD214" s="98"/>
      <c r="AE214" s="99"/>
      <c r="AF214" s="17"/>
      <c r="AG214" s="97"/>
      <c r="AH214" s="97"/>
      <c r="AI214" s="98"/>
      <c r="AJ214" s="99"/>
      <c r="AK214" s="409"/>
      <c r="AL214" s="6"/>
      <c r="AN214" s="572"/>
      <c r="AO214" s="95"/>
      <c r="AP214" s="96"/>
      <c r="AQ214" s="97"/>
      <c r="AR214" s="98"/>
      <c r="AS214" s="99"/>
      <c r="AT214" s="61"/>
      <c r="AU214" s="97"/>
      <c r="AV214" s="97"/>
      <c r="AW214" s="98"/>
      <c r="AX214" s="99"/>
      <c r="AY214" s="17"/>
      <c r="AZ214" s="97"/>
      <c r="BA214" s="97"/>
      <c r="BB214" s="98"/>
      <c r="BC214" s="99"/>
      <c r="BD214" s="572"/>
      <c r="BE214" s="6"/>
      <c r="BH214" s="409"/>
      <c r="BI214" s="95"/>
      <c r="BJ214" s="96"/>
      <c r="BK214" s="97"/>
      <c r="BL214" s="98"/>
      <c r="BM214" s="99"/>
      <c r="BN214" s="61"/>
      <c r="BO214" s="97"/>
      <c r="BP214" s="97"/>
      <c r="BQ214" s="98"/>
      <c r="BR214" s="99"/>
      <c r="BS214" s="17"/>
      <c r="BT214" s="97"/>
      <c r="BU214" s="97"/>
      <c r="BV214" s="98"/>
      <c r="BW214" s="99"/>
      <c r="BX214" s="409"/>
      <c r="BY214" s="6"/>
      <c r="CB214" s="572"/>
      <c r="CC214" s="95"/>
      <c r="CD214" s="96"/>
      <c r="CE214" s="97"/>
      <c r="CF214" s="98"/>
      <c r="CG214" s="99"/>
      <c r="CH214" s="61"/>
      <c r="CI214" s="97"/>
      <c r="CJ214" s="97"/>
      <c r="CK214" s="98"/>
      <c r="CL214" s="99"/>
      <c r="CM214" s="17"/>
      <c r="CN214" s="97"/>
      <c r="CO214" s="97"/>
      <c r="CP214" s="98"/>
      <c r="CQ214" s="99"/>
      <c r="CR214" s="572"/>
      <c r="CS214" s="6"/>
      <c r="CU214" s="409"/>
      <c r="CV214" s="95"/>
      <c r="CW214" s="96"/>
      <c r="CX214" s="97"/>
      <c r="CY214" s="98"/>
      <c r="CZ214" s="99"/>
      <c r="DA214" s="61"/>
      <c r="DB214" s="97"/>
      <c r="DC214" s="97"/>
      <c r="DD214" s="98"/>
      <c r="DE214" s="99"/>
      <c r="DF214" s="17"/>
      <c r="DG214" s="97"/>
      <c r="DH214" s="97"/>
      <c r="DI214" s="98"/>
      <c r="DJ214" s="99"/>
      <c r="DK214" s="409"/>
      <c r="DL214" s="6"/>
      <c r="DN214" s="572"/>
      <c r="DO214" s="95"/>
      <c r="DP214" s="96"/>
      <c r="DQ214" s="97"/>
      <c r="DR214" s="98"/>
      <c r="DS214" s="99"/>
      <c r="DT214" s="61"/>
      <c r="DU214" s="97"/>
      <c r="DV214" s="97"/>
      <c r="DW214" s="98"/>
      <c r="DX214" s="99"/>
      <c r="DY214" s="17"/>
      <c r="DZ214" s="97"/>
      <c r="EA214" s="97"/>
      <c r="EB214" s="98"/>
      <c r="EC214" s="99"/>
      <c r="ED214" s="572"/>
      <c r="EE214" s="6"/>
      <c r="EG214" s="409"/>
      <c r="EH214" s="95"/>
      <c r="EI214" s="96"/>
      <c r="EJ214" s="97"/>
      <c r="EK214" s="98"/>
      <c r="EL214" s="99"/>
      <c r="EM214" s="61"/>
      <c r="EN214" s="97"/>
      <c r="EO214" s="97"/>
      <c r="EP214" s="98"/>
      <c r="EQ214" s="99"/>
      <c r="ER214" s="17"/>
      <c r="ES214" s="97"/>
      <c r="ET214" s="97"/>
      <c r="EU214" s="98"/>
      <c r="EV214" s="99"/>
      <c r="EW214" s="409"/>
      <c r="EX214" s="6"/>
      <c r="EZ214" s="572"/>
      <c r="FA214" s="95"/>
      <c r="FB214" s="96"/>
      <c r="FC214" s="97"/>
      <c r="FD214" s="98"/>
      <c r="FE214" s="99"/>
      <c r="FF214" s="61"/>
      <c r="FG214" s="97"/>
      <c r="FH214" s="97"/>
      <c r="FI214" s="98"/>
      <c r="FJ214" s="99"/>
      <c r="FK214" s="17"/>
      <c r="FL214" s="97"/>
      <c r="FM214" s="97"/>
      <c r="FN214" s="98"/>
      <c r="FO214" s="99"/>
      <c r="FP214" s="572"/>
      <c r="FQ214" s="6"/>
      <c r="FS214" s="409"/>
      <c r="FT214" s="95"/>
      <c r="FU214" s="96"/>
      <c r="FV214" s="97"/>
      <c r="FW214" s="98"/>
      <c r="FX214" s="99"/>
      <c r="FY214" s="61"/>
      <c r="FZ214" s="97"/>
      <c r="GA214" s="97"/>
      <c r="GB214" s="98"/>
      <c r="GC214" s="99"/>
      <c r="GD214" s="17"/>
      <c r="GE214" s="97"/>
      <c r="GF214" s="97"/>
      <c r="GG214" s="98"/>
      <c r="GH214" s="99"/>
      <c r="GI214" s="409"/>
      <c r="GJ214" s="6"/>
      <c r="GL214" s="572"/>
      <c r="GM214" s="95"/>
      <c r="GN214" s="96"/>
      <c r="GO214" s="97"/>
      <c r="GP214" s="98"/>
      <c r="GQ214" s="99"/>
      <c r="GR214" s="61"/>
      <c r="GS214" s="97"/>
      <c r="GT214" s="97"/>
      <c r="GU214" s="98"/>
      <c r="GV214" s="99"/>
      <c r="GW214" s="17"/>
      <c r="GX214" s="97"/>
      <c r="GY214" s="97"/>
      <c r="GZ214" s="98"/>
      <c r="HA214" s="99"/>
      <c r="HB214" s="572"/>
      <c r="HC214" s="6"/>
      <c r="HE214" s="409"/>
      <c r="HF214" s="95"/>
      <c r="HG214" s="96"/>
      <c r="HH214" s="97"/>
      <c r="HI214" s="98"/>
      <c r="HJ214" s="99"/>
      <c r="HK214" s="61"/>
      <c r="HL214" s="97"/>
      <c r="HM214" s="97"/>
      <c r="HN214" s="98"/>
      <c r="HO214" s="99"/>
      <c r="HP214" s="17"/>
      <c r="HQ214" s="97"/>
      <c r="HR214" s="97"/>
      <c r="HS214" s="98"/>
      <c r="HT214" s="99"/>
      <c r="HU214" s="409"/>
      <c r="HV214" s="6"/>
      <c r="HX214" s="572"/>
      <c r="HY214" s="95"/>
      <c r="HZ214" s="96"/>
      <c r="IA214" s="97"/>
      <c r="IB214" s="98"/>
      <c r="IC214" s="99"/>
      <c r="ID214" s="61"/>
      <c r="IE214" s="97"/>
      <c r="IF214" s="97"/>
      <c r="IG214" s="98"/>
      <c r="IH214" s="99"/>
      <c r="II214" s="17"/>
      <c r="IJ214" s="97"/>
      <c r="IK214" s="97"/>
      <c r="IL214" s="98"/>
      <c r="IM214" s="99"/>
      <c r="IN214" s="572"/>
      <c r="IO214" s="6"/>
      <c r="IQ214" s="566"/>
      <c r="IR214" s="95"/>
      <c r="IS214" s="96"/>
      <c r="IT214" s="97"/>
      <c r="IU214" s="98"/>
      <c r="IV214" s="99"/>
      <c r="IW214" s="61"/>
      <c r="IX214" s="97"/>
      <c r="IY214" s="97"/>
      <c r="IZ214" s="98"/>
      <c r="JA214" s="99"/>
      <c r="JB214" s="17"/>
      <c r="JC214" s="97"/>
      <c r="JD214" s="97"/>
      <c r="JE214" s="98"/>
      <c r="JF214" s="99"/>
      <c r="JG214" s="566"/>
      <c r="JH214" s="6"/>
    </row>
    <row r="215" spans="1:268" hidden="1" x14ac:dyDescent="0.25">
      <c r="A215" s="566">
        <v>23</v>
      </c>
      <c r="B215" s="58" t="s">
        <v>124</v>
      </c>
      <c r="C215" s="7"/>
      <c r="D215" s="7"/>
      <c r="E215" s="58"/>
      <c r="F215" s="92"/>
      <c r="G215" s="61">
        <v>17</v>
      </c>
      <c r="H215" s="7">
        <v>82</v>
      </c>
      <c r="I215" s="7">
        <v>82</v>
      </c>
      <c r="J215" s="58"/>
      <c r="K215" s="92"/>
      <c r="L215" s="17"/>
      <c r="M215" s="7">
        <v>114</v>
      </c>
      <c r="N215" s="7"/>
      <c r="O215" s="58"/>
      <c r="P215" s="92"/>
      <c r="Q215" s="566">
        <v>23</v>
      </c>
      <c r="R215" s="6"/>
      <c r="U215" s="409">
        <v>23</v>
      </c>
      <c r="V215" s="58" t="s">
        <v>124</v>
      </c>
      <c r="W215" s="7"/>
      <c r="X215" s="7"/>
      <c r="Y215" s="58"/>
      <c r="Z215" s="92"/>
      <c r="AA215" s="61">
        <v>17</v>
      </c>
      <c r="AB215" s="7"/>
      <c r="AC215" s="7"/>
      <c r="AD215" s="58"/>
      <c r="AE215" s="92"/>
      <c r="AF215" s="17"/>
      <c r="AG215" s="7">
        <v>114</v>
      </c>
      <c r="AH215" s="7"/>
      <c r="AI215" s="58"/>
      <c r="AJ215" s="92"/>
      <c r="AK215" s="409">
        <v>23</v>
      </c>
      <c r="AL215" s="6"/>
      <c r="AN215" s="409">
        <v>23</v>
      </c>
      <c r="AO215" s="58" t="s">
        <v>124</v>
      </c>
      <c r="AP215" s="7"/>
      <c r="AQ215" s="7"/>
      <c r="AR215" s="58"/>
      <c r="AS215" s="92"/>
      <c r="AT215" s="61">
        <v>17</v>
      </c>
      <c r="AU215" s="7"/>
      <c r="AV215" s="7"/>
      <c r="AW215" s="58"/>
      <c r="AX215" s="92"/>
      <c r="AY215" s="17"/>
      <c r="AZ215" s="7">
        <v>114</v>
      </c>
      <c r="BA215" s="7"/>
      <c r="BB215" s="58"/>
      <c r="BC215" s="92"/>
      <c r="BD215" s="409">
        <v>23</v>
      </c>
      <c r="BE215" s="6"/>
      <c r="BH215" s="409">
        <v>23</v>
      </c>
      <c r="BI215" s="58" t="s">
        <v>124</v>
      </c>
      <c r="BJ215" s="7"/>
      <c r="BK215" s="7"/>
      <c r="BL215" s="58"/>
      <c r="BM215" s="92"/>
      <c r="BN215" s="61">
        <v>17</v>
      </c>
      <c r="BO215" s="7"/>
      <c r="BP215" s="7"/>
      <c r="BQ215" s="58"/>
      <c r="BR215" s="92"/>
      <c r="BS215" s="17"/>
      <c r="BT215" s="7">
        <v>114</v>
      </c>
      <c r="BU215" s="7"/>
      <c r="BV215" s="58"/>
      <c r="BW215" s="92"/>
      <c r="BX215" s="409">
        <v>23</v>
      </c>
      <c r="BY215" s="6"/>
      <c r="CB215" s="409">
        <v>23</v>
      </c>
      <c r="CC215" s="58" t="s">
        <v>124</v>
      </c>
      <c r="CD215" s="7"/>
      <c r="CE215" s="7"/>
      <c r="CF215" s="58"/>
      <c r="CG215" s="92"/>
      <c r="CH215" s="61">
        <v>17</v>
      </c>
      <c r="CI215" s="7"/>
      <c r="CJ215" s="7"/>
      <c r="CK215" s="58"/>
      <c r="CL215" s="92"/>
      <c r="CM215" s="17"/>
      <c r="CN215" s="7">
        <v>114</v>
      </c>
      <c r="CO215" s="7"/>
      <c r="CP215" s="58"/>
      <c r="CQ215" s="92"/>
      <c r="CR215" s="409">
        <v>23</v>
      </c>
      <c r="CS215" s="6"/>
      <c r="CU215" s="409">
        <v>23</v>
      </c>
      <c r="CV215" s="58" t="s">
        <v>124</v>
      </c>
      <c r="CW215" s="7"/>
      <c r="CX215" s="7"/>
      <c r="CY215" s="58"/>
      <c r="CZ215" s="92"/>
      <c r="DA215" s="61">
        <v>17</v>
      </c>
      <c r="DB215" s="7"/>
      <c r="DC215" s="7"/>
      <c r="DD215" s="58"/>
      <c r="DE215" s="92"/>
      <c r="DF215" s="17"/>
      <c r="DG215" s="7">
        <v>114</v>
      </c>
      <c r="DH215" s="7"/>
      <c r="DI215" s="58"/>
      <c r="DJ215" s="92"/>
      <c r="DK215" s="409">
        <v>23</v>
      </c>
      <c r="DL215" s="6"/>
      <c r="DN215" s="409">
        <v>23</v>
      </c>
      <c r="DO215" s="58" t="s">
        <v>124</v>
      </c>
      <c r="DP215" s="7"/>
      <c r="DQ215" s="7"/>
      <c r="DR215" s="58"/>
      <c r="DS215" s="92"/>
      <c r="DT215" s="61">
        <v>17</v>
      </c>
      <c r="DU215" s="7"/>
      <c r="DV215" s="7"/>
      <c r="DW215" s="58"/>
      <c r="DX215" s="92"/>
      <c r="DY215" s="17"/>
      <c r="DZ215" s="7">
        <v>114</v>
      </c>
      <c r="EA215" s="7"/>
      <c r="EB215" s="58"/>
      <c r="EC215" s="92"/>
      <c r="ED215" s="409">
        <v>23</v>
      </c>
      <c r="EE215" s="6"/>
      <c r="EG215" s="409">
        <v>23</v>
      </c>
      <c r="EH215" s="58" t="s">
        <v>124</v>
      </c>
      <c r="EI215" s="7"/>
      <c r="EJ215" s="7"/>
      <c r="EK215" s="58"/>
      <c r="EL215" s="92"/>
      <c r="EM215" s="61">
        <v>17</v>
      </c>
      <c r="EN215" s="7"/>
      <c r="EO215" s="7"/>
      <c r="EP215" s="58"/>
      <c r="EQ215" s="92"/>
      <c r="ER215" s="17"/>
      <c r="ES215" s="7">
        <v>114</v>
      </c>
      <c r="ET215" s="7"/>
      <c r="EU215" s="58"/>
      <c r="EV215" s="92"/>
      <c r="EW215" s="409">
        <v>23</v>
      </c>
      <c r="EX215" s="6"/>
      <c r="EZ215" s="409">
        <v>23</v>
      </c>
      <c r="FA215" s="58" t="s">
        <v>124</v>
      </c>
      <c r="FB215" s="7"/>
      <c r="FC215" s="7"/>
      <c r="FD215" s="58"/>
      <c r="FE215" s="92"/>
      <c r="FF215" s="61">
        <v>17</v>
      </c>
      <c r="FG215" s="7"/>
      <c r="FH215" s="7"/>
      <c r="FI215" s="58"/>
      <c r="FJ215" s="92"/>
      <c r="FK215" s="17"/>
      <c r="FL215" s="7">
        <v>114</v>
      </c>
      <c r="FM215" s="7"/>
      <c r="FN215" s="58"/>
      <c r="FO215" s="92"/>
      <c r="FP215" s="409">
        <v>23</v>
      </c>
      <c r="FQ215" s="6"/>
      <c r="FS215" s="409">
        <v>23</v>
      </c>
      <c r="FT215" s="58" t="s">
        <v>124</v>
      </c>
      <c r="FU215" s="7"/>
      <c r="FV215" s="7"/>
      <c r="FW215" s="58"/>
      <c r="FX215" s="92"/>
      <c r="FY215" s="61">
        <v>17</v>
      </c>
      <c r="FZ215" s="7"/>
      <c r="GA215" s="7"/>
      <c r="GB215" s="58"/>
      <c r="GC215" s="92"/>
      <c r="GD215" s="17"/>
      <c r="GE215" s="7">
        <v>114</v>
      </c>
      <c r="GF215" s="7"/>
      <c r="GG215" s="58"/>
      <c r="GH215" s="92"/>
      <c r="GI215" s="409">
        <v>23</v>
      </c>
      <c r="GJ215" s="6"/>
      <c r="GL215" s="409">
        <v>23</v>
      </c>
      <c r="GM215" s="58" t="s">
        <v>124</v>
      </c>
      <c r="GN215" s="7"/>
      <c r="GO215" s="7"/>
      <c r="GP215" s="58"/>
      <c r="GQ215" s="92"/>
      <c r="GR215" s="61">
        <v>17</v>
      </c>
      <c r="GS215" s="7"/>
      <c r="GT215" s="7"/>
      <c r="GU215" s="58"/>
      <c r="GV215" s="92"/>
      <c r="GW215" s="17"/>
      <c r="GX215" s="7">
        <v>114</v>
      </c>
      <c r="GY215" s="7"/>
      <c r="GZ215" s="58"/>
      <c r="HA215" s="92"/>
      <c r="HB215" s="409">
        <v>23</v>
      </c>
      <c r="HC215" s="6"/>
      <c r="HE215" s="409">
        <v>23</v>
      </c>
      <c r="HF215" s="58" t="s">
        <v>124</v>
      </c>
      <c r="HG215" s="7"/>
      <c r="HH215" s="7"/>
      <c r="HI215" s="58"/>
      <c r="HJ215" s="92"/>
      <c r="HK215" s="61">
        <v>17</v>
      </c>
      <c r="HL215" s="7"/>
      <c r="HM215" s="7"/>
      <c r="HN215" s="58"/>
      <c r="HO215" s="92"/>
      <c r="HP215" s="17"/>
      <c r="HQ215" s="7">
        <v>114</v>
      </c>
      <c r="HR215" s="7"/>
      <c r="HS215" s="58"/>
      <c r="HT215" s="92"/>
      <c r="HU215" s="409">
        <v>23</v>
      </c>
      <c r="HV215" s="6"/>
      <c r="HX215" s="409">
        <v>23</v>
      </c>
      <c r="HY215" s="58" t="s">
        <v>124</v>
      </c>
      <c r="HZ215" s="7"/>
      <c r="IA215" s="7"/>
      <c r="IB215" s="58"/>
      <c r="IC215" s="92"/>
      <c r="ID215" s="61">
        <v>17</v>
      </c>
      <c r="IE215" s="7"/>
      <c r="IF215" s="7"/>
      <c r="IG215" s="58"/>
      <c r="IH215" s="92"/>
      <c r="II215" s="17"/>
      <c r="IJ215" s="7">
        <v>114</v>
      </c>
      <c r="IK215" s="7"/>
      <c r="IL215" s="58"/>
      <c r="IM215" s="92"/>
      <c r="IN215" s="409">
        <v>23</v>
      </c>
      <c r="IO215" s="6"/>
      <c r="IQ215" s="566">
        <v>23</v>
      </c>
      <c r="IR215" s="58" t="s">
        <v>124</v>
      </c>
      <c r="IS215" s="7"/>
      <c r="IT215" s="7"/>
      <c r="IU215" s="58"/>
      <c r="IV215" s="92"/>
      <c r="IW215" s="61">
        <v>17</v>
      </c>
      <c r="IX215" s="7"/>
      <c r="IY215" s="7"/>
      <c r="IZ215" s="58"/>
      <c r="JA215" s="92"/>
      <c r="JB215" s="17"/>
      <c r="JC215" s="7">
        <v>114</v>
      </c>
      <c r="JD215" s="7"/>
      <c r="JE215" s="58"/>
      <c r="JF215" s="92"/>
      <c r="JG215" s="566">
        <v>23</v>
      </c>
      <c r="JH215" s="6"/>
    </row>
    <row r="216" spans="1:268" hidden="1" x14ac:dyDescent="0.25">
      <c r="A216" s="566"/>
      <c r="B216" s="58" t="s">
        <v>125</v>
      </c>
      <c r="C216" s="7"/>
      <c r="D216" s="7"/>
      <c r="E216" s="58"/>
      <c r="F216" s="92"/>
      <c r="G216" s="61">
        <v>18</v>
      </c>
      <c r="H216" s="7">
        <v>61</v>
      </c>
      <c r="I216" s="7">
        <v>61</v>
      </c>
      <c r="J216" s="58"/>
      <c r="K216" s="92"/>
      <c r="L216" s="17"/>
      <c r="M216" s="7">
        <v>74</v>
      </c>
      <c r="N216" s="7"/>
      <c r="O216" s="58"/>
      <c r="P216" s="92"/>
      <c r="Q216" s="566"/>
      <c r="R216" s="6"/>
      <c r="U216" s="409"/>
      <c r="V216" s="58" t="s">
        <v>125</v>
      </c>
      <c r="W216" s="7"/>
      <c r="X216" s="7"/>
      <c r="Y216" s="58"/>
      <c r="Z216" s="92"/>
      <c r="AA216" s="61">
        <v>18</v>
      </c>
      <c r="AB216" s="7"/>
      <c r="AC216" s="7"/>
      <c r="AD216" s="58"/>
      <c r="AE216" s="92"/>
      <c r="AF216" s="17"/>
      <c r="AG216" s="7">
        <v>74</v>
      </c>
      <c r="AH216" s="7"/>
      <c r="AI216" s="58"/>
      <c r="AJ216" s="92"/>
      <c r="AK216" s="409"/>
      <c r="AL216" s="6"/>
      <c r="AN216" s="409"/>
      <c r="AO216" s="58" t="s">
        <v>125</v>
      </c>
      <c r="AP216" s="7"/>
      <c r="AQ216" s="7"/>
      <c r="AR216" s="58"/>
      <c r="AS216" s="92"/>
      <c r="AT216" s="61">
        <v>18</v>
      </c>
      <c r="AU216" s="7"/>
      <c r="AV216" s="7"/>
      <c r="AW216" s="58"/>
      <c r="AX216" s="92"/>
      <c r="AY216" s="17"/>
      <c r="AZ216" s="7">
        <v>74</v>
      </c>
      <c r="BA216" s="7"/>
      <c r="BB216" s="58"/>
      <c r="BC216" s="92"/>
      <c r="BD216" s="409"/>
      <c r="BE216" s="6"/>
      <c r="BH216" s="409"/>
      <c r="BI216" s="58" t="s">
        <v>125</v>
      </c>
      <c r="BJ216" s="7"/>
      <c r="BK216" s="7"/>
      <c r="BL216" s="58"/>
      <c r="BM216" s="92"/>
      <c r="BN216" s="61">
        <v>18</v>
      </c>
      <c r="BO216" s="7"/>
      <c r="BP216" s="7"/>
      <c r="BQ216" s="58"/>
      <c r="BR216" s="92"/>
      <c r="BS216" s="17"/>
      <c r="BT216" s="7">
        <v>74</v>
      </c>
      <c r="BU216" s="7"/>
      <c r="BV216" s="58"/>
      <c r="BW216" s="92"/>
      <c r="BX216" s="409"/>
      <c r="BY216" s="6"/>
      <c r="CB216" s="409"/>
      <c r="CC216" s="58" t="s">
        <v>125</v>
      </c>
      <c r="CD216" s="7"/>
      <c r="CE216" s="7"/>
      <c r="CF216" s="58"/>
      <c r="CG216" s="92"/>
      <c r="CH216" s="61">
        <v>18</v>
      </c>
      <c r="CI216" s="7"/>
      <c r="CJ216" s="7"/>
      <c r="CK216" s="58"/>
      <c r="CL216" s="92"/>
      <c r="CM216" s="17"/>
      <c r="CN216" s="7">
        <v>74</v>
      </c>
      <c r="CO216" s="7"/>
      <c r="CP216" s="58"/>
      <c r="CQ216" s="92"/>
      <c r="CR216" s="409"/>
      <c r="CS216" s="6"/>
      <c r="CU216" s="409"/>
      <c r="CV216" s="58" t="s">
        <v>125</v>
      </c>
      <c r="CW216" s="7"/>
      <c r="CX216" s="7"/>
      <c r="CY216" s="58"/>
      <c r="CZ216" s="92"/>
      <c r="DA216" s="61">
        <v>18</v>
      </c>
      <c r="DB216" s="7"/>
      <c r="DC216" s="7"/>
      <c r="DD216" s="58"/>
      <c r="DE216" s="92"/>
      <c r="DF216" s="17"/>
      <c r="DG216" s="7">
        <v>74</v>
      </c>
      <c r="DH216" s="7"/>
      <c r="DI216" s="58"/>
      <c r="DJ216" s="92"/>
      <c r="DK216" s="409"/>
      <c r="DL216" s="6"/>
      <c r="DN216" s="409"/>
      <c r="DO216" s="58" t="s">
        <v>125</v>
      </c>
      <c r="DP216" s="7"/>
      <c r="DQ216" s="7"/>
      <c r="DR216" s="58"/>
      <c r="DS216" s="92"/>
      <c r="DT216" s="61">
        <v>18</v>
      </c>
      <c r="DU216" s="7"/>
      <c r="DV216" s="7"/>
      <c r="DW216" s="58"/>
      <c r="DX216" s="92"/>
      <c r="DY216" s="17"/>
      <c r="DZ216" s="7">
        <v>74</v>
      </c>
      <c r="EA216" s="7"/>
      <c r="EB216" s="58"/>
      <c r="EC216" s="92"/>
      <c r="ED216" s="409"/>
      <c r="EE216" s="6"/>
      <c r="EG216" s="409"/>
      <c r="EH216" s="58" t="s">
        <v>125</v>
      </c>
      <c r="EI216" s="7"/>
      <c r="EJ216" s="7"/>
      <c r="EK216" s="58"/>
      <c r="EL216" s="92"/>
      <c r="EM216" s="61">
        <v>18</v>
      </c>
      <c r="EN216" s="7"/>
      <c r="EO216" s="7"/>
      <c r="EP216" s="58"/>
      <c r="EQ216" s="92"/>
      <c r="ER216" s="17"/>
      <c r="ES216" s="7">
        <v>74</v>
      </c>
      <c r="ET216" s="7"/>
      <c r="EU216" s="58"/>
      <c r="EV216" s="92"/>
      <c r="EW216" s="409"/>
      <c r="EX216" s="6"/>
      <c r="EZ216" s="409"/>
      <c r="FA216" s="58" t="s">
        <v>125</v>
      </c>
      <c r="FB216" s="7"/>
      <c r="FC216" s="7"/>
      <c r="FD216" s="58"/>
      <c r="FE216" s="92"/>
      <c r="FF216" s="61">
        <v>18</v>
      </c>
      <c r="FG216" s="7"/>
      <c r="FH216" s="7"/>
      <c r="FI216" s="58"/>
      <c r="FJ216" s="92"/>
      <c r="FK216" s="17"/>
      <c r="FL216" s="7">
        <v>74</v>
      </c>
      <c r="FM216" s="7"/>
      <c r="FN216" s="58"/>
      <c r="FO216" s="92"/>
      <c r="FP216" s="409"/>
      <c r="FQ216" s="6"/>
      <c r="FS216" s="409"/>
      <c r="FT216" s="58" t="s">
        <v>125</v>
      </c>
      <c r="FU216" s="7"/>
      <c r="FV216" s="7"/>
      <c r="FW216" s="58"/>
      <c r="FX216" s="92"/>
      <c r="FY216" s="61">
        <v>18</v>
      </c>
      <c r="FZ216" s="7"/>
      <c r="GA216" s="7"/>
      <c r="GB216" s="58"/>
      <c r="GC216" s="92"/>
      <c r="GD216" s="17"/>
      <c r="GE216" s="7">
        <v>74</v>
      </c>
      <c r="GF216" s="7"/>
      <c r="GG216" s="58"/>
      <c r="GH216" s="92"/>
      <c r="GI216" s="409"/>
      <c r="GJ216" s="6"/>
      <c r="GL216" s="409"/>
      <c r="GM216" s="58" t="s">
        <v>125</v>
      </c>
      <c r="GN216" s="7"/>
      <c r="GO216" s="7"/>
      <c r="GP216" s="58"/>
      <c r="GQ216" s="92"/>
      <c r="GR216" s="61">
        <v>18</v>
      </c>
      <c r="GS216" s="7"/>
      <c r="GT216" s="7"/>
      <c r="GU216" s="58"/>
      <c r="GV216" s="92"/>
      <c r="GW216" s="17"/>
      <c r="GX216" s="7">
        <v>74</v>
      </c>
      <c r="GY216" s="7"/>
      <c r="GZ216" s="58"/>
      <c r="HA216" s="92"/>
      <c r="HB216" s="409"/>
      <c r="HC216" s="6"/>
      <c r="HE216" s="409"/>
      <c r="HF216" s="58" t="s">
        <v>125</v>
      </c>
      <c r="HG216" s="7"/>
      <c r="HH216" s="7"/>
      <c r="HI216" s="58"/>
      <c r="HJ216" s="92"/>
      <c r="HK216" s="61">
        <v>18</v>
      </c>
      <c r="HL216" s="7"/>
      <c r="HM216" s="7"/>
      <c r="HN216" s="58"/>
      <c r="HO216" s="92"/>
      <c r="HP216" s="17"/>
      <c r="HQ216" s="7">
        <v>74</v>
      </c>
      <c r="HR216" s="7"/>
      <c r="HS216" s="58"/>
      <c r="HT216" s="92"/>
      <c r="HU216" s="409"/>
      <c r="HV216" s="6"/>
      <c r="HX216" s="409"/>
      <c r="HY216" s="58" t="s">
        <v>125</v>
      </c>
      <c r="HZ216" s="7"/>
      <c r="IA216" s="7"/>
      <c r="IB216" s="58"/>
      <c r="IC216" s="92"/>
      <c r="ID216" s="61">
        <v>18</v>
      </c>
      <c r="IE216" s="7"/>
      <c r="IF216" s="7"/>
      <c r="IG216" s="58"/>
      <c r="IH216" s="92"/>
      <c r="II216" s="17"/>
      <c r="IJ216" s="7">
        <v>74</v>
      </c>
      <c r="IK216" s="7"/>
      <c r="IL216" s="58"/>
      <c r="IM216" s="92"/>
      <c r="IN216" s="409"/>
      <c r="IO216" s="6"/>
      <c r="IQ216" s="566"/>
      <c r="IR216" s="58" t="s">
        <v>125</v>
      </c>
      <c r="IS216" s="7"/>
      <c r="IT216" s="7"/>
      <c r="IU216" s="58"/>
      <c r="IV216" s="92"/>
      <c r="IW216" s="61">
        <v>18</v>
      </c>
      <c r="IX216" s="7"/>
      <c r="IY216" s="7"/>
      <c r="IZ216" s="58"/>
      <c r="JA216" s="92"/>
      <c r="JB216" s="17"/>
      <c r="JC216" s="7">
        <v>74</v>
      </c>
      <c r="JD216" s="7"/>
      <c r="JE216" s="58"/>
      <c r="JF216" s="92"/>
      <c r="JG216" s="566"/>
      <c r="JH216" s="6"/>
    </row>
    <row r="217" spans="1:268" x14ac:dyDescent="0.25">
      <c r="A217" s="566">
        <v>21</v>
      </c>
      <c r="B217" s="122" t="s">
        <v>126</v>
      </c>
      <c r="C217" s="130"/>
      <c r="D217" s="65">
        <v>127</v>
      </c>
      <c r="E217" s="131"/>
      <c r="F217" s="132"/>
      <c r="G217" s="61">
        <v>19</v>
      </c>
      <c r="H217" s="65">
        <v>143</v>
      </c>
      <c r="I217" s="65">
        <v>326</v>
      </c>
      <c r="J217" s="425">
        <f t="shared" ref="J217" si="1866">SUM(I217,-H217)</f>
        <v>183</v>
      </c>
      <c r="K217" s="345">
        <f>J217/H217</f>
        <v>1.2797202797202798</v>
      </c>
      <c r="L217" s="17"/>
      <c r="M217" s="69">
        <v>127</v>
      </c>
      <c r="N217" s="69">
        <f>I217</f>
        <v>326</v>
      </c>
      <c r="O217" s="176">
        <f>SUM(N217,-M217)</f>
        <v>199</v>
      </c>
      <c r="P217" s="328">
        <f>O217/M217</f>
        <v>1.5669291338582678</v>
      </c>
      <c r="Q217" s="566">
        <v>21</v>
      </c>
      <c r="R217" s="6"/>
      <c r="U217" s="409">
        <v>21</v>
      </c>
      <c r="V217" s="122" t="s">
        <v>126</v>
      </c>
      <c r="W217" s="130"/>
      <c r="X217" s="65">
        <v>127</v>
      </c>
      <c r="Y217" s="131"/>
      <c r="Z217" s="132"/>
      <c r="AA217" s="61">
        <v>19</v>
      </c>
      <c r="AB217" s="65">
        <v>7</v>
      </c>
      <c r="AC217" s="65">
        <v>2</v>
      </c>
      <c r="AD217" s="425">
        <f t="shared" ref="AD217" si="1867">SUM(AC217,-AB217)</f>
        <v>-5</v>
      </c>
      <c r="AE217" s="343">
        <f>AD217/AB217</f>
        <v>-0.7142857142857143</v>
      </c>
      <c r="AF217" s="17"/>
      <c r="AG217" s="69">
        <v>127</v>
      </c>
      <c r="AH217" s="69">
        <f>AC217</f>
        <v>2</v>
      </c>
      <c r="AI217" s="176">
        <f>SUM(AH217,-AG217)</f>
        <v>-125</v>
      </c>
      <c r="AJ217" s="328">
        <f>AI217/AG217</f>
        <v>-0.98425196850393704</v>
      </c>
      <c r="AK217" s="409">
        <v>21</v>
      </c>
      <c r="AL217" s="6"/>
      <c r="AN217" s="572">
        <v>21</v>
      </c>
      <c r="AO217" s="122" t="s">
        <v>126</v>
      </c>
      <c r="AP217" s="130"/>
      <c r="AQ217" s="65">
        <v>127</v>
      </c>
      <c r="AR217" s="131"/>
      <c r="AS217" s="132"/>
      <c r="AT217" s="61">
        <v>19</v>
      </c>
      <c r="AU217" s="65">
        <v>2</v>
      </c>
      <c r="AV217" s="65">
        <v>0</v>
      </c>
      <c r="AW217" s="425">
        <f t="shared" ref="AW217" si="1868">SUM(AV217,-AU217)</f>
        <v>-2</v>
      </c>
      <c r="AX217" s="343">
        <f>AW217/AU217</f>
        <v>-1</v>
      </c>
      <c r="AY217" s="17"/>
      <c r="AZ217" s="69">
        <v>127</v>
      </c>
      <c r="BA217" s="69">
        <f>AV217</f>
        <v>0</v>
      </c>
      <c r="BB217" s="176">
        <f>SUM(BA217,-AZ217)</f>
        <v>-127</v>
      </c>
      <c r="BC217" s="328">
        <f>BB217/AZ217</f>
        <v>-1</v>
      </c>
      <c r="BD217" s="572">
        <v>21</v>
      </c>
      <c r="BE217" s="6"/>
      <c r="BH217" s="409">
        <v>21</v>
      </c>
      <c r="BI217" s="122" t="s">
        <v>126</v>
      </c>
      <c r="BJ217" s="130"/>
      <c r="BK217" s="65">
        <v>127</v>
      </c>
      <c r="BL217" s="131"/>
      <c r="BM217" s="132"/>
      <c r="BN217" s="61">
        <v>19</v>
      </c>
      <c r="BO217" s="65">
        <v>1</v>
      </c>
      <c r="BP217" s="65">
        <v>1</v>
      </c>
      <c r="BQ217" s="425">
        <f t="shared" ref="BQ217" si="1869">SUM(BP217,-BO217)</f>
        <v>0</v>
      </c>
      <c r="BR217" s="345">
        <f>BQ217/BO217</f>
        <v>0</v>
      </c>
      <c r="BS217" s="17"/>
      <c r="BT217" s="69">
        <v>127</v>
      </c>
      <c r="BU217" s="69">
        <f>BP217</f>
        <v>1</v>
      </c>
      <c r="BV217" s="176">
        <f>SUM(BU217,-BT217)</f>
        <v>-126</v>
      </c>
      <c r="BW217" s="328">
        <f>BV217/BT217</f>
        <v>-0.99212598425196852</v>
      </c>
      <c r="BX217" s="409">
        <v>21</v>
      </c>
      <c r="BY217" s="6"/>
      <c r="CB217" s="572">
        <v>21</v>
      </c>
      <c r="CC217" s="122" t="s">
        <v>126</v>
      </c>
      <c r="CD217" s="130"/>
      <c r="CE217" s="65">
        <v>127</v>
      </c>
      <c r="CF217" s="131"/>
      <c r="CG217" s="132"/>
      <c r="CH217" s="61">
        <v>19</v>
      </c>
      <c r="CI217" s="65">
        <v>0</v>
      </c>
      <c r="CJ217" s="65">
        <v>0</v>
      </c>
      <c r="CK217" s="425">
        <f t="shared" ref="CK217" si="1870">SUM(CJ217,-CI217)</f>
        <v>0</v>
      </c>
      <c r="CL217" s="345" t="e">
        <f>CK217/CI217</f>
        <v>#DIV/0!</v>
      </c>
      <c r="CM217" s="17"/>
      <c r="CN217" s="69">
        <v>127</v>
      </c>
      <c r="CO217" s="69">
        <f>CJ217</f>
        <v>0</v>
      </c>
      <c r="CP217" s="176">
        <f>SUM(CO217,-CN217)</f>
        <v>-127</v>
      </c>
      <c r="CQ217" s="328">
        <f>CP217/CN217</f>
        <v>-1</v>
      </c>
      <c r="CR217" s="572">
        <v>21</v>
      </c>
      <c r="CS217" s="6"/>
      <c r="CU217" s="409">
        <v>21</v>
      </c>
      <c r="CV217" s="122" t="s">
        <v>126</v>
      </c>
      <c r="CW217" s="130"/>
      <c r="CX217" s="65">
        <v>127</v>
      </c>
      <c r="CY217" s="131"/>
      <c r="CZ217" s="132"/>
      <c r="DA217" s="61">
        <v>19</v>
      </c>
      <c r="DB217" s="65">
        <v>21</v>
      </c>
      <c r="DC217" s="65">
        <v>14</v>
      </c>
      <c r="DD217" s="425">
        <f t="shared" ref="DD217" si="1871">SUM(DC217,-DB217)</f>
        <v>-7</v>
      </c>
      <c r="DE217" s="345">
        <f>DD217/DB217</f>
        <v>-0.33333333333333331</v>
      </c>
      <c r="DF217" s="17"/>
      <c r="DG217" s="69">
        <v>127</v>
      </c>
      <c r="DH217" s="69">
        <f>DC217</f>
        <v>14</v>
      </c>
      <c r="DI217" s="176">
        <f>SUM(DH217,-DG217)</f>
        <v>-113</v>
      </c>
      <c r="DJ217" s="328">
        <f>DI217/DG217</f>
        <v>-0.88976377952755903</v>
      </c>
      <c r="DK217" s="409">
        <v>21</v>
      </c>
      <c r="DL217" s="6"/>
      <c r="DN217" s="572">
        <v>21</v>
      </c>
      <c r="DO217" s="122" t="s">
        <v>126</v>
      </c>
      <c r="DP217" s="130"/>
      <c r="DQ217" s="65">
        <v>127</v>
      </c>
      <c r="DR217" s="131"/>
      <c r="DS217" s="132"/>
      <c r="DT217" s="61">
        <v>19</v>
      </c>
      <c r="DU217" s="65">
        <v>1</v>
      </c>
      <c r="DV217" s="65">
        <v>5</v>
      </c>
      <c r="DW217" s="425">
        <f t="shared" ref="DW217" si="1872">SUM(DV217,-DU217)</f>
        <v>4</v>
      </c>
      <c r="DX217" s="345">
        <f>DW217/DU217</f>
        <v>4</v>
      </c>
      <c r="DY217" s="17"/>
      <c r="DZ217" s="69">
        <v>127</v>
      </c>
      <c r="EA217" s="69">
        <f>DV217</f>
        <v>5</v>
      </c>
      <c r="EB217" s="176">
        <f>SUM(EA217,-DZ217)</f>
        <v>-122</v>
      </c>
      <c r="EC217" s="328">
        <f>EB217/DZ217</f>
        <v>-0.96062992125984248</v>
      </c>
      <c r="ED217" s="572">
        <v>21</v>
      </c>
      <c r="EE217" s="6"/>
      <c r="EG217" s="409">
        <v>21</v>
      </c>
      <c r="EH217" s="122" t="s">
        <v>126</v>
      </c>
      <c r="EI217" s="130"/>
      <c r="EJ217" s="65">
        <v>127</v>
      </c>
      <c r="EK217" s="131"/>
      <c r="EL217" s="132"/>
      <c r="EM217" s="61">
        <v>19</v>
      </c>
      <c r="EN217" s="65">
        <v>0</v>
      </c>
      <c r="EO217" s="65">
        <v>1</v>
      </c>
      <c r="EP217" s="425">
        <f t="shared" ref="EP217" si="1873">SUM(EO217,-EN217)</f>
        <v>1</v>
      </c>
      <c r="EQ217" s="345" t="e">
        <f>EP217/EN217</f>
        <v>#DIV/0!</v>
      </c>
      <c r="ER217" s="17"/>
      <c r="ES217" s="69">
        <v>127</v>
      </c>
      <c r="ET217" s="69">
        <f>EO217</f>
        <v>1</v>
      </c>
      <c r="EU217" s="176">
        <f>SUM(ET217,-ES217)</f>
        <v>-126</v>
      </c>
      <c r="EV217" s="328">
        <f>EU217/ES217</f>
        <v>-0.99212598425196852</v>
      </c>
      <c r="EW217" s="409">
        <v>21</v>
      </c>
      <c r="EX217" s="6"/>
      <c r="EZ217" s="572">
        <v>21</v>
      </c>
      <c r="FA217" s="122" t="s">
        <v>126</v>
      </c>
      <c r="FB217" s="130"/>
      <c r="FC217" s="65">
        <v>127</v>
      </c>
      <c r="FD217" s="131"/>
      <c r="FE217" s="132"/>
      <c r="FF217" s="61">
        <v>19</v>
      </c>
      <c r="FG217" s="65">
        <v>0</v>
      </c>
      <c r="FH217" s="65">
        <v>0</v>
      </c>
      <c r="FI217" s="425">
        <f t="shared" ref="FI217" si="1874">SUM(FH217,-FG217)</f>
        <v>0</v>
      </c>
      <c r="FJ217" s="345" t="e">
        <f>FI217/FG217</f>
        <v>#DIV/0!</v>
      </c>
      <c r="FK217" s="17"/>
      <c r="FL217" s="69">
        <v>127</v>
      </c>
      <c r="FM217" s="69">
        <f>FH217</f>
        <v>0</v>
      </c>
      <c r="FN217" s="176">
        <f>SUM(FM217,-FL217)</f>
        <v>-127</v>
      </c>
      <c r="FO217" s="328">
        <f>FN217/FL217</f>
        <v>-1</v>
      </c>
      <c r="FP217" s="572">
        <v>21</v>
      </c>
      <c r="FQ217" s="6"/>
      <c r="FS217" s="409">
        <v>21</v>
      </c>
      <c r="FT217" s="122" t="s">
        <v>126</v>
      </c>
      <c r="FU217" s="130"/>
      <c r="FV217" s="65">
        <v>127</v>
      </c>
      <c r="FW217" s="131"/>
      <c r="FX217" s="132"/>
      <c r="FY217" s="61">
        <v>19</v>
      </c>
      <c r="FZ217" s="65">
        <v>23</v>
      </c>
      <c r="GA217" s="65">
        <v>1</v>
      </c>
      <c r="GB217" s="425">
        <f t="shared" ref="GB217" si="1875">SUM(GA217,-FZ217)</f>
        <v>-22</v>
      </c>
      <c r="GC217" s="343">
        <f>GB217/FZ217</f>
        <v>-0.95652173913043481</v>
      </c>
      <c r="GD217" s="17"/>
      <c r="GE217" s="69">
        <v>127</v>
      </c>
      <c r="GF217" s="69">
        <f>GA217</f>
        <v>1</v>
      </c>
      <c r="GG217" s="176">
        <f>SUM(GF217,-GE217)</f>
        <v>-126</v>
      </c>
      <c r="GH217" s="328">
        <f>GG217/GE217</f>
        <v>-0.99212598425196852</v>
      </c>
      <c r="GI217" s="409">
        <v>21</v>
      </c>
      <c r="GJ217" s="6"/>
      <c r="GL217" s="572">
        <v>21</v>
      </c>
      <c r="GM217" s="122" t="s">
        <v>126</v>
      </c>
      <c r="GN217" s="130"/>
      <c r="GO217" s="65">
        <v>127</v>
      </c>
      <c r="GP217" s="131"/>
      <c r="GQ217" s="132"/>
      <c r="GR217" s="61">
        <v>19</v>
      </c>
      <c r="GS217" s="65">
        <v>0</v>
      </c>
      <c r="GT217" s="65">
        <v>0</v>
      </c>
      <c r="GU217" s="425">
        <f t="shared" ref="GU217" si="1876">SUM(GT217,-GS217)</f>
        <v>0</v>
      </c>
      <c r="GV217" s="345" t="e">
        <f>GU217/GS217</f>
        <v>#DIV/0!</v>
      </c>
      <c r="GW217" s="17"/>
      <c r="GX217" s="69">
        <v>127</v>
      </c>
      <c r="GY217" s="69">
        <f>GT217</f>
        <v>0</v>
      </c>
      <c r="GZ217" s="176">
        <f>SUM(GY217,-GX217)</f>
        <v>-127</v>
      </c>
      <c r="HA217" s="328">
        <f>GZ217/GX217</f>
        <v>-1</v>
      </c>
      <c r="HB217" s="572">
        <v>21</v>
      </c>
      <c r="HC217" s="6"/>
      <c r="HE217" s="409">
        <v>21</v>
      </c>
      <c r="HF217" s="122" t="s">
        <v>126</v>
      </c>
      <c r="HG217" s="130"/>
      <c r="HH217" s="65">
        <v>127</v>
      </c>
      <c r="HI217" s="131"/>
      <c r="HJ217" s="132"/>
      <c r="HK217" s="61">
        <v>19</v>
      </c>
      <c r="HL217" s="65">
        <v>0</v>
      </c>
      <c r="HM217" s="65">
        <v>0</v>
      </c>
      <c r="HN217" s="425">
        <f t="shared" ref="HN217" si="1877">SUM(HM217,-HL217)</f>
        <v>0</v>
      </c>
      <c r="HO217" s="345" t="e">
        <f>HN217/HL217</f>
        <v>#DIV/0!</v>
      </c>
      <c r="HP217" s="17"/>
      <c r="HQ217" s="69">
        <v>127</v>
      </c>
      <c r="HR217" s="69">
        <f>HM217</f>
        <v>0</v>
      </c>
      <c r="HS217" s="176">
        <f>SUM(HR217,-HQ217)</f>
        <v>-127</v>
      </c>
      <c r="HT217" s="328">
        <f>HS217/HQ217</f>
        <v>-1</v>
      </c>
      <c r="HU217" s="409">
        <v>21</v>
      </c>
      <c r="HV217" s="6"/>
      <c r="HX217" s="572">
        <v>21</v>
      </c>
      <c r="HY217" s="122" t="s">
        <v>126</v>
      </c>
      <c r="HZ217" s="130"/>
      <c r="IA217" s="65">
        <v>127</v>
      </c>
      <c r="IB217" s="131"/>
      <c r="IC217" s="132"/>
      <c r="ID217" s="61">
        <v>19</v>
      </c>
      <c r="IE217" s="65">
        <v>2</v>
      </c>
      <c r="IF217" s="65">
        <v>4</v>
      </c>
      <c r="IG217" s="425">
        <f t="shared" ref="IG217" si="1878">SUM(IF217,-IE217)</f>
        <v>2</v>
      </c>
      <c r="IH217" s="345">
        <f>IG217/IE217</f>
        <v>1</v>
      </c>
      <c r="II217" s="17"/>
      <c r="IJ217" s="69">
        <v>127</v>
      </c>
      <c r="IK217" s="69">
        <f>IF217</f>
        <v>4</v>
      </c>
      <c r="IL217" s="176">
        <f>SUM(IK217,-IJ217)</f>
        <v>-123</v>
      </c>
      <c r="IM217" s="328">
        <f>IL217/IJ217</f>
        <v>-0.96850393700787396</v>
      </c>
      <c r="IN217" s="572">
        <v>21</v>
      </c>
      <c r="IO217" s="6"/>
      <c r="IQ217" s="566">
        <v>21</v>
      </c>
      <c r="IR217" s="122" t="s">
        <v>126</v>
      </c>
      <c r="IS217" s="130"/>
      <c r="IT217" s="65">
        <v>127</v>
      </c>
      <c r="IU217" s="131"/>
      <c r="IV217" s="132"/>
      <c r="IW217" s="61">
        <v>19</v>
      </c>
      <c r="IX217" s="65">
        <f>SUM(AB217,AU217,BO217,CI217,DB217,DU217,EN217,FG217,FZ217,GS217,HL217,IE217)</f>
        <v>57</v>
      </c>
      <c r="IY217" s="65">
        <f>SUM(AC217,AV217,BP217,CJ217,DC217,DV217,EO217,FH217,GA217,GT217,HM217,IF217)</f>
        <v>28</v>
      </c>
      <c r="IZ217" s="425">
        <f t="shared" ref="IZ217" si="1879">SUM(IY217,-IX217)</f>
        <v>-29</v>
      </c>
      <c r="JA217" s="343">
        <f>IZ217/IX217</f>
        <v>-0.50877192982456143</v>
      </c>
      <c r="JB217" s="17"/>
      <c r="JC217" s="69">
        <v>127</v>
      </c>
      <c r="JD217" s="69">
        <f>IY217</f>
        <v>28</v>
      </c>
      <c r="JE217" s="176">
        <f>SUM(JD217,-JC217)</f>
        <v>-99</v>
      </c>
      <c r="JF217" s="328">
        <f>JE217/JC217</f>
        <v>-0.77952755905511806</v>
      </c>
      <c r="JG217" s="566">
        <v>21</v>
      </c>
      <c r="JH217" s="6"/>
    </row>
    <row r="218" spans="1:268" x14ac:dyDescent="0.25">
      <c r="A218" s="566">
        <v>22</v>
      </c>
      <c r="B218" s="112" t="s">
        <v>127</v>
      </c>
      <c r="C218" s="113">
        <f>SUM(C210,C217)</f>
        <v>0</v>
      </c>
      <c r="D218" s="113">
        <f>SUM(D210,D217)</f>
        <v>266</v>
      </c>
      <c r="E218" s="161">
        <f>SUM(D218,-C218)</f>
        <v>266</v>
      </c>
      <c r="F218" s="352" t="e">
        <f>E218/C218</f>
        <v>#DIV/0!</v>
      </c>
      <c r="G218" s="61">
        <v>20</v>
      </c>
      <c r="H218" s="113">
        <f>SUM(H210,H217)</f>
        <v>237</v>
      </c>
      <c r="I218" s="113">
        <f>SUM(I210,I217)</f>
        <v>411</v>
      </c>
      <c r="J218" s="161">
        <f>SUM(I218,-H218)</f>
        <v>174</v>
      </c>
      <c r="K218" s="373">
        <f>J218/H218</f>
        <v>0.73417721518987344</v>
      </c>
      <c r="L218" s="17"/>
      <c r="M218" s="113">
        <v>258</v>
      </c>
      <c r="N218" s="113">
        <f>SUM(N210,N217)</f>
        <v>411</v>
      </c>
      <c r="O218" s="161">
        <f>SUM(N218,-M218)</f>
        <v>153</v>
      </c>
      <c r="P218" s="352">
        <f>O218/M218</f>
        <v>0.59302325581395354</v>
      </c>
      <c r="Q218" s="566">
        <v>22</v>
      </c>
      <c r="R218" s="6"/>
      <c r="U218" s="409">
        <v>22</v>
      </c>
      <c r="V218" s="112" t="s">
        <v>127</v>
      </c>
      <c r="W218" s="113">
        <f>SUM(W210,W217)</f>
        <v>0</v>
      </c>
      <c r="X218" s="113">
        <f>SUM(X210,X217)</f>
        <v>266</v>
      </c>
      <c r="Y218" s="161">
        <f>SUM(X218,-W218)</f>
        <v>266</v>
      </c>
      <c r="Z218" s="352" t="e">
        <f>Y218/W218</f>
        <v>#DIV/0!</v>
      </c>
      <c r="AA218" s="61">
        <v>20</v>
      </c>
      <c r="AB218" s="113">
        <f>SUM(AB210,AB217)</f>
        <v>18</v>
      </c>
      <c r="AC218" s="113">
        <f>SUM(AC210,AC217)</f>
        <v>13</v>
      </c>
      <c r="AD218" s="161">
        <f>SUM(AC218,-AB218)</f>
        <v>-5</v>
      </c>
      <c r="AE218" s="348">
        <f>AD218/AB218</f>
        <v>-0.27777777777777779</v>
      </c>
      <c r="AF218" s="17"/>
      <c r="AG218" s="113">
        <v>258</v>
      </c>
      <c r="AH218" s="113">
        <f>SUM(AH210,AH217)</f>
        <v>13</v>
      </c>
      <c r="AI218" s="161">
        <f>SUM(AH218,-AG218)</f>
        <v>-245</v>
      </c>
      <c r="AJ218" s="352">
        <f>AI218/AG218</f>
        <v>-0.94961240310077522</v>
      </c>
      <c r="AK218" s="409">
        <v>22</v>
      </c>
      <c r="AL218" s="6"/>
      <c r="AN218" s="572">
        <v>22</v>
      </c>
      <c r="AO218" s="112" t="s">
        <v>127</v>
      </c>
      <c r="AP218" s="113">
        <f>SUM(AP210,AP217)</f>
        <v>0</v>
      </c>
      <c r="AQ218" s="113">
        <f>SUM(AQ210,AQ217)</f>
        <v>266</v>
      </c>
      <c r="AR218" s="161">
        <f>SUM(AQ218,-AP218)</f>
        <v>266</v>
      </c>
      <c r="AS218" s="352" t="e">
        <f>AR218/AP218</f>
        <v>#DIV/0!</v>
      </c>
      <c r="AT218" s="61">
        <v>20</v>
      </c>
      <c r="AU218" s="113">
        <f>SUM(AU210,AU217)</f>
        <v>4</v>
      </c>
      <c r="AV218" s="113">
        <f>SUM(AV210,AV217)</f>
        <v>0</v>
      </c>
      <c r="AW218" s="161">
        <f>SUM(AV218,-AU218)</f>
        <v>-4</v>
      </c>
      <c r="AX218" s="348">
        <f>AW218/AU218</f>
        <v>-1</v>
      </c>
      <c r="AY218" s="17"/>
      <c r="AZ218" s="113">
        <v>258</v>
      </c>
      <c r="BA218" s="113">
        <f>SUM(BA210,BA217)</f>
        <v>0</v>
      </c>
      <c r="BB218" s="161">
        <f>SUM(BA218,-AZ218)</f>
        <v>-258</v>
      </c>
      <c r="BC218" s="352">
        <f>BB218/AZ218</f>
        <v>-1</v>
      </c>
      <c r="BD218" s="572">
        <v>22</v>
      </c>
      <c r="BE218" s="6"/>
      <c r="BH218" s="409">
        <v>22</v>
      </c>
      <c r="BI218" s="112" t="s">
        <v>127</v>
      </c>
      <c r="BJ218" s="113">
        <f>SUM(BJ210,BJ217)</f>
        <v>0</v>
      </c>
      <c r="BK218" s="113">
        <f>SUM(BK210,BK217)</f>
        <v>266</v>
      </c>
      <c r="BL218" s="161">
        <f>SUM(BK218,-BJ218)</f>
        <v>266</v>
      </c>
      <c r="BM218" s="352" t="e">
        <f>BL218/BJ218</f>
        <v>#DIV/0!</v>
      </c>
      <c r="BN218" s="61">
        <v>20</v>
      </c>
      <c r="BO218" s="113">
        <f>SUM(BO210,BO217)</f>
        <v>1</v>
      </c>
      <c r="BP218" s="113">
        <f>SUM(BP210,BP217)</f>
        <v>1</v>
      </c>
      <c r="BQ218" s="161">
        <f>SUM(BP218,-BO218)</f>
        <v>0</v>
      </c>
      <c r="BR218" s="373">
        <f>BQ218/BO218</f>
        <v>0</v>
      </c>
      <c r="BS218" s="17"/>
      <c r="BT218" s="113">
        <v>258</v>
      </c>
      <c r="BU218" s="113">
        <f>SUM(BU210,BU217)</f>
        <v>1</v>
      </c>
      <c r="BV218" s="161">
        <f>SUM(BU218,-BT218)</f>
        <v>-257</v>
      </c>
      <c r="BW218" s="352">
        <f>BV218/BT218</f>
        <v>-0.99612403100775193</v>
      </c>
      <c r="BX218" s="409">
        <v>22</v>
      </c>
      <c r="BY218" s="6"/>
      <c r="CB218" s="572">
        <v>22</v>
      </c>
      <c r="CC218" s="112" t="s">
        <v>127</v>
      </c>
      <c r="CD218" s="113">
        <f>SUM(CD210,CD217)</f>
        <v>0</v>
      </c>
      <c r="CE218" s="113">
        <f>SUM(CE210,CE217)</f>
        <v>266</v>
      </c>
      <c r="CF218" s="161">
        <f>SUM(CE218,-CD218)</f>
        <v>266</v>
      </c>
      <c r="CG218" s="352" t="e">
        <f>CF218/CD218</f>
        <v>#DIV/0!</v>
      </c>
      <c r="CH218" s="61">
        <v>20</v>
      </c>
      <c r="CI218" s="113">
        <f>SUM(CI210,CI217)</f>
        <v>0</v>
      </c>
      <c r="CJ218" s="113">
        <f>SUM(CJ210,CJ217)</f>
        <v>0</v>
      </c>
      <c r="CK218" s="161">
        <f>SUM(CJ218,-CI218)</f>
        <v>0</v>
      </c>
      <c r="CL218" s="373" t="e">
        <f>CK218/CI218</f>
        <v>#DIV/0!</v>
      </c>
      <c r="CM218" s="17"/>
      <c r="CN218" s="113">
        <v>258</v>
      </c>
      <c r="CO218" s="113">
        <f>SUM(CO210,CO217)</f>
        <v>0</v>
      </c>
      <c r="CP218" s="161">
        <f>SUM(CO218,-CN218)</f>
        <v>-258</v>
      </c>
      <c r="CQ218" s="352">
        <f>CP218/CN218</f>
        <v>-1</v>
      </c>
      <c r="CR218" s="572">
        <v>22</v>
      </c>
      <c r="CS218" s="6"/>
      <c r="CU218" s="409">
        <v>22</v>
      </c>
      <c r="CV218" s="112" t="s">
        <v>127</v>
      </c>
      <c r="CW218" s="113">
        <f>SUM(CW210,CW217)</f>
        <v>0</v>
      </c>
      <c r="CX218" s="113">
        <f>SUM(CX210,CX217)</f>
        <v>266</v>
      </c>
      <c r="CY218" s="161">
        <f>SUM(CX218,-CW218)</f>
        <v>266</v>
      </c>
      <c r="CZ218" s="352" t="e">
        <f>CY218/CW218</f>
        <v>#DIV/0!</v>
      </c>
      <c r="DA218" s="61">
        <v>20</v>
      </c>
      <c r="DB218" s="113">
        <f>SUM(DB210,DB217)</f>
        <v>36</v>
      </c>
      <c r="DC218" s="113">
        <f>SUM(DC210,DC217)</f>
        <v>34</v>
      </c>
      <c r="DD218" s="161">
        <f>SUM(DC218,-DB218)</f>
        <v>-2</v>
      </c>
      <c r="DE218" s="373">
        <f>DD218/DB218</f>
        <v>-5.5555555555555552E-2</v>
      </c>
      <c r="DF218" s="17"/>
      <c r="DG218" s="113">
        <v>258</v>
      </c>
      <c r="DH218" s="113">
        <f>SUM(DH210,DH217)</f>
        <v>34</v>
      </c>
      <c r="DI218" s="161">
        <f>SUM(DH218,-DG218)</f>
        <v>-224</v>
      </c>
      <c r="DJ218" s="352">
        <f>DI218/DG218</f>
        <v>-0.86821705426356588</v>
      </c>
      <c r="DK218" s="409">
        <v>22</v>
      </c>
      <c r="DL218" s="6"/>
      <c r="DN218" s="572">
        <v>22</v>
      </c>
      <c r="DO218" s="112" t="s">
        <v>127</v>
      </c>
      <c r="DP218" s="113">
        <f>SUM(DP210,DP217)</f>
        <v>0</v>
      </c>
      <c r="DQ218" s="113">
        <f>SUM(DQ210,DQ217)</f>
        <v>266</v>
      </c>
      <c r="DR218" s="161">
        <f>SUM(DQ218,-DP218)</f>
        <v>266</v>
      </c>
      <c r="DS218" s="352" t="e">
        <f>DR218/DP218</f>
        <v>#DIV/0!</v>
      </c>
      <c r="DT218" s="61">
        <v>20</v>
      </c>
      <c r="DU218" s="113">
        <f>SUM(DU210,DU217)</f>
        <v>2</v>
      </c>
      <c r="DV218" s="113">
        <f>SUM(DV210,DV217)</f>
        <v>5</v>
      </c>
      <c r="DW218" s="161">
        <f>SUM(DV218,-DU218)</f>
        <v>3</v>
      </c>
      <c r="DX218" s="373">
        <f>DW218/DU218</f>
        <v>1.5</v>
      </c>
      <c r="DY218" s="17"/>
      <c r="DZ218" s="113">
        <v>258</v>
      </c>
      <c r="EA218" s="113">
        <f>SUM(EA210,EA217)</f>
        <v>5</v>
      </c>
      <c r="EB218" s="161">
        <f>SUM(EA218,-DZ218)</f>
        <v>-253</v>
      </c>
      <c r="EC218" s="352">
        <f>EB218/DZ218</f>
        <v>-0.98062015503875966</v>
      </c>
      <c r="ED218" s="572">
        <v>22</v>
      </c>
      <c r="EE218" s="6"/>
      <c r="EG218" s="409">
        <v>22</v>
      </c>
      <c r="EH218" s="112" t="s">
        <v>127</v>
      </c>
      <c r="EI218" s="113">
        <f>SUM(EI210,EI217)</f>
        <v>0</v>
      </c>
      <c r="EJ218" s="113">
        <f>SUM(EJ210,EJ217)</f>
        <v>266</v>
      </c>
      <c r="EK218" s="161">
        <f>SUM(EJ218,-EI218)</f>
        <v>266</v>
      </c>
      <c r="EL218" s="352" t="e">
        <f>EK218/EI218</f>
        <v>#DIV/0!</v>
      </c>
      <c r="EM218" s="61">
        <v>20</v>
      </c>
      <c r="EN218" s="113">
        <f>SUM(EN210,EN217)</f>
        <v>0</v>
      </c>
      <c r="EO218" s="113">
        <f>SUM(EO210,EO217)</f>
        <v>1</v>
      </c>
      <c r="EP218" s="161">
        <f>SUM(EO218,-EN218)</f>
        <v>1</v>
      </c>
      <c r="EQ218" s="373" t="e">
        <f>EP218/EN218</f>
        <v>#DIV/0!</v>
      </c>
      <c r="ER218" s="17"/>
      <c r="ES218" s="113">
        <v>258</v>
      </c>
      <c r="ET218" s="113">
        <f>SUM(ET210,ET217)</f>
        <v>1</v>
      </c>
      <c r="EU218" s="161">
        <f>SUM(ET218,-ES218)</f>
        <v>-257</v>
      </c>
      <c r="EV218" s="352">
        <f>EU218/ES218</f>
        <v>-0.99612403100775193</v>
      </c>
      <c r="EW218" s="409">
        <v>22</v>
      </c>
      <c r="EX218" s="6"/>
      <c r="EZ218" s="572">
        <v>22</v>
      </c>
      <c r="FA218" s="112" t="s">
        <v>127</v>
      </c>
      <c r="FB218" s="113">
        <f>SUM(FB210,FB217)</f>
        <v>0</v>
      </c>
      <c r="FC218" s="113">
        <f>SUM(FC210,FC217)</f>
        <v>266</v>
      </c>
      <c r="FD218" s="161">
        <f>SUM(FC218,-FB218)</f>
        <v>266</v>
      </c>
      <c r="FE218" s="352" t="e">
        <f>FD218/FB218</f>
        <v>#DIV/0!</v>
      </c>
      <c r="FF218" s="61">
        <v>20</v>
      </c>
      <c r="FG218" s="113">
        <f>SUM(FG210,FG217)</f>
        <v>0</v>
      </c>
      <c r="FH218" s="113">
        <f>SUM(FH210,FH217)</f>
        <v>0</v>
      </c>
      <c r="FI218" s="161">
        <f>SUM(FH218,-FG218)</f>
        <v>0</v>
      </c>
      <c r="FJ218" s="373" t="e">
        <f>FI218/FG218</f>
        <v>#DIV/0!</v>
      </c>
      <c r="FK218" s="17"/>
      <c r="FL218" s="113">
        <v>258</v>
      </c>
      <c r="FM218" s="113">
        <f>SUM(FM210,FM217)</f>
        <v>0</v>
      </c>
      <c r="FN218" s="161">
        <f>SUM(FM218,-FL218)</f>
        <v>-258</v>
      </c>
      <c r="FO218" s="352">
        <f>FN218/FL218</f>
        <v>-1</v>
      </c>
      <c r="FP218" s="572">
        <v>22</v>
      </c>
      <c r="FQ218" s="6"/>
      <c r="FS218" s="409">
        <v>22</v>
      </c>
      <c r="FT218" s="112" t="s">
        <v>127</v>
      </c>
      <c r="FU218" s="113">
        <f>SUM(FU210,FU217)</f>
        <v>0</v>
      </c>
      <c r="FV218" s="113">
        <f>SUM(FV210,FV217)</f>
        <v>266</v>
      </c>
      <c r="FW218" s="161">
        <f>SUM(FV218,-FU218)</f>
        <v>266</v>
      </c>
      <c r="FX218" s="352" t="e">
        <f>FW218/FU218</f>
        <v>#DIV/0!</v>
      </c>
      <c r="FY218" s="61">
        <v>20</v>
      </c>
      <c r="FZ218" s="113">
        <f>SUM(FZ210,FZ217)</f>
        <v>23</v>
      </c>
      <c r="GA218" s="113">
        <f>SUM(GA210,GA217)</f>
        <v>2</v>
      </c>
      <c r="GB218" s="161">
        <f>SUM(GA218,-FZ218)</f>
        <v>-21</v>
      </c>
      <c r="GC218" s="348">
        <f>GB218/FZ218</f>
        <v>-0.91304347826086951</v>
      </c>
      <c r="GD218" s="17"/>
      <c r="GE218" s="113">
        <v>258</v>
      </c>
      <c r="GF218" s="113">
        <f>SUM(GF210,GF217)</f>
        <v>2</v>
      </c>
      <c r="GG218" s="161">
        <f>SUM(GF218,-GE218)</f>
        <v>-256</v>
      </c>
      <c r="GH218" s="352">
        <f>GG218/GE218</f>
        <v>-0.99224806201550386</v>
      </c>
      <c r="GI218" s="409">
        <v>22</v>
      </c>
      <c r="GJ218" s="6"/>
      <c r="GL218" s="572">
        <v>22</v>
      </c>
      <c r="GM218" s="112" t="s">
        <v>127</v>
      </c>
      <c r="GN218" s="113">
        <f>SUM(GN210,GN217)</f>
        <v>0</v>
      </c>
      <c r="GO218" s="113">
        <f>SUM(GO210,GO217)</f>
        <v>266</v>
      </c>
      <c r="GP218" s="161">
        <f>SUM(GO218,-GN218)</f>
        <v>266</v>
      </c>
      <c r="GQ218" s="352" t="e">
        <f>GP218/GN218</f>
        <v>#DIV/0!</v>
      </c>
      <c r="GR218" s="61">
        <v>20</v>
      </c>
      <c r="GS218" s="113">
        <f>SUM(GS210,GS217)</f>
        <v>0</v>
      </c>
      <c r="GT218" s="113">
        <f>SUM(GT210,GT217)</f>
        <v>0</v>
      </c>
      <c r="GU218" s="161">
        <f>SUM(GT218,-GS218)</f>
        <v>0</v>
      </c>
      <c r="GV218" s="373" t="e">
        <f>GU218/GS218</f>
        <v>#DIV/0!</v>
      </c>
      <c r="GW218" s="17"/>
      <c r="GX218" s="113">
        <v>258</v>
      </c>
      <c r="GY218" s="113">
        <f>SUM(GY210,GY217)</f>
        <v>0</v>
      </c>
      <c r="GZ218" s="161">
        <f>SUM(GY218,-GX218)</f>
        <v>-258</v>
      </c>
      <c r="HA218" s="352">
        <f>GZ218/GX218</f>
        <v>-1</v>
      </c>
      <c r="HB218" s="572">
        <v>22</v>
      </c>
      <c r="HC218" s="6"/>
      <c r="HE218" s="409">
        <v>22</v>
      </c>
      <c r="HF218" s="112" t="s">
        <v>127</v>
      </c>
      <c r="HG218" s="113">
        <f>SUM(HG210,HG217)</f>
        <v>0</v>
      </c>
      <c r="HH218" s="113">
        <f>SUM(HH210,HH217)</f>
        <v>266</v>
      </c>
      <c r="HI218" s="161">
        <f>SUM(HH218,-HG218)</f>
        <v>266</v>
      </c>
      <c r="HJ218" s="352" t="e">
        <f>HI218/HG218</f>
        <v>#DIV/0!</v>
      </c>
      <c r="HK218" s="61">
        <v>20</v>
      </c>
      <c r="HL218" s="113">
        <f>SUM(HL210,HL217)</f>
        <v>0</v>
      </c>
      <c r="HM218" s="113">
        <f>SUM(HM210,HM217)</f>
        <v>0</v>
      </c>
      <c r="HN218" s="161">
        <f>SUM(HM218,-HL218)</f>
        <v>0</v>
      </c>
      <c r="HO218" s="373" t="e">
        <f>HN218/HL218</f>
        <v>#DIV/0!</v>
      </c>
      <c r="HP218" s="17"/>
      <c r="HQ218" s="113">
        <v>258</v>
      </c>
      <c r="HR218" s="113">
        <f>SUM(HR210,HR217)</f>
        <v>0</v>
      </c>
      <c r="HS218" s="161">
        <f>SUM(HR218,-HQ218)</f>
        <v>-258</v>
      </c>
      <c r="HT218" s="352">
        <f>HS218/HQ218</f>
        <v>-1</v>
      </c>
      <c r="HU218" s="409">
        <v>22</v>
      </c>
      <c r="HV218" s="6"/>
      <c r="HX218" s="572">
        <v>22</v>
      </c>
      <c r="HY218" s="112" t="s">
        <v>127</v>
      </c>
      <c r="HZ218" s="113">
        <f>SUM(HZ210,HZ217)</f>
        <v>0</v>
      </c>
      <c r="IA218" s="113">
        <f>SUM(IA210,IA217)</f>
        <v>266</v>
      </c>
      <c r="IB218" s="161">
        <f>SUM(IA218,-HZ218)</f>
        <v>266</v>
      </c>
      <c r="IC218" s="352" t="e">
        <f>IB218/HZ218</f>
        <v>#DIV/0!</v>
      </c>
      <c r="ID218" s="61">
        <v>20</v>
      </c>
      <c r="IE218" s="113">
        <f>SUM(IE210,IE217)</f>
        <v>2</v>
      </c>
      <c r="IF218" s="113">
        <f>SUM(IF210,IF217)</f>
        <v>5</v>
      </c>
      <c r="IG218" s="161">
        <f>SUM(IF218,-IE218)</f>
        <v>3</v>
      </c>
      <c r="IH218" s="373">
        <f>IG218/IE218</f>
        <v>1.5</v>
      </c>
      <c r="II218" s="17"/>
      <c r="IJ218" s="113">
        <v>258</v>
      </c>
      <c r="IK218" s="113">
        <f>SUM(IK210,IK217)</f>
        <v>5</v>
      </c>
      <c r="IL218" s="161">
        <f>SUM(IK218,-IJ218)</f>
        <v>-253</v>
      </c>
      <c r="IM218" s="352">
        <f>IL218/IJ218</f>
        <v>-0.98062015503875966</v>
      </c>
      <c r="IN218" s="572">
        <v>22</v>
      </c>
      <c r="IO218" s="6"/>
      <c r="IQ218" s="566">
        <v>22</v>
      </c>
      <c r="IR218" s="112" t="s">
        <v>127</v>
      </c>
      <c r="IS218" s="113">
        <f>SUM(IS210,IS217)</f>
        <v>0</v>
      </c>
      <c r="IT218" s="113">
        <f>SUM(IT210,IT217)</f>
        <v>266</v>
      </c>
      <c r="IU218" s="161">
        <f>SUM(IT218,-IS218)</f>
        <v>266</v>
      </c>
      <c r="IV218" s="352" t="e">
        <f>IU218/IS218</f>
        <v>#DIV/0!</v>
      </c>
      <c r="IW218" s="61">
        <v>20</v>
      </c>
      <c r="IX218" s="113">
        <f>SUM(IX210,IX217)</f>
        <v>86</v>
      </c>
      <c r="IY218" s="113">
        <f>SUM(IY210,IY217)</f>
        <v>61</v>
      </c>
      <c r="IZ218" s="161">
        <f>SUM(IY218,-IX218)</f>
        <v>-25</v>
      </c>
      <c r="JA218" s="348">
        <f>IZ218/IX218</f>
        <v>-0.29069767441860467</v>
      </c>
      <c r="JB218" s="17"/>
      <c r="JC218" s="113">
        <v>258</v>
      </c>
      <c r="JD218" s="113">
        <f>SUM(JD210,JD217)</f>
        <v>61</v>
      </c>
      <c r="JE218" s="161">
        <f>SUM(JD218,-JC218)</f>
        <v>-197</v>
      </c>
      <c r="JF218" s="352">
        <f>JE218/JC218</f>
        <v>-0.76356589147286824</v>
      </c>
      <c r="JG218" s="566">
        <v>22</v>
      </c>
      <c r="JH218" s="6"/>
    </row>
    <row r="219" spans="1:268" ht="5.0999999999999996" customHeight="1" x14ac:dyDescent="0.25">
      <c r="A219" s="566"/>
      <c r="B219" s="98"/>
      <c r="C219" s="96"/>
      <c r="D219" s="96"/>
      <c r="E219" s="98"/>
      <c r="F219" s="99"/>
      <c r="G219" s="388"/>
      <c r="H219" s="96"/>
      <c r="I219" s="96"/>
      <c r="J219" s="98"/>
      <c r="K219" s="99"/>
      <c r="L219" s="339"/>
      <c r="M219" s="96"/>
      <c r="N219" s="96"/>
      <c r="O219" s="98"/>
      <c r="P219" s="99"/>
      <c r="Q219" s="566"/>
      <c r="R219" s="6"/>
      <c r="U219" s="409"/>
      <c r="V219" s="98"/>
      <c r="W219" s="96"/>
      <c r="X219" s="96"/>
      <c r="Y219" s="98"/>
      <c r="Z219" s="99"/>
      <c r="AA219" s="388"/>
      <c r="AB219" s="96"/>
      <c r="AC219" s="96"/>
      <c r="AD219" s="98"/>
      <c r="AE219" s="99"/>
      <c r="AF219" s="339"/>
      <c r="AG219" s="96"/>
      <c r="AH219" s="96"/>
      <c r="AI219" s="98"/>
      <c r="AJ219" s="99"/>
      <c r="AK219" s="409"/>
      <c r="AL219" s="6"/>
      <c r="AN219" s="572"/>
      <c r="AO219" s="98"/>
      <c r="AP219" s="96"/>
      <c r="AQ219" s="96"/>
      <c r="AR219" s="98"/>
      <c r="AS219" s="99"/>
      <c r="AT219" s="388"/>
      <c r="AU219" s="96"/>
      <c r="AV219" s="96"/>
      <c r="AW219" s="98"/>
      <c r="AX219" s="99"/>
      <c r="AY219" s="339"/>
      <c r="AZ219" s="96"/>
      <c r="BA219" s="96"/>
      <c r="BB219" s="98"/>
      <c r="BC219" s="99"/>
      <c r="BD219" s="572"/>
      <c r="BE219" s="6"/>
      <c r="BH219" s="409"/>
      <c r="BI219" s="98"/>
      <c r="BJ219" s="96"/>
      <c r="BK219" s="96"/>
      <c r="BL219" s="98"/>
      <c r="BM219" s="99"/>
      <c r="BN219" s="388"/>
      <c r="BO219" s="96"/>
      <c r="BP219" s="96"/>
      <c r="BQ219" s="98"/>
      <c r="BR219" s="99"/>
      <c r="BS219" s="339"/>
      <c r="BT219" s="96"/>
      <c r="BU219" s="96"/>
      <c r="BV219" s="98"/>
      <c r="BW219" s="99"/>
      <c r="BX219" s="409"/>
      <c r="BY219" s="6"/>
      <c r="CB219" s="572"/>
      <c r="CC219" s="98"/>
      <c r="CD219" s="96"/>
      <c r="CE219" s="96"/>
      <c r="CF219" s="98"/>
      <c r="CG219" s="99"/>
      <c r="CH219" s="388"/>
      <c r="CI219" s="96"/>
      <c r="CJ219" s="96"/>
      <c r="CK219" s="98"/>
      <c r="CL219" s="99"/>
      <c r="CM219" s="339"/>
      <c r="CN219" s="96"/>
      <c r="CO219" s="96"/>
      <c r="CP219" s="98"/>
      <c r="CQ219" s="99"/>
      <c r="CR219" s="572"/>
      <c r="CS219" s="6"/>
      <c r="CU219" s="409"/>
      <c r="CV219" s="98"/>
      <c r="CW219" s="96"/>
      <c r="CX219" s="96"/>
      <c r="CY219" s="98"/>
      <c r="CZ219" s="99"/>
      <c r="DA219" s="388"/>
      <c r="DB219" s="96"/>
      <c r="DC219" s="96"/>
      <c r="DD219" s="98"/>
      <c r="DE219" s="99"/>
      <c r="DF219" s="339"/>
      <c r="DG219" s="96"/>
      <c r="DH219" s="96"/>
      <c r="DI219" s="98"/>
      <c r="DJ219" s="99"/>
      <c r="DK219" s="409"/>
      <c r="DL219" s="6"/>
      <c r="DN219" s="572"/>
      <c r="DO219" s="98"/>
      <c r="DP219" s="96"/>
      <c r="DQ219" s="96"/>
      <c r="DR219" s="98"/>
      <c r="DS219" s="99"/>
      <c r="DT219" s="388"/>
      <c r="DU219" s="96"/>
      <c r="DV219" s="96"/>
      <c r="DW219" s="98"/>
      <c r="DX219" s="99"/>
      <c r="DY219" s="339"/>
      <c r="DZ219" s="96"/>
      <c r="EA219" s="96"/>
      <c r="EB219" s="98"/>
      <c r="EC219" s="99"/>
      <c r="ED219" s="572"/>
      <c r="EE219" s="6"/>
      <c r="EG219" s="409"/>
      <c r="EH219" s="98"/>
      <c r="EI219" s="96"/>
      <c r="EJ219" s="96"/>
      <c r="EK219" s="98"/>
      <c r="EL219" s="99"/>
      <c r="EM219" s="388"/>
      <c r="EN219" s="96"/>
      <c r="EO219" s="96"/>
      <c r="EP219" s="98"/>
      <c r="EQ219" s="99"/>
      <c r="ER219" s="339"/>
      <c r="ES219" s="96"/>
      <c r="ET219" s="96"/>
      <c r="EU219" s="98"/>
      <c r="EV219" s="99"/>
      <c r="EW219" s="409"/>
      <c r="EX219" s="6"/>
      <c r="EZ219" s="572"/>
      <c r="FA219" s="98"/>
      <c r="FB219" s="96"/>
      <c r="FC219" s="96"/>
      <c r="FD219" s="98"/>
      <c r="FE219" s="99"/>
      <c r="FF219" s="388"/>
      <c r="FG219" s="96"/>
      <c r="FH219" s="96"/>
      <c r="FI219" s="98"/>
      <c r="FJ219" s="99"/>
      <c r="FK219" s="339"/>
      <c r="FL219" s="96"/>
      <c r="FM219" s="96"/>
      <c r="FN219" s="98"/>
      <c r="FO219" s="99"/>
      <c r="FP219" s="572"/>
      <c r="FQ219" s="6"/>
      <c r="FS219" s="409"/>
      <c r="FT219" s="98"/>
      <c r="FU219" s="96"/>
      <c r="FV219" s="96"/>
      <c r="FW219" s="98"/>
      <c r="FX219" s="99"/>
      <c r="FY219" s="388"/>
      <c r="FZ219" s="96"/>
      <c r="GA219" s="96"/>
      <c r="GB219" s="98"/>
      <c r="GC219" s="99"/>
      <c r="GD219" s="339"/>
      <c r="GE219" s="96"/>
      <c r="GF219" s="96"/>
      <c r="GG219" s="98"/>
      <c r="GH219" s="99"/>
      <c r="GI219" s="409"/>
      <c r="GJ219" s="6"/>
      <c r="GL219" s="572"/>
      <c r="GM219" s="98"/>
      <c r="GN219" s="96"/>
      <c r="GO219" s="96"/>
      <c r="GP219" s="98"/>
      <c r="GQ219" s="99"/>
      <c r="GR219" s="388"/>
      <c r="GS219" s="96"/>
      <c r="GT219" s="96"/>
      <c r="GU219" s="98"/>
      <c r="GV219" s="99"/>
      <c r="GW219" s="339"/>
      <c r="GX219" s="96"/>
      <c r="GY219" s="96"/>
      <c r="GZ219" s="98"/>
      <c r="HA219" s="99"/>
      <c r="HB219" s="572"/>
      <c r="HC219" s="6"/>
      <c r="HE219" s="409"/>
      <c r="HF219" s="98"/>
      <c r="HG219" s="96"/>
      <c r="HH219" s="96"/>
      <c r="HI219" s="98"/>
      <c r="HJ219" s="99"/>
      <c r="HK219" s="388"/>
      <c r="HL219" s="96"/>
      <c r="HM219" s="96"/>
      <c r="HN219" s="98"/>
      <c r="HO219" s="99"/>
      <c r="HP219" s="339"/>
      <c r="HQ219" s="96"/>
      <c r="HR219" s="96"/>
      <c r="HS219" s="98"/>
      <c r="HT219" s="99"/>
      <c r="HU219" s="409"/>
      <c r="HV219" s="6"/>
      <c r="HX219" s="572"/>
      <c r="HY219" s="98"/>
      <c r="HZ219" s="96"/>
      <c r="IA219" s="96"/>
      <c r="IB219" s="98"/>
      <c r="IC219" s="99"/>
      <c r="ID219" s="388"/>
      <c r="IE219" s="96"/>
      <c r="IF219" s="96"/>
      <c r="IG219" s="98"/>
      <c r="IH219" s="99"/>
      <c r="II219" s="339"/>
      <c r="IJ219" s="96"/>
      <c r="IK219" s="96"/>
      <c r="IL219" s="98"/>
      <c r="IM219" s="99"/>
      <c r="IN219" s="572"/>
      <c r="IO219" s="6"/>
      <c r="IQ219" s="566"/>
      <c r="IR219" s="98"/>
      <c r="IS219" s="96"/>
      <c r="IT219" s="96"/>
      <c r="IU219" s="98"/>
      <c r="IV219" s="99"/>
      <c r="IW219" s="388"/>
      <c r="IX219" s="96"/>
      <c r="IY219" s="96"/>
      <c r="IZ219" s="98"/>
      <c r="JA219" s="99"/>
      <c r="JB219" s="339"/>
      <c r="JC219" s="96"/>
      <c r="JD219" s="96"/>
      <c r="JE219" s="98"/>
      <c r="JF219" s="99"/>
      <c r="JG219" s="566"/>
      <c r="JH219" s="6"/>
    </row>
    <row r="220" spans="1:268" hidden="1" x14ac:dyDescent="0.25">
      <c r="A220" s="566">
        <v>22</v>
      </c>
      <c r="B220" s="58"/>
      <c r="C220" s="7"/>
      <c r="D220" s="7"/>
      <c r="E220" s="58"/>
      <c r="F220" s="92"/>
      <c r="H220" s="7"/>
      <c r="I220" s="7"/>
      <c r="J220" s="58"/>
      <c r="K220" s="92"/>
      <c r="L220" s="339"/>
      <c r="M220" s="7"/>
      <c r="N220" s="7"/>
      <c r="O220" s="58"/>
      <c r="P220" s="92"/>
      <c r="Q220" s="566">
        <v>22</v>
      </c>
      <c r="R220" s="6"/>
      <c r="U220" s="409">
        <v>22</v>
      </c>
      <c r="V220" s="58"/>
      <c r="W220" s="7"/>
      <c r="X220" s="7"/>
      <c r="Y220" s="58"/>
      <c r="Z220" s="92"/>
      <c r="AB220" s="7"/>
      <c r="AC220" s="7"/>
      <c r="AD220" s="58"/>
      <c r="AE220" s="92"/>
      <c r="AF220" s="339"/>
      <c r="AG220" s="7"/>
      <c r="AH220" s="7"/>
      <c r="AI220" s="58"/>
      <c r="AJ220" s="92"/>
      <c r="AK220" s="409">
        <v>22</v>
      </c>
      <c r="AL220" s="6"/>
      <c r="AN220" s="409">
        <v>22</v>
      </c>
      <c r="AO220" s="58"/>
      <c r="AP220" s="7"/>
      <c r="AQ220" s="7"/>
      <c r="AR220" s="58"/>
      <c r="AS220" s="92"/>
      <c r="AU220" s="7"/>
      <c r="AV220" s="7"/>
      <c r="AW220" s="58"/>
      <c r="AX220" s="92"/>
      <c r="AY220" s="339"/>
      <c r="AZ220" s="7"/>
      <c r="BA220" s="7"/>
      <c r="BB220" s="58"/>
      <c r="BC220" s="92"/>
      <c r="BD220" s="409">
        <v>22</v>
      </c>
      <c r="BE220" s="6"/>
      <c r="BH220" s="409">
        <v>22</v>
      </c>
      <c r="BI220" s="58"/>
      <c r="BJ220" s="7"/>
      <c r="BK220" s="7"/>
      <c r="BL220" s="58"/>
      <c r="BM220" s="92"/>
      <c r="BO220" s="7"/>
      <c r="BP220" s="7"/>
      <c r="BQ220" s="58"/>
      <c r="BR220" s="92"/>
      <c r="BS220" s="339"/>
      <c r="BT220" s="7"/>
      <c r="BU220" s="7"/>
      <c r="BV220" s="58"/>
      <c r="BW220" s="92"/>
      <c r="BX220" s="409">
        <v>22</v>
      </c>
      <c r="BY220" s="6"/>
      <c r="CB220" s="409">
        <v>22</v>
      </c>
      <c r="CC220" s="58"/>
      <c r="CD220" s="7"/>
      <c r="CE220" s="7"/>
      <c r="CF220" s="58"/>
      <c r="CG220" s="92"/>
      <c r="CI220" s="7"/>
      <c r="CJ220" s="7"/>
      <c r="CK220" s="58"/>
      <c r="CL220" s="92"/>
      <c r="CM220" s="339"/>
      <c r="CN220" s="7"/>
      <c r="CO220" s="7"/>
      <c r="CP220" s="58"/>
      <c r="CQ220" s="92"/>
      <c r="CR220" s="409">
        <v>22</v>
      </c>
      <c r="CS220" s="6"/>
      <c r="CU220" s="409">
        <v>22</v>
      </c>
      <c r="CV220" s="58"/>
      <c r="CW220" s="7"/>
      <c r="CX220" s="7"/>
      <c r="CY220" s="58"/>
      <c r="CZ220" s="92"/>
      <c r="DB220" s="7"/>
      <c r="DC220" s="7"/>
      <c r="DD220" s="58"/>
      <c r="DE220" s="92"/>
      <c r="DF220" s="339"/>
      <c r="DG220" s="7"/>
      <c r="DH220" s="7"/>
      <c r="DI220" s="58"/>
      <c r="DJ220" s="92"/>
      <c r="DK220" s="409">
        <v>22</v>
      </c>
      <c r="DL220" s="6"/>
      <c r="DN220" s="409">
        <v>22</v>
      </c>
      <c r="DO220" s="58"/>
      <c r="DP220" s="7"/>
      <c r="DQ220" s="7"/>
      <c r="DR220" s="58"/>
      <c r="DS220" s="92"/>
      <c r="DU220" s="7"/>
      <c r="DV220" s="7"/>
      <c r="DW220" s="58"/>
      <c r="DX220" s="92"/>
      <c r="DY220" s="339"/>
      <c r="DZ220" s="7"/>
      <c r="EA220" s="7"/>
      <c r="EB220" s="58"/>
      <c r="EC220" s="92"/>
      <c r="ED220" s="409">
        <v>22</v>
      </c>
      <c r="EE220" s="6"/>
      <c r="EG220" s="409">
        <v>22</v>
      </c>
      <c r="EH220" s="58"/>
      <c r="EI220" s="7"/>
      <c r="EJ220" s="7"/>
      <c r="EK220" s="58"/>
      <c r="EL220" s="92"/>
      <c r="EN220" s="7"/>
      <c r="EO220" s="7"/>
      <c r="EP220" s="58"/>
      <c r="EQ220" s="92"/>
      <c r="ER220" s="339"/>
      <c r="ES220" s="7"/>
      <c r="ET220" s="7"/>
      <c r="EU220" s="58"/>
      <c r="EV220" s="92"/>
      <c r="EW220" s="409">
        <v>22</v>
      </c>
      <c r="EX220" s="6"/>
      <c r="EZ220" s="409">
        <v>22</v>
      </c>
      <c r="FA220" s="58"/>
      <c r="FB220" s="7"/>
      <c r="FC220" s="7"/>
      <c r="FD220" s="58"/>
      <c r="FE220" s="92"/>
      <c r="FG220" s="7"/>
      <c r="FH220" s="7"/>
      <c r="FI220" s="58"/>
      <c r="FJ220" s="92"/>
      <c r="FK220" s="339"/>
      <c r="FL220" s="7"/>
      <c r="FM220" s="7"/>
      <c r="FN220" s="58"/>
      <c r="FO220" s="92"/>
      <c r="FP220" s="409">
        <v>22</v>
      </c>
      <c r="FQ220" s="6"/>
      <c r="FS220" s="409">
        <v>22</v>
      </c>
      <c r="FT220" s="58"/>
      <c r="FU220" s="7"/>
      <c r="FV220" s="7"/>
      <c r="FW220" s="58"/>
      <c r="FX220" s="92"/>
      <c r="FZ220" s="7"/>
      <c r="GA220" s="7"/>
      <c r="GB220" s="58"/>
      <c r="GC220" s="92"/>
      <c r="GD220" s="339"/>
      <c r="GE220" s="7"/>
      <c r="GF220" s="7"/>
      <c r="GG220" s="58"/>
      <c r="GH220" s="92"/>
      <c r="GI220" s="409">
        <v>22</v>
      </c>
      <c r="GJ220" s="6"/>
      <c r="GL220" s="409">
        <v>22</v>
      </c>
      <c r="GM220" s="58"/>
      <c r="GN220" s="7"/>
      <c r="GO220" s="7"/>
      <c r="GP220" s="58"/>
      <c r="GQ220" s="92"/>
      <c r="GS220" s="7"/>
      <c r="GT220" s="7"/>
      <c r="GU220" s="58"/>
      <c r="GV220" s="92"/>
      <c r="GW220" s="339"/>
      <c r="GX220" s="7"/>
      <c r="GY220" s="7"/>
      <c r="GZ220" s="58"/>
      <c r="HA220" s="92"/>
      <c r="HB220" s="409">
        <v>22</v>
      </c>
      <c r="HC220" s="6"/>
      <c r="HE220" s="409">
        <v>22</v>
      </c>
      <c r="HF220" s="58"/>
      <c r="HG220" s="7"/>
      <c r="HH220" s="7"/>
      <c r="HI220" s="58"/>
      <c r="HJ220" s="92"/>
      <c r="HL220" s="7"/>
      <c r="HM220" s="7"/>
      <c r="HN220" s="58"/>
      <c r="HO220" s="92"/>
      <c r="HP220" s="339"/>
      <c r="HQ220" s="7"/>
      <c r="HR220" s="7"/>
      <c r="HS220" s="58"/>
      <c r="HT220" s="92"/>
      <c r="HU220" s="409">
        <v>22</v>
      </c>
      <c r="HV220" s="6"/>
      <c r="HX220" s="409">
        <v>22</v>
      </c>
      <c r="HY220" s="58"/>
      <c r="HZ220" s="7"/>
      <c r="IA220" s="7"/>
      <c r="IB220" s="58"/>
      <c r="IC220" s="92"/>
      <c r="IE220" s="7"/>
      <c r="IF220" s="7"/>
      <c r="IG220" s="58"/>
      <c r="IH220" s="92"/>
      <c r="II220" s="339"/>
      <c r="IJ220" s="7"/>
      <c r="IK220" s="7"/>
      <c r="IL220" s="58"/>
      <c r="IM220" s="92"/>
      <c r="IN220" s="409">
        <v>22</v>
      </c>
      <c r="IO220" s="6"/>
      <c r="IQ220" s="566">
        <v>22</v>
      </c>
      <c r="IR220" s="58"/>
      <c r="IS220" s="7"/>
      <c r="IT220" s="7"/>
      <c r="IU220" s="58"/>
      <c r="IV220" s="92"/>
      <c r="IX220" s="7"/>
      <c r="IY220" s="7"/>
      <c r="IZ220" s="58"/>
      <c r="JA220" s="92"/>
      <c r="JB220" s="339"/>
      <c r="JC220" s="7"/>
      <c r="JD220" s="7"/>
      <c r="JE220" s="58"/>
      <c r="JF220" s="92"/>
      <c r="JG220" s="566">
        <v>22</v>
      </c>
      <c r="JH220" s="6"/>
    </row>
    <row r="221" spans="1:268" x14ac:dyDescent="0.25">
      <c r="A221" s="566">
        <v>23</v>
      </c>
      <c r="B221" s="200" t="s">
        <v>128</v>
      </c>
      <c r="C221" s="349">
        <f>SUM(C204,C218)</f>
        <v>0</v>
      </c>
      <c r="D221" s="349">
        <f>SUM(D204,D218)</f>
        <v>1072</v>
      </c>
      <c r="E221" s="350">
        <f t="shared" ref="E221" si="1880">SUM(D221,-C221)</f>
        <v>1072</v>
      </c>
      <c r="F221" s="351" t="e">
        <f t="shared" ref="F221" si="1881">E221/C221</f>
        <v>#DIV/0!</v>
      </c>
      <c r="G221" s="589"/>
      <c r="H221" s="349">
        <f>SUM(H204,H218)</f>
        <v>1051</v>
      </c>
      <c r="I221" s="349">
        <f>SUM(I204,I218)</f>
        <v>1237</v>
      </c>
      <c r="J221" s="350">
        <f t="shared" ref="J221" si="1882">SUM(I221,-H221)</f>
        <v>186</v>
      </c>
      <c r="K221" s="351">
        <f t="shared" ref="K221" si="1883">J221/H221</f>
        <v>0.17697431018078022</v>
      </c>
      <c r="L221" s="339"/>
      <c r="M221" s="14">
        <f>SUM(M204,M218)</f>
        <v>1085</v>
      </c>
      <c r="N221" s="14">
        <f>SUM(N204,N218)</f>
        <v>1237</v>
      </c>
      <c r="O221" s="198">
        <f t="shared" ref="O221" si="1884">SUM(N221,-M221)</f>
        <v>152</v>
      </c>
      <c r="P221" s="199">
        <f t="shared" ref="P221" si="1885">O221/M221</f>
        <v>0.1400921658986175</v>
      </c>
      <c r="Q221" s="566">
        <v>23</v>
      </c>
      <c r="R221" s="6"/>
      <c r="U221" s="409">
        <v>23</v>
      </c>
      <c r="V221" s="200" t="s">
        <v>128</v>
      </c>
      <c r="W221" s="349">
        <f>SUM(W204,W218)</f>
        <v>0</v>
      </c>
      <c r="X221" s="349">
        <f>SUM(X204,X218)</f>
        <v>1072</v>
      </c>
      <c r="Y221" s="350">
        <f t="shared" ref="Y221" si="1886">SUM(X221,-W221)</f>
        <v>1072</v>
      </c>
      <c r="Z221" s="351" t="e">
        <f t="shared" ref="Z221" si="1887">Y221/W221</f>
        <v>#DIV/0!</v>
      </c>
      <c r="AA221" s="589"/>
      <c r="AB221" s="349">
        <f>SUM(AB204,AB218)</f>
        <v>60</v>
      </c>
      <c r="AC221" s="349">
        <f>SUM(AC204,AC218)</f>
        <v>62</v>
      </c>
      <c r="AD221" s="350">
        <f t="shared" ref="AD221" si="1888">SUM(AC221,-AB221)</f>
        <v>2</v>
      </c>
      <c r="AE221" s="351">
        <f t="shared" ref="AE221" si="1889">AD221/AB221</f>
        <v>3.3333333333333333E-2</v>
      </c>
      <c r="AF221" s="339"/>
      <c r="AG221" s="14">
        <f>SUM(AG204,AG218)</f>
        <v>1085</v>
      </c>
      <c r="AH221" s="14">
        <f>SUM(AH204,AH218)</f>
        <v>62</v>
      </c>
      <c r="AI221" s="198">
        <f t="shared" ref="AI221" si="1890">SUM(AH221,-AG221)</f>
        <v>-1023</v>
      </c>
      <c r="AJ221" s="199">
        <f t="shared" ref="AJ221" si="1891">AI221/AG221</f>
        <v>-0.94285714285714284</v>
      </c>
      <c r="AK221" s="409">
        <v>23</v>
      </c>
      <c r="AL221" s="6"/>
      <c r="AN221" s="572">
        <v>23</v>
      </c>
      <c r="AO221" s="200" t="s">
        <v>128</v>
      </c>
      <c r="AP221" s="349">
        <f>SUM(AP204,AP218)</f>
        <v>0</v>
      </c>
      <c r="AQ221" s="349">
        <f>SUM(AQ204,AQ218)</f>
        <v>1072</v>
      </c>
      <c r="AR221" s="350">
        <f t="shared" ref="AR221" si="1892">SUM(AQ221,-AP221)</f>
        <v>1072</v>
      </c>
      <c r="AS221" s="351" t="e">
        <f t="shared" ref="AS221" si="1893">AR221/AP221</f>
        <v>#DIV/0!</v>
      </c>
      <c r="AT221" s="589"/>
      <c r="AU221" s="349">
        <f>SUM(AU204,AU218)</f>
        <v>15</v>
      </c>
      <c r="AV221" s="349">
        <f>SUM(AV204,AV218)</f>
        <v>18</v>
      </c>
      <c r="AW221" s="350">
        <f t="shared" ref="AW221" si="1894">SUM(AV221,-AU221)</f>
        <v>3</v>
      </c>
      <c r="AX221" s="351">
        <f t="shared" ref="AX221" si="1895">AW221/AU221</f>
        <v>0.2</v>
      </c>
      <c r="AY221" s="339"/>
      <c r="AZ221" s="14">
        <f>SUM(AZ204,AZ218)</f>
        <v>1085</v>
      </c>
      <c r="BA221" s="14">
        <f>SUM(BA204,BA218)</f>
        <v>18</v>
      </c>
      <c r="BB221" s="198">
        <f t="shared" ref="BB221" si="1896">SUM(BA221,-AZ221)</f>
        <v>-1067</v>
      </c>
      <c r="BC221" s="199">
        <f t="shared" ref="BC221" si="1897">BB221/AZ221</f>
        <v>-0.98341013824884793</v>
      </c>
      <c r="BD221" s="572">
        <v>23</v>
      </c>
      <c r="BE221" s="6"/>
      <c r="BH221" s="409">
        <v>23</v>
      </c>
      <c r="BI221" s="200" t="s">
        <v>128</v>
      </c>
      <c r="BJ221" s="349">
        <f>SUM(BJ204,BJ218)</f>
        <v>0</v>
      </c>
      <c r="BK221" s="349">
        <f>SUM(BK204,BK218)</f>
        <v>1072</v>
      </c>
      <c r="BL221" s="350">
        <f t="shared" ref="BL221" si="1898">SUM(BK221,-BJ221)</f>
        <v>1072</v>
      </c>
      <c r="BM221" s="351" t="e">
        <f t="shared" ref="BM221" si="1899">BL221/BJ221</f>
        <v>#DIV/0!</v>
      </c>
      <c r="BN221" s="589"/>
      <c r="BO221" s="349">
        <f>SUM(BO204,BO218)</f>
        <v>22</v>
      </c>
      <c r="BP221" s="349">
        <f>SUM(BP204,BP218)</f>
        <v>16</v>
      </c>
      <c r="BQ221" s="350">
        <f t="shared" ref="BQ221" si="1900">SUM(BP221,-BO221)</f>
        <v>-6</v>
      </c>
      <c r="BR221" s="351">
        <f t="shared" ref="BR221" si="1901">BQ221/BO221</f>
        <v>-0.27272727272727271</v>
      </c>
      <c r="BS221" s="339"/>
      <c r="BT221" s="14">
        <f>SUM(BT204,BT218)</f>
        <v>1085</v>
      </c>
      <c r="BU221" s="14">
        <f>SUM(BU204,BU218)</f>
        <v>16</v>
      </c>
      <c r="BV221" s="198">
        <f t="shared" ref="BV221" si="1902">SUM(BU221,-BT221)</f>
        <v>-1069</v>
      </c>
      <c r="BW221" s="199">
        <f t="shared" ref="BW221" si="1903">BV221/BT221</f>
        <v>-0.9852534562211982</v>
      </c>
      <c r="BX221" s="409">
        <v>23</v>
      </c>
      <c r="BY221" s="6"/>
      <c r="CB221" s="572">
        <v>23</v>
      </c>
      <c r="CC221" s="200" t="s">
        <v>128</v>
      </c>
      <c r="CD221" s="349">
        <f>SUM(CD204,CD218)</f>
        <v>0</v>
      </c>
      <c r="CE221" s="349">
        <f>SUM(CE204,CE218)</f>
        <v>1072</v>
      </c>
      <c r="CF221" s="350">
        <f t="shared" ref="CF221" si="1904">SUM(CE221,-CD221)</f>
        <v>1072</v>
      </c>
      <c r="CG221" s="351" t="e">
        <f t="shared" ref="CG221" si="1905">CF221/CD221</f>
        <v>#DIV/0!</v>
      </c>
      <c r="CH221" s="589"/>
      <c r="CI221" s="349">
        <f>SUM(CI204,CI218)</f>
        <v>11</v>
      </c>
      <c r="CJ221" s="349">
        <f>SUM(CJ204,CJ218)</f>
        <v>7</v>
      </c>
      <c r="CK221" s="350">
        <f t="shared" ref="CK221" si="1906">SUM(CJ221,-CI221)</f>
        <v>-4</v>
      </c>
      <c r="CL221" s="351">
        <f t="shared" ref="CL221" si="1907">CK221/CI221</f>
        <v>-0.36363636363636365</v>
      </c>
      <c r="CM221" s="339"/>
      <c r="CN221" s="14">
        <f>SUM(CN204,CN218)</f>
        <v>1085</v>
      </c>
      <c r="CO221" s="14">
        <f>SUM(CO204,CO218)</f>
        <v>7</v>
      </c>
      <c r="CP221" s="198">
        <f t="shared" ref="CP221" si="1908">SUM(CO221,-CN221)</f>
        <v>-1078</v>
      </c>
      <c r="CQ221" s="199">
        <f t="shared" ref="CQ221" si="1909">CP221/CN221</f>
        <v>-0.99354838709677418</v>
      </c>
      <c r="CR221" s="572">
        <v>23</v>
      </c>
      <c r="CS221" s="6"/>
      <c r="CU221" s="409">
        <v>23</v>
      </c>
      <c r="CV221" s="200" t="s">
        <v>128</v>
      </c>
      <c r="CW221" s="349">
        <f>SUM(CW204,CW218)</f>
        <v>0</v>
      </c>
      <c r="CX221" s="349">
        <f>SUM(CX204,CX218)</f>
        <v>1072</v>
      </c>
      <c r="CY221" s="350">
        <f t="shared" ref="CY221" si="1910">SUM(CX221,-CW221)</f>
        <v>1072</v>
      </c>
      <c r="CZ221" s="351" t="e">
        <f t="shared" ref="CZ221" si="1911">CY221/CW221</f>
        <v>#DIV/0!</v>
      </c>
      <c r="DA221" s="589"/>
      <c r="DB221" s="349">
        <f>SUM(DB204,DB218)</f>
        <v>38</v>
      </c>
      <c r="DC221" s="349">
        <f>SUM(DC204,DC218)</f>
        <v>34</v>
      </c>
      <c r="DD221" s="350">
        <f t="shared" ref="DD221" si="1912">SUM(DC221,-DB221)</f>
        <v>-4</v>
      </c>
      <c r="DE221" s="351">
        <f t="shared" ref="DE221" si="1913">DD221/DB221</f>
        <v>-0.10526315789473684</v>
      </c>
      <c r="DF221" s="339"/>
      <c r="DG221" s="14">
        <f>SUM(DG204,DG218)</f>
        <v>1085</v>
      </c>
      <c r="DH221" s="14">
        <f>SUM(DH204,DH218)</f>
        <v>34</v>
      </c>
      <c r="DI221" s="198">
        <f t="shared" ref="DI221" si="1914">SUM(DH221,-DG221)</f>
        <v>-1051</v>
      </c>
      <c r="DJ221" s="199">
        <f t="shared" ref="DJ221" si="1915">DI221/DG221</f>
        <v>-0.96866359447004613</v>
      </c>
      <c r="DK221" s="409">
        <v>23</v>
      </c>
      <c r="DL221" s="6"/>
      <c r="DN221" s="572">
        <v>23</v>
      </c>
      <c r="DO221" s="200" t="s">
        <v>128</v>
      </c>
      <c r="DP221" s="349">
        <f>SUM(DP204,DP218)</f>
        <v>0</v>
      </c>
      <c r="DQ221" s="349">
        <f>SUM(DQ204,DQ218)</f>
        <v>1072</v>
      </c>
      <c r="DR221" s="350">
        <f t="shared" ref="DR221" si="1916">SUM(DQ221,-DP221)</f>
        <v>1072</v>
      </c>
      <c r="DS221" s="351" t="e">
        <f t="shared" ref="DS221" si="1917">DR221/DP221</f>
        <v>#DIV/0!</v>
      </c>
      <c r="DT221" s="589"/>
      <c r="DU221" s="349">
        <f>SUM(DU204,DU218)</f>
        <v>4</v>
      </c>
      <c r="DV221" s="349">
        <f>SUM(DV204,DV218)</f>
        <v>11</v>
      </c>
      <c r="DW221" s="350">
        <f t="shared" ref="DW221" si="1918">SUM(DV221,-DU221)</f>
        <v>7</v>
      </c>
      <c r="DX221" s="351">
        <f t="shared" ref="DX221" si="1919">DW221/DU221</f>
        <v>1.75</v>
      </c>
      <c r="DY221" s="339"/>
      <c r="DZ221" s="14">
        <f>SUM(DZ204,DZ218)</f>
        <v>1085</v>
      </c>
      <c r="EA221" s="14">
        <f>SUM(EA204,EA218)</f>
        <v>11</v>
      </c>
      <c r="EB221" s="198">
        <f t="shared" ref="EB221" si="1920">SUM(EA221,-DZ221)</f>
        <v>-1074</v>
      </c>
      <c r="EC221" s="199">
        <f t="shared" ref="EC221" si="1921">EB221/DZ221</f>
        <v>-0.98986175115207375</v>
      </c>
      <c r="ED221" s="572">
        <v>23</v>
      </c>
      <c r="EE221" s="6"/>
      <c r="EG221" s="409">
        <v>23</v>
      </c>
      <c r="EH221" s="200" t="s">
        <v>128</v>
      </c>
      <c r="EI221" s="349">
        <f>SUM(EI204,EI218)</f>
        <v>0</v>
      </c>
      <c r="EJ221" s="349">
        <f>SUM(EJ204,EJ218)</f>
        <v>1072</v>
      </c>
      <c r="EK221" s="350">
        <f t="shared" ref="EK221" si="1922">SUM(EJ221,-EI221)</f>
        <v>1072</v>
      </c>
      <c r="EL221" s="351" t="e">
        <f t="shared" ref="EL221" si="1923">EK221/EI221</f>
        <v>#DIV/0!</v>
      </c>
      <c r="EM221" s="589"/>
      <c r="EN221" s="349">
        <f>SUM(EN204,EN218)</f>
        <v>10</v>
      </c>
      <c r="EO221" s="349">
        <f>SUM(EO204,EO218)</f>
        <v>5</v>
      </c>
      <c r="EP221" s="350">
        <f t="shared" ref="EP221" si="1924">SUM(EO221,-EN221)</f>
        <v>-5</v>
      </c>
      <c r="EQ221" s="351">
        <f t="shared" ref="EQ221" si="1925">EP221/EN221</f>
        <v>-0.5</v>
      </c>
      <c r="ER221" s="339"/>
      <c r="ES221" s="14">
        <f>SUM(ES204,ES218)</f>
        <v>1085</v>
      </c>
      <c r="ET221" s="14">
        <f>SUM(ET204,ET218)</f>
        <v>5</v>
      </c>
      <c r="EU221" s="198">
        <f t="shared" ref="EU221" si="1926">SUM(ET221,-ES221)</f>
        <v>-1080</v>
      </c>
      <c r="EV221" s="199">
        <f t="shared" ref="EV221" si="1927">EU221/ES221</f>
        <v>-0.99539170506912444</v>
      </c>
      <c r="EW221" s="409">
        <v>23</v>
      </c>
      <c r="EX221" s="6"/>
      <c r="EZ221" s="572">
        <v>23</v>
      </c>
      <c r="FA221" s="200" t="s">
        <v>128</v>
      </c>
      <c r="FB221" s="349">
        <f>SUM(FB204,FB218)</f>
        <v>0</v>
      </c>
      <c r="FC221" s="349">
        <f>SUM(FC204,FC218)</f>
        <v>1072</v>
      </c>
      <c r="FD221" s="350">
        <f t="shared" ref="FD221" si="1928">SUM(FC221,-FB221)</f>
        <v>1072</v>
      </c>
      <c r="FE221" s="351" t="e">
        <f t="shared" ref="FE221" si="1929">FD221/FB221</f>
        <v>#DIV/0!</v>
      </c>
      <c r="FF221" s="589"/>
      <c r="FG221" s="349">
        <f>SUM(FG204,FG218)</f>
        <v>9</v>
      </c>
      <c r="FH221" s="349">
        <f>SUM(FH204,FH218)</f>
        <v>8</v>
      </c>
      <c r="FI221" s="350">
        <f t="shared" ref="FI221" si="1930">SUM(FH221,-FG221)</f>
        <v>-1</v>
      </c>
      <c r="FJ221" s="351">
        <f t="shared" ref="FJ221" si="1931">FI221/FG221</f>
        <v>-0.1111111111111111</v>
      </c>
      <c r="FK221" s="339"/>
      <c r="FL221" s="14">
        <f>SUM(FL204,FL218)</f>
        <v>1085</v>
      </c>
      <c r="FM221" s="14">
        <f>SUM(FM204,FM218)</f>
        <v>8</v>
      </c>
      <c r="FN221" s="198">
        <f t="shared" ref="FN221" si="1932">SUM(FM221,-FL221)</f>
        <v>-1077</v>
      </c>
      <c r="FO221" s="199">
        <f t="shared" ref="FO221" si="1933">FN221/FL221</f>
        <v>-0.99262672811059904</v>
      </c>
      <c r="FP221" s="572">
        <v>23</v>
      </c>
      <c r="FQ221" s="6"/>
      <c r="FS221" s="409">
        <v>23</v>
      </c>
      <c r="FT221" s="200" t="s">
        <v>128</v>
      </c>
      <c r="FU221" s="349">
        <f>SUM(FU204,FU218)</f>
        <v>0</v>
      </c>
      <c r="FV221" s="349">
        <f>SUM(FV204,FV218)</f>
        <v>1072</v>
      </c>
      <c r="FW221" s="350">
        <f t="shared" ref="FW221" si="1934">SUM(FV221,-FU221)</f>
        <v>1072</v>
      </c>
      <c r="FX221" s="351" t="e">
        <f t="shared" ref="FX221" si="1935">FW221/FU221</f>
        <v>#DIV/0!</v>
      </c>
      <c r="FY221" s="589"/>
      <c r="FZ221" s="349">
        <f>SUM(FZ204,FZ218)</f>
        <v>41</v>
      </c>
      <c r="GA221" s="349">
        <f>SUM(GA204,GA218)</f>
        <v>36</v>
      </c>
      <c r="GB221" s="350">
        <f t="shared" ref="GB221" si="1936">SUM(GA221,-FZ221)</f>
        <v>-5</v>
      </c>
      <c r="GC221" s="351">
        <f t="shared" ref="GC221" si="1937">GB221/FZ221</f>
        <v>-0.12195121951219512</v>
      </c>
      <c r="GD221" s="339"/>
      <c r="GE221" s="14">
        <f>SUM(GE204,GE218)</f>
        <v>1085</v>
      </c>
      <c r="GF221" s="14">
        <f>SUM(GF204,GF218)</f>
        <v>36</v>
      </c>
      <c r="GG221" s="198">
        <f t="shared" ref="GG221" si="1938">SUM(GF221,-GE221)</f>
        <v>-1049</v>
      </c>
      <c r="GH221" s="199">
        <f t="shared" ref="GH221" si="1939">GG221/GE221</f>
        <v>-0.96682027649769586</v>
      </c>
      <c r="GI221" s="409">
        <v>23</v>
      </c>
      <c r="GJ221" s="6"/>
      <c r="GL221" s="572">
        <v>23</v>
      </c>
      <c r="GM221" s="590" t="s">
        <v>128</v>
      </c>
      <c r="GN221" s="202">
        <f>SUM(GN204,GN218)</f>
        <v>0</v>
      </c>
      <c r="GO221" s="202">
        <f>SUM(GO204,GO218)</f>
        <v>1072</v>
      </c>
      <c r="GP221" s="203">
        <f t="shared" ref="GP221" si="1940">SUM(GO221,-GN221)</f>
        <v>1072</v>
      </c>
      <c r="GQ221" s="204" t="e">
        <f t="shared" ref="GQ221" si="1941">GP221/GN221</f>
        <v>#DIV/0!</v>
      </c>
      <c r="GR221" s="591"/>
      <c r="GS221" s="202">
        <f>SUM(GS204,GS218)</f>
        <v>19</v>
      </c>
      <c r="GT221" s="202">
        <f>SUM(GT204,GT218)</f>
        <v>12</v>
      </c>
      <c r="GU221" s="203">
        <f t="shared" ref="GU221" si="1942">SUM(GT221,-GS221)</f>
        <v>-7</v>
      </c>
      <c r="GV221" s="204">
        <f t="shared" ref="GV221" si="1943">GU221/GS221</f>
        <v>-0.36842105263157893</v>
      </c>
      <c r="GW221" s="339"/>
      <c r="GX221" s="14">
        <f>SUM(GX204,GX218)</f>
        <v>1085</v>
      </c>
      <c r="GY221" s="14">
        <f>SUM(GY204,GY218)</f>
        <v>12</v>
      </c>
      <c r="GZ221" s="198">
        <f t="shared" ref="GZ221" si="1944">SUM(GY221,-GX221)</f>
        <v>-1073</v>
      </c>
      <c r="HA221" s="199">
        <f t="shared" ref="HA221" si="1945">GZ221/GX221</f>
        <v>-0.98894009216589862</v>
      </c>
      <c r="HB221" s="572">
        <v>23</v>
      </c>
      <c r="HC221" s="6"/>
      <c r="HE221" s="409">
        <v>23</v>
      </c>
      <c r="HF221" s="200" t="s">
        <v>128</v>
      </c>
      <c r="HG221" s="349">
        <f>SUM(HG204,HG218)</f>
        <v>0</v>
      </c>
      <c r="HH221" s="349">
        <f>SUM(HH204,HH218)</f>
        <v>1072</v>
      </c>
      <c r="HI221" s="350">
        <f t="shared" ref="HI221" si="1946">SUM(HH221,-HG221)</f>
        <v>1072</v>
      </c>
      <c r="HJ221" s="351" t="e">
        <f t="shared" ref="HJ221" si="1947">HI221/HG221</f>
        <v>#DIV/0!</v>
      </c>
      <c r="HK221" s="589"/>
      <c r="HL221" s="349">
        <f>SUM(HL204,HL218)</f>
        <v>27</v>
      </c>
      <c r="HM221" s="349">
        <f>SUM(HM204,HM218)</f>
        <v>36</v>
      </c>
      <c r="HN221" s="350">
        <f t="shared" ref="HN221" si="1948">SUM(HM221,-HL221)</f>
        <v>9</v>
      </c>
      <c r="HO221" s="351">
        <f t="shared" ref="HO221" si="1949">HN221/HL221</f>
        <v>0.33333333333333331</v>
      </c>
      <c r="HP221" s="339"/>
      <c r="HQ221" s="14">
        <f>SUM(HQ204,HQ218)</f>
        <v>1085</v>
      </c>
      <c r="HR221" s="14">
        <f>SUM(HR204,HR218)</f>
        <v>36</v>
      </c>
      <c r="HS221" s="198">
        <f t="shared" ref="HS221" si="1950">SUM(HR221,-HQ221)</f>
        <v>-1049</v>
      </c>
      <c r="HT221" s="199">
        <f t="shared" ref="HT221" si="1951">HS221/HQ221</f>
        <v>-0.96682027649769586</v>
      </c>
      <c r="HU221" s="409">
        <v>23</v>
      </c>
      <c r="HV221" s="6"/>
      <c r="HX221" s="572">
        <v>23</v>
      </c>
      <c r="HY221" s="200" t="s">
        <v>128</v>
      </c>
      <c r="HZ221" s="349">
        <f>SUM(HZ204,HZ218)</f>
        <v>0</v>
      </c>
      <c r="IA221" s="349">
        <f>SUM(IA204,IA218)</f>
        <v>1072</v>
      </c>
      <c r="IB221" s="350">
        <f t="shared" ref="IB221" si="1952">SUM(IA221,-HZ221)</f>
        <v>1072</v>
      </c>
      <c r="IC221" s="351" t="e">
        <f t="shared" ref="IC221" si="1953">IB221/HZ221</f>
        <v>#DIV/0!</v>
      </c>
      <c r="ID221" s="589"/>
      <c r="IE221" s="349">
        <f>SUM(IE204,IE218)</f>
        <v>21</v>
      </c>
      <c r="IF221" s="349">
        <f>SUM(IF204,IF218)</f>
        <v>18</v>
      </c>
      <c r="IG221" s="350">
        <f t="shared" ref="IG221" si="1954">SUM(IF221,-IE221)</f>
        <v>-3</v>
      </c>
      <c r="IH221" s="351">
        <f t="shared" ref="IH221" si="1955">IG221/IE221</f>
        <v>-0.14285714285714285</v>
      </c>
      <c r="II221" s="339"/>
      <c r="IJ221" s="14">
        <f>SUM(IJ204,IJ218)</f>
        <v>1085</v>
      </c>
      <c r="IK221" s="14">
        <f>SUM(IK204,IK218)</f>
        <v>18</v>
      </c>
      <c r="IL221" s="198">
        <f t="shared" ref="IL221" si="1956">SUM(IK221,-IJ221)</f>
        <v>-1067</v>
      </c>
      <c r="IM221" s="199">
        <f t="shared" ref="IM221" si="1957">IL221/IJ221</f>
        <v>-0.98341013824884793</v>
      </c>
      <c r="IN221" s="572">
        <v>23</v>
      </c>
      <c r="IO221" s="6"/>
      <c r="IQ221" s="566">
        <v>23</v>
      </c>
      <c r="IR221" s="200" t="s">
        <v>128</v>
      </c>
      <c r="IS221" s="349">
        <f>SUM(IS204,IS218)</f>
        <v>0</v>
      </c>
      <c r="IT221" s="349">
        <f>SUM(IT204,IT218)</f>
        <v>1072</v>
      </c>
      <c r="IU221" s="350">
        <f t="shared" ref="IU221" si="1958">SUM(IT221,-IS221)</f>
        <v>1072</v>
      </c>
      <c r="IV221" s="351" t="e">
        <f t="shared" ref="IV221" si="1959">IU221/IS221</f>
        <v>#DIV/0!</v>
      </c>
      <c r="IW221" s="589"/>
      <c r="IX221" s="349">
        <f>SUM(IX204,IX218)</f>
        <v>277</v>
      </c>
      <c r="IY221" s="349">
        <f>SUM(IY204,IY218)</f>
        <v>263</v>
      </c>
      <c r="IZ221" s="350">
        <f t="shared" ref="IZ221" si="1960">SUM(IY221,-IX221)</f>
        <v>-14</v>
      </c>
      <c r="JA221" s="351">
        <f t="shared" ref="JA221" si="1961">IZ221/IX221</f>
        <v>-5.0541516245487361E-2</v>
      </c>
      <c r="JB221" s="339"/>
      <c r="JC221" s="14">
        <f>SUM(JC204,JC218)</f>
        <v>1085</v>
      </c>
      <c r="JD221" s="14">
        <f>SUM(JD204,JD218)</f>
        <v>263</v>
      </c>
      <c r="JE221" s="198">
        <f t="shared" ref="JE221" si="1962">SUM(JD221,-JC221)</f>
        <v>-822</v>
      </c>
      <c r="JF221" s="199">
        <f t="shared" ref="JF221" si="1963">JE221/JC221</f>
        <v>-0.75760368663594468</v>
      </c>
      <c r="JG221" s="566">
        <v>23</v>
      </c>
      <c r="JH221" s="6"/>
    </row>
    <row r="222" spans="1:268" hidden="1" x14ac:dyDescent="0.25">
      <c r="A222" s="566"/>
      <c r="B222" s="98"/>
      <c r="C222" s="96"/>
      <c r="D222" s="96"/>
      <c r="E222" s="98"/>
      <c r="F222" s="99"/>
      <c r="G222" s="142"/>
      <c r="H222" s="96"/>
      <c r="I222" s="96"/>
      <c r="J222" s="98"/>
      <c r="K222" s="99"/>
      <c r="L222" s="170"/>
      <c r="M222" s="96"/>
      <c r="N222" s="96"/>
      <c r="O222" s="98"/>
      <c r="P222" s="99"/>
      <c r="Q222" s="566"/>
      <c r="R222" s="6"/>
      <c r="U222" s="409"/>
      <c r="V222" s="98"/>
      <c r="W222" s="96"/>
      <c r="X222" s="96"/>
      <c r="Y222" s="98"/>
      <c r="Z222" s="99"/>
      <c r="AA222" s="142"/>
      <c r="AB222" s="96"/>
      <c r="AC222" s="96"/>
      <c r="AD222" s="98"/>
      <c r="AE222" s="99"/>
      <c r="AF222" s="170"/>
      <c r="AG222" s="96"/>
      <c r="AH222" s="96"/>
      <c r="AI222" s="98"/>
      <c r="AJ222" s="99"/>
      <c r="AK222" s="409"/>
      <c r="AL222" s="6"/>
      <c r="AN222" s="409"/>
      <c r="AO222" s="98"/>
      <c r="AP222" s="96"/>
      <c r="AQ222" s="96"/>
      <c r="AR222" s="98"/>
      <c r="AS222" s="99"/>
      <c r="AT222" s="142"/>
      <c r="AU222" s="96"/>
      <c r="AV222" s="96"/>
      <c r="AW222" s="98"/>
      <c r="AX222" s="99"/>
      <c r="AY222" s="170"/>
      <c r="AZ222" s="96"/>
      <c r="BA222" s="96"/>
      <c r="BB222" s="98"/>
      <c r="BC222" s="99"/>
      <c r="BD222" s="409"/>
      <c r="BE222" s="6"/>
      <c r="BH222" s="409"/>
      <c r="BI222" s="98"/>
      <c r="BJ222" s="96"/>
      <c r="BK222" s="96"/>
      <c r="BL222" s="98"/>
      <c r="BM222" s="99"/>
      <c r="BN222" s="142"/>
      <c r="BO222" s="96"/>
      <c r="BP222" s="96"/>
      <c r="BQ222" s="98"/>
      <c r="BR222" s="99"/>
      <c r="BS222" s="170"/>
      <c r="BT222" s="96"/>
      <c r="BU222" s="96"/>
      <c r="BV222" s="98"/>
      <c r="BW222" s="99"/>
      <c r="BX222" s="409"/>
      <c r="BY222" s="6"/>
      <c r="CB222" s="409"/>
      <c r="CC222" s="98"/>
      <c r="CD222" s="96"/>
      <c r="CE222" s="96"/>
      <c r="CF222" s="98"/>
      <c r="CG222" s="99"/>
      <c r="CH222" s="142"/>
      <c r="CI222" s="96"/>
      <c r="CJ222" s="96"/>
      <c r="CK222" s="98"/>
      <c r="CL222" s="99"/>
      <c r="CM222" s="170"/>
      <c r="CN222" s="96"/>
      <c r="CO222" s="96"/>
      <c r="CP222" s="98"/>
      <c r="CQ222" s="99"/>
      <c r="CR222" s="409"/>
      <c r="CS222" s="6"/>
      <c r="CU222" s="409"/>
      <c r="CV222" s="98"/>
      <c r="CW222" s="96"/>
      <c r="CX222" s="96"/>
      <c r="CY222" s="98"/>
      <c r="CZ222" s="99"/>
      <c r="DA222" s="142"/>
      <c r="DB222" s="96"/>
      <c r="DC222" s="96"/>
      <c r="DD222" s="98"/>
      <c r="DE222" s="99"/>
      <c r="DF222" s="170"/>
      <c r="DG222" s="96"/>
      <c r="DH222" s="96"/>
      <c r="DI222" s="98"/>
      <c r="DJ222" s="99"/>
      <c r="DK222" s="409"/>
      <c r="DL222" s="6"/>
      <c r="DN222" s="409"/>
      <c r="DO222" s="98"/>
      <c r="DP222" s="96"/>
      <c r="DQ222" s="96"/>
      <c r="DR222" s="98"/>
      <c r="DS222" s="99"/>
      <c r="DT222" s="142"/>
      <c r="DU222" s="96"/>
      <c r="DV222" s="96"/>
      <c r="DW222" s="98"/>
      <c r="DX222" s="99"/>
      <c r="DY222" s="170"/>
      <c r="DZ222" s="96"/>
      <c r="EA222" s="96"/>
      <c r="EB222" s="98"/>
      <c r="EC222" s="99"/>
      <c r="ED222" s="409"/>
      <c r="EE222" s="6"/>
      <c r="EG222" s="409"/>
      <c r="EH222" s="98"/>
      <c r="EI222" s="96"/>
      <c r="EJ222" s="96"/>
      <c r="EK222" s="98"/>
      <c r="EL222" s="99"/>
      <c r="EM222" s="142"/>
      <c r="EN222" s="96"/>
      <c r="EO222" s="96"/>
      <c r="EP222" s="98"/>
      <c r="EQ222" s="99"/>
      <c r="ER222" s="170"/>
      <c r="ES222" s="96"/>
      <c r="ET222" s="96"/>
      <c r="EU222" s="98"/>
      <c r="EV222" s="99"/>
      <c r="EW222" s="409"/>
      <c r="EX222" s="6"/>
      <c r="EZ222" s="409"/>
      <c r="FA222" s="98"/>
      <c r="FB222" s="96"/>
      <c r="FC222" s="96"/>
      <c r="FD222" s="98"/>
      <c r="FE222" s="99"/>
      <c r="FF222" s="142"/>
      <c r="FG222" s="96"/>
      <c r="FH222" s="96"/>
      <c r="FI222" s="98"/>
      <c r="FJ222" s="99"/>
      <c r="FK222" s="170"/>
      <c r="FL222" s="96"/>
      <c r="FM222" s="96"/>
      <c r="FN222" s="98"/>
      <c r="FO222" s="99"/>
      <c r="FP222" s="409"/>
      <c r="FQ222" s="6"/>
      <c r="FS222" s="409"/>
      <c r="FT222" s="98"/>
      <c r="FU222" s="96"/>
      <c r="FV222" s="96"/>
      <c r="FW222" s="98"/>
      <c r="FX222" s="99"/>
      <c r="FY222" s="142"/>
      <c r="FZ222" s="96"/>
      <c r="GA222" s="96"/>
      <c r="GB222" s="98"/>
      <c r="GC222" s="99"/>
      <c r="GD222" s="170"/>
      <c r="GE222" s="96"/>
      <c r="GF222" s="96"/>
      <c r="GG222" s="98"/>
      <c r="GH222" s="99"/>
      <c r="GI222" s="409"/>
      <c r="GJ222" s="6"/>
      <c r="GL222" s="409"/>
      <c r="GM222" s="98"/>
      <c r="GN222" s="96"/>
      <c r="GO222" s="96"/>
      <c r="GP222" s="98"/>
      <c r="GQ222" s="99"/>
      <c r="GR222" s="142"/>
      <c r="GS222" s="96"/>
      <c r="GT222" s="96"/>
      <c r="GU222" s="98"/>
      <c r="GV222" s="99"/>
      <c r="GW222" s="170"/>
      <c r="GX222" s="96"/>
      <c r="GY222" s="96"/>
      <c r="GZ222" s="98"/>
      <c r="HA222" s="99"/>
      <c r="HB222" s="409"/>
      <c r="HC222" s="6"/>
      <c r="HE222" s="409"/>
      <c r="HF222" s="98"/>
      <c r="HG222" s="96"/>
      <c r="HH222" s="96"/>
      <c r="HI222" s="98"/>
      <c r="HJ222" s="99"/>
      <c r="HK222" s="142"/>
      <c r="HL222" s="96"/>
      <c r="HM222" s="96"/>
      <c r="HN222" s="98"/>
      <c r="HO222" s="99"/>
      <c r="HP222" s="170"/>
      <c r="HQ222" s="96"/>
      <c r="HR222" s="96"/>
      <c r="HS222" s="98"/>
      <c r="HT222" s="99"/>
      <c r="HU222" s="409"/>
      <c r="HV222" s="6"/>
      <c r="HX222" s="409"/>
      <c r="HY222" s="98"/>
      <c r="HZ222" s="96"/>
      <c r="IA222" s="96"/>
      <c r="IB222" s="98"/>
      <c r="IC222" s="99"/>
      <c r="ID222" s="142"/>
      <c r="IE222" s="96"/>
      <c r="IF222" s="96"/>
      <c r="IG222" s="98"/>
      <c r="IH222" s="99"/>
      <c r="II222" s="170"/>
      <c r="IJ222" s="96"/>
      <c r="IK222" s="96"/>
      <c r="IL222" s="98"/>
      <c r="IM222" s="99"/>
      <c r="IN222" s="409"/>
      <c r="IO222" s="6"/>
      <c r="IQ222" s="566"/>
      <c r="IR222" s="98"/>
      <c r="IS222" s="96"/>
      <c r="IT222" s="96"/>
      <c r="IU222" s="98"/>
      <c r="IV222" s="99"/>
      <c r="IW222" s="142"/>
      <c r="IX222" s="96"/>
      <c r="IY222" s="96"/>
      <c r="IZ222" s="98"/>
      <c r="JA222" s="99"/>
      <c r="JB222" s="170"/>
      <c r="JC222" s="96"/>
      <c r="JD222" s="96"/>
      <c r="JE222" s="98"/>
      <c r="JF222" s="99"/>
      <c r="JG222" s="566"/>
      <c r="JH222" s="6"/>
    </row>
    <row r="223" spans="1:268" hidden="1" x14ac:dyDescent="0.25">
      <c r="A223" s="566">
        <v>21</v>
      </c>
      <c r="B223" s="135" t="s">
        <v>106</v>
      </c>
      <c r="C223" s="135">
        <f>SUM(C204,C218)</f>
        <v>0</v>
      </c>
      <c r="D223" s="135">
        <f>SUM(D204,D218)</f>
        <v>1072</v>
      </c>
      <c r="E223" s="162">
        <f>SUM(D223,-C223)</f>
        <v>1072</v>
      </c>
      <c r="F223" s="137" t="e">
        <f>E223/C223</f>
        <v>#DIV/0!</v>
      </c>
      <c r="G223" s="61">
        <v>21</v>
      </c>
      <c r="H223" s="135">
        <f>SUM(H204,H218)</f>
        <v>1051</v>
      </c>
      <c r="I223" s="135">
        <f>SUM(I204,I218)</f>
        <v>1237</v>
      </c>
      <c r="J223" s="162">
        <f>SUM(I223,-H223)</f>
        <v>186</v>
      </c>
      <c r="K223" s="137">
        <f>J223/H223</f>
        <v>0.17697431018078022</v>
      </c>
      <c r="L223" s="17"/>
      <c r="M223" s="135">
        <f>SUM(M204,M218)</f>
        <v>1085</v>
      </c>
      <c r="N223" s="135">
        <f>SUM(N204,N218)</f>
        <v>1237</v>
      </c>
      <c r="O223" s="162">
        <f>SUM(N223,-M223)</f>
        <v>152</v>
      </c>
      <c r="P223" s="137">
        <f>O223/M223</f>
        <v>0.1400921658986175</v>
      </c>
      <c r="Q223" s="566">
        <v>21</v>
      </c>
      <c r="R223" s="6"/>
      <c r="U223" s="409">
        <v>21</v>
      </c>
      <c r="V223" s="135" t="s">
        <v>106</v>
      </c>
      <c r="W223" s="135">
        <f>SUM(W204,W218)</f>
        <v>0</v>
      </c>
      <c r="X223" s="135">
        <f>SUM(X204,X218)</f>
        <v>1072</v>
      </c>
      <c r="Y223" s="162">
        <f>SUM(X223,-W223)</f>
        <v>1072</v>
      </c>
      <c r="Z223" s="137" t="e">
        <f>Y223/W223</f>
        <v>#DIV/0!</v>
      </c>
      <c r="AA223" s="61">
        <v>21</v>
      </c>
      <c r="AB223" s="135">
        <f>SUM(AB204,AB218)</f>
        <v>60</v>
      </c>
      <c r="AC223" s="135">
        <f>SUM(AC204,AC218)</f>
        <v>62</v>
      </c>
      <c r="AD223" s="162">
        <f>SUM(AC223,-AB223)</f>
        <v>2</v>
      </c>
      <c r="AE223" s="137">
        <f>AD223/AB223</f>
        <v>3.3333333333333333E-2</v>
      </c>
      <c r="AF223" s="17"/>
      <c r="AG223" s="135">
        <f>SUM(AG204,AG218)</f>
        <v>1085</v>
      </c>
      <c r="AH223" s="135">
        <f>SUM(AH204,AH218)</f>
        <v>62</v>
      </c>
      <c r="AI223" s="162">
        <f>SUM(AH223,-AG223)</f>
        <v>-1023</v>
      </c>
      <c r="AJ223" s="137">
        <f>AI223/AG223</f>
        <v>-0.94285714285714284</v>
      </c>
      <c r="AK223" s="409">
        <v>21</v>
      </c>
      <c r="AL223" s="6"/>
      <c r="AN223" s="409">
        <v>21</v>
      </c>
      <c r="AO223" s="135" t="s">
        <v>106</v>
      </c>
      <c r="AP223" s="135">
        <f>SUM(AP204,AP218)</f>
        <v>0</v>
      </c>
      <c r="AQ223" s="135">
        <f>SUM(AQ204,AQ218)</f>
        <v>1072</v>
      </c>
      <c r="AR223" s="162">
        <f>SUM(AQ223,-AP223)</f>
        <v>1072</v>
      </c>
      <c r="AS223" s="137" t="e">
        <f>AR223/AP223</f>
        <v>#DIV/0!</v>
      </c>
      <c r="AT223" s="61">
        <v>21</v>
      </c>
      <c r="AU223" s="135">
        <f>SUM(AU204,AU218)</f>
        <v>15</v>
      </c>
      <c r="AV223" s="135">
        <f>SUM(AV204,AV218)</f>
        <v>18</v>
      </c>
      <c r="AW223" s="162">
        <f>SUM(AV223,-AU223)</f>
        <v>3</v>
      </c>
      <c r="AX223" s="137">
        <f>AW223/AU223</f>
        <v>0.2</v>
      </c>
      <c r="AY223" s="17"/>
      <c r="AZ223" s="135">
        <f>SUM(AZ204,AZ218)</f>
        <v>1085</v>
      </c>
      <c r="BA223" s="135">
        <f>SUM(BA204,BA218)</f>
        <v>18</v>
      </c>
      <c r="BB223" s="162">
        <f>SUM(BA223,-AZ223)</f>
        <v>-1067</v>
      </c>
      <c r="BC223" s="137">
        <f>BB223/AZ223</f>
        <v>-0.98341013824884793</v>
      </c>
      <c r="BD223" s="409">
        <v>21</v>
      </c>
      <c r="BE223" s="6"/>
      <c r="BH223" s="409">
        <v>21</v>
      </c>
      <c r="BI223" s="135" t="s">
        <v>106</v>
      </c>
      <c r="BJ223" s="135">
        <f>SUM(BJ204,BJ218)</f>
        <v>0</v>
      </c>
      <c r="BK223" s="135">
        <f>SUM(BK204,BK218)</f>
        <v>1072</v>
      </c>
      <c r="BL223" s="162">
        <f>SUM(BK223,-BJ223)</f>
        <v>1072</v>
      </c>
      <c r="BM223" s="137" t="e">
        <f>BL223/BJ223</f>
        <v>#DIV/0!</v>
      </c>
      <c r="BN223" s="61">
        <v>21</v>
      </c>
      <c r="BO223" s="135">
        <f>SUM(BO204,BO218)</f>
        <v>22</v>
      </c>
      <c r="BP223" s="135">
        <f>SUM(BP204,BP218)</f>
        <v>16</v>
      </c>
      <c r="BQ223" s="162">
        <f>SUM(BP223,-BO223)</f>
        <v>-6</v>
      </c>
      <c r="BR223" s="137">
        <f>BQ223/BO223</f>
        <v>-0.27272727272727271</v>
      </c>
      <c r="BS223" s="17"/>
      <c r="BT223" s="135">
        <f>SUM(BT204,BT218)</f>
        <v>1085</v>
      </c>
      <c r="BU223" s="135">
        <f>SUM(BU204,BU218)</f>
        <v>16</v>
      </c>
      <c r="BV223" s="162">
        <f>SUM(BU223,-BT223)</f>
        <v>-1069</v>
      </c>
      <c r="BW223" s="137">
        <f>BV223/BT223</f>
        <v>-0.9852534562211982</v>
      </c>
      <c r="BX223" s="409">
        <v>21</v>
      </c>
      <c r="BY223" s="6"/>
      <c r="CB223" s="409">
        <v>21</v>
      </c>
      <c r="CC223" s="135" t="s">
        <v>106</v>
      </c>
      <c r="CD223" s="135">
        <f>SUM(CD204,CD218)</f>
        <v>0</v>
      </c>
      <c r="CE223" s="135">
        <f>SUM(CE204,CE218)</f>
        <v>1072</v>
      </c>
      <c r="CF223" s="162">
        <f>SUM(CE223,-CD223)</f>
        <v>1072</v>
      </c>
      <c r="CG223" s="137" t="e">
        <f>CF223/CD223</f>
        <v>#DIV/0!</v>
      </c>
      <c r="CH223" s="61">
        <v>21</v>
      </c>
      <c r="CI223" s="135">
        <f>SUM(CI204,CI218)</f>
        <v>11</v>
      </c>
      <c r="CJ223" s="135">
        <f>SUM(CJ204,CJ218)</f>
        <v>7</v>
      </c>
      <c r="CK223" s="162">
        <f>SUM(CJ223,-CI223)</f>
        <v>-4</v>
      </c>
      <c r="CL223" s="137">
        <f>CK223/CI223</f>
        <v>-0.36363636363636365</v>
      </c>
      <c r="CM223" s="17"/>
      <c r="CN223" s="135">
        <f>SUM(CN204,CN218)</f>
        <v>1085</v>
      </c>
      <c r="CO223" s="135">
        <f>SUM(CO204,CO218)</f>
        <v>7</v>
      </c>
      <c r="CP223" s="162">
        <f>SUM(CO223,-CN223)</f>
        <v>-1078</v>
      </c>
      <c r="CQ223" s="137">
        <f>CP223/CN223</f>
        <v>-0.99354838709677418</v>
      </c>
      <c r="CR223" s="409">
        <v>21</v>
      </c>
      <c r="CS223" s="6"/>
      <c r="CU223" s="409">
        <v>21</v>
      </c>
      <c r="CV223" s="135" t="s">
        <v>106</v>
      </c>
      <c r="CW223" s="135">
        <f>SUM(CW204,CW218)</f>
        <v>0</v>
      </c>
      <c r="CX223" s="135">
        <f>SUM(CX204,CX218)</f>
        <v>1072</v>
      </c>
      <c r="CY223" s="162">
        <f>SUM(CX223,-CW223)</f>
        <v>1072</v>
      </c>
      <c r="CZ223" s="137" t="e">
        <f>CY223/CW223</f>
        <v>#DIV/0!</v>
      </c>
      <c r="DA223" s="61">
        <v>21</v>
      </c>
      <c r="DB223" s="135">
        <f>SUM(DB204,DB218)</f>
        <v>38</v>
      </c>
      <c r="DC223" s="135">
        <f>SUM(DC204,DC218)</f>
        <v>34</v>
      </c>
      <c r="DD223" s="162">
        <f>SUM(DC223,-DB223)</f>
        <v>-4</v>
      </c>
      <c r="DE223" s="137">
        <f>DD223/DB223</f>
        <v>-0.10526315789473684</v>
      </c>
      <c r="DF223" s="17"/>
      <c r="DG223" s="135">
        <f>SUM(DG204,DG218)</f>
        <v>1085</v>
      </c>
      <c r="DH223" s="135">
        <f>SUM(DH204,DH218)</f>
        <v>34</v>
      </c>
      <c r="DI223" s="162">
        <f>SUM(DH223,-DG223)</f>
        <v>-1051</v>
      </c>
      <c r="DJ223" s="137">
        <f>DI223/DG223</f>
        <v>-0.96866359447004613</v>
      </c>
      <c r="DK223" s="409">
        <v>21</v>
      </c>
      <c r="DL223" s="6"/>
      <c r="DN223" s="409">
        <v>21</v>
      </c>
      <c r="DO223" s="135" t="s">
        <v>106</v>
      </c>
      <c r="DP223" s="135">
        <f>SUM(DP204,DP218)</f>
        <v>0</v>
      </c>
      <c r="DQ223" s="135">
        <f>SUM(DQ204,DQ218)</f>
        <v>1072</v>
      </c>
      <c r="DR223" s="162">
        <f>SUM(DQ223,-DP223)</f>
        <v>1072</v>
      </c>
      <c r="DS223" s="137" t="e">
        <f>DR223/DP223</f>
        <v>#DIV/0!</v>
      </c>
      <c r="DT223" s="61">
        <v>21</v>
      </c>
      <c r="DU223" s="135">
        <f>SUM(DU204,DU218)</f>
        <v>4</v>
      </c>
      <c r="DV223" s="135">
        <f>SUM(DV204,DV218)</f>
        <v>11</v>
      </c>
      <c r="DW223" s="162">
        <f>SUM(DV223,-DU223)</f>
        <v>7</v>
      </c>
      <c r="DX223" s="137">
        <f>DW223/DU223</f>
        <v>1.75</v>
      </c>
      <c r="DY223" s="17"/>
      <c r="DZ223" s="135">
        <f>SUM(DZ204,DZ218)</f>
        <v>1085</v>
      </c>
      <c r="EA223" s="135">
        <f>SUM(EA204,EA218)</f>
        <v>11</v>
      </c>
      <c r="EB223" s="162">
        <f>SUM(EA223,-DZ223)</f>
        <v>-1074</v>
      </c>
      <c r="EC223" s="137">
        <f>EB223/DZ223</f>
        <v>-0.98986175115207375</v>
      </c>
      <c r="ED223" s="409">
        <v>21</v>
      </c>
      <c r="EE223" s="6"/>
      <c r="EG223" s="409">
        <v>21</v>
      </c>
      <c r="EH223" s="135" t="s">
        <v>106</v>
      </c>
      <c r="EI223" s="135">
        <f>SUM(EI204,EI218)</f>
        <v>0</v>
      </c>
      <c r="EJ223" s="135">
        <f>SUM(EJ204,EJ218)</f>
        <v>1072</v>
      </c>
      <c r="EK223" s="162">
        <f>SUM(EJ223,-EI223)</f>
        <v>1072</v>
      </c>
      <c r="EL223" s="137" t="e">
        <f>EK223/EI223</f>
        <v>#DIV/0!</v>
      </c>
      <c r="EM223" s="61">
        <v>21</v>
      </c>
      <c r="EN223" s="135">
        <f>SUM(EN204,EN218)</f>
        <v>10</v>
      </c>
      <c r="EO223" s="135">
        <f>SUM(EO204,EO218)</f>
        <v>5</v>
      </c>
      <c r="EP223" s="162">
        <f>SUM(EO223,-EN223)</f>
        <v>-5</v>
      </c>
      <c r="EQ223" s="137">
        <f>EP223/EN223</f>
        <v>-0.5</v>
      </c>
      <c r="ER223" s="17"/>
      <c r="ES223" s="135">
        <f>SUM(ES204,ES218)</f>
        <v>1085</v>
      </c>
      <c r="ET223" s="135">
        <f>SUM(ET204,ET218)</f>
        <v>5</v>
      </c>
      <c r="EU223" s="162">
        <f>SUM(ET223,-ES223)</f>
        <v>-1080</v>
      </c>
      <c r="EV223" s="137">
        <f>EU223/ES223</f>
        <v>-0.99539170506912444</v>
      </c>
      <c r="EW223" s="409">
        <v>21</v>
      </c>
      <c r="EX223" s="6"/>
      <c r="EZ223" s="409">
        <v>21</v>
      </c>
      <c r="FA223" s="135" t="s">
        <v>106</v>
      </c>
      <c r="FB223" s="135">
        <f>SUM(FB204,FB218)</f>
        <v>0</v>
      </c>
      <c r="FC223" s="135">
        <f>SUM(FC204,FC218)</f>
        <v>1072</v>
      </c>
      <c r="FD223" s="162">
        <f>SUM(FC223,-FB223)</f>
        <v>1072</v>
      </c>
      <c r="FE223" s="137" t="e">
        <f>FD223/FB223</f>
        <v>#DIV/0!</v>
      </c>
      <c r="FF223" s="61">
        <v>21</v>
      </c>
      <c r="FG223" s="135">
        <f>SUM(FG204,FG218)</f>
        <v>9</v>
      </c>
      <c r="FH223" s="135">
        <f>SUM(FH204,FH218)</f>
        <v>8</v>
      </c>
      <c r="FI223" s="162">
        <f>SUM(FH223,-FG223)</f>
        <v>-1</v>
      </c>
      <c r="FJ223" s="137">
        <f>FI223/FG223</f>
        <v>-0.1111111111111111</v>
      </c>
      <c r="FK223" s="17"/>
      <c r="FL223" s="135">
        <f>SUM(FL204,FL218)</f>
        <v>1085</v>
      </c>
      <c r="FM223" s="135">
        <f>SUM(FM204,FM218)</f>
        <v>8</v>
      </c>
      <c r="FN223" s="162">
        <f>SUM(FM223,-FL223)</f>
        <v>-1077</v>
      </c>
      <c r="FO223" s="137">
        <f>FN223/FL223</f>
        <v>-0.99262672811059904</v>
      </c>
      <c r="FP223" s="409">
        <v>21</v>
      </c>
      <c r="FQ223" s="6"/>
      <c r="FS223" s="409">
        <v>21</v>
      </c>
      <c r="FT223" s="135" t="s">
        <v>106</v>
      </c>
      <c r="FU223" s="135">
        <f>SUM(FU204,FU218)</f>
        <v>0</v>
      </c>
      <c r="FV223" s="135">
        <f>SUM(FV204,FV218)</f>
        <v>1072</v>
      </c>
      <c r="FW223" s="162">
        <f>SUM(FV223,-FU223)</f>
        <v>1072</v>
      </c>
      <c r="FX223" s="137" t="e">
        <f>FW223/FU223</f>
        <v>#DIV/0!</v>
      </c>
      <c r="FY223" s="61">
        <v>21</v>
      </c>
      <c r="FZ223" s="135">
        <f>SUM(FZ204,FZ218)</f>
        <v>41</v>
      </c>
      <c r="GA223" s="135">
        <f>SUM(GA204,GA218)</f>
        <v>36</v>
      </c>
      <c r="GB223" s="162">
        <f>SUM(GA223,-FZ223)</f>
        <v>-5</v>
      </c>
      <c r="GC223" s="137">
        <f>GB223/FZ223</f>
        <v>-0.12195121951219512</v>
      </c>
      <c r="GD223" s="17"/>
      <c r="GE223" s="135">
        <f>SUM(GE204,GE218)</f>
        <v>1085</v>
      </c>
      <c r="GF223" s="135">
        <f>SUM(GF204,GF218)</f>
        <v>36</v>
      </c>
      <c r="GG223" s="162">
        <f>SUM(GF223,-GE223)</f>
        <v>-1049</v>
      </c>
      <c r="GH223" s="137">
        <f>GG223/GE223</f>
        <v>-0.96682027649769586</v>
      </c>
      <c r="GI223" s="409">
        <v>21</v>
      </c>
      <c r="GJ223" s="6"/>
      <c r="GL223" s="409">
        <v>21</v>
      </c>
      <c r="GM223" s="135" t="s">
        <v>106</v>
      </c>
      <c r="GN223" s="135">
        <f>SUM(GN204,GN218)</f>
        <v>0</v>
      </c>
      <c r="GO223" s="135">
        <f>SUM(GO204,GO218)</f>
        <v>1072</v>
      </c>
      <c r="GP223" s="162">
        <f>SUM(GO223,-GN223)</f>
        <v>1072</v>
      </c>
      <c r="GQ223" s="137" t="e">
        <f>GP223/GN223</f>
        <v>#DIV/0!</v>
      </c>
      <c r="GR223" s="61">
        <v>21</v>
      </c>
      <c r="GS223" s="135">
        <f>SUM(GS204,GS218)</f>
        <v>19</v>
      </c>
      <c r="GT223" s="135">
        <f>SUM(GT204,GT218)</f>
        <v>12</v>
      </c>
      <c r="GU223" s="162">
        <f>SUM(GT223,-GS223)</f>
        <v>-7</v>
      </c>
      <c r="GV223" s="137">
        <f>GU223/GS223</f>
        <v>-0.36842105263157893</v>
      </c>
      <c r="GW223" s="17"/>
      <c r="GX223" s="135">
        <f>SUM(GX204,GX218)</f>
        <v>1085</v>
      </c>
      <c r="GY223" s="135">
        <f>SUM(GY204,GY218)</f>
        <v>12</v>
      </c>
      <c r="GZ223" s="162">
        <f>SUM(GY223,-GX223)</f>
        <v>-1073</v>
      </c>
      <c r="HA223" s="137">
        <f>GZ223/GX223</f>
        <v>-0.98894009216589862</v>
      </c>
      <c r="HB223" s="409">
        <v>21</v>
      </c>
      <c r="HC223" s="6"/>
      <c r="HE223" s="409">
        <v>21</v>
      </c>
      <c r="HF223" s="135" t="s">
        <v>106</v>
      </c>
      <c r="HG223" s="135">
        <f>SUM(HG204,HG218)</f>
        <v>0</v>
      </c>
      <c r="HH223" s="135">
        <f>SUM(HH204,HH218)</f>
        <v>1072</v>
      </c>
      <c r="HI223" s="162">
        <f>SUM(HH223,-HG223)</f>
        <v>1072</v>
      </c>
      <c r="HJ223" s="137" t="e">
        <f>HI223/HG223</f>
        <v>#DIV/0!</v>
      </c>
      <c r="HK223" s="61">
        <v>21</v>
      </c>
      <c r="HL223" s="135">
        <f>SUM(HL204,HL218)</f>
        <v>27</v>
      </c>
      <c r="HM223" s="135">
        <f>SUM(HM204,HM218)</f>
        <v>36</v>
      </c>
      <c r="HN223" s="162">
        <f>SUM(HM223,-HL223)</f>
        <v>9</v>
      </c>
      <c r="HO223" s="137">
        <f>HN223/HL223</f>
        <v>0.33333333333333331</v>
      </c>
      <c r="HP223" s="17"/>
      <c r="HQ223" s="135">
        <f>SUM(HQ204,HQ218)</f>
        <v>1085</v>
      </c>
      <c r="HR223" s="135">
        <f>SUM(HR204,HR218)</f>
        <v>36</v>
      </c>
      <c r="HS223" s="162">
        <f>SUM(HR223,-HQ223)</f>
        <v>-1049</v>
      </c>
      <c r="HT223" s="137">
        <f>HS223/HQ223</f>
        <v>-0.96682027649769586</v>
      </c>
      <c r="HU223" s="409">
        <v>21</v>
      </c>
      <c r="HV223" s="6"/>
      <c r="HX223" s="409">
        <v>21</v>
      </c>
      <c r="HY223" s="135" t="s">
        <v>106</v>
      </c>
      <c r="HZ223" s="135">
        <f>SUM(HZ204,HZ218)</f>
        <v>0</v>
      </c>
      <c r="IA223" s="135">
        <f>SUM(IA204,IA218)</f>
        <v>1072</v>
      </c>
      <c r="IB223" s="162">
        <f>SUM(IA223,-HZ223)</f>
        <v>1072</v>
      </c>
      <c r="IC223" s="137" t="e">
        <f>IB223/HZ223</f>
        <v>#DIV/0!</v>
      </c>
      <c r="ID223" s="61">
        <v>21</v>
      </c>
      <c r="IE223" s="135">
        <f>SUM(IE204,IE218)</f>
        <v>21</v>
      </c>
      <c r="IF223" s="135">
        <f>SUM(IF204,IF218)</f>
        <v>18</v>
      </c>
      <c r="IG223" s="162">
        <f>SUM(IF223,-IE223)</f>
        <v>-3</v>
      </c>
      <c r="IH223" s="137">
        <f>IG223/IE223</f>
        <v>-0.14285714285714285</v>
      </c>
      <c r="II223" s="17"/>
      <c r="IJ223" s="135">
        <f>SUM(IJ204,IJ218)</f>
        <v>1085</v>
      </c>
      <c r="IK223" s="135">
        <f>SUM(IK204,IK218)</f>
        <v>18</v>
      </c>
      <c r="IL223" s="162">
        <f>SUM(IK223,-IJ223)</f>
        <v>-1067</v>
      </c>
      <c r="IM223" s="137">
        <f>IL223/IJ223</f>
        <v>-0.98341013824884793</v>
      </c>
      <c r="IN223" s="409">
        <v>21</v>
      </c>
      <c r="IO223" s="6"/>
      <c r="IQ223" s="566">
        <v>21</v>
      </c>
      <c r="IR223" s="135" t="s">
        <v>106</v>
      </c>
      <c r="IS223" s="135">
        <f>SUM(IS204,IS218)</f>
        <v>0</v>
      </c>
      <c r="IT223" s="135">
        <f>SUM(IT204,IT218)</f>
        <v>1072</v>
      </c>
      <c r="IU223" s="162">
        <f>SUM(IT223,-IS223)</f>
        <v>1072</v>
      </c>
      <c r="IV223" s="137" t="e">
        <f>IU223/IS223</f>
        <v>#DIV/0!</v>
      </c>
      <c r="IW223" s="61">
        <v>21</v>
      </c>
      <c r="IX223" s="135">
        <f>SUM(IX204,IX218)</f>
        <v>277</v>
      </c>
      <c r="IY223" s="135">
        <f>SUM(IY204,IY218)</f>
        <v>263</v>
      </c>
      <c r="IZ223" s="162">
        <f>SUM(IY223,-IX223)</f>
        <v>-14</v>
      </c>
      <c r="JA223" s="137">
        <f>IZ223/IX223</f>
        <v>-5.0541516245487361E-2</v>
      </c>
      <c r="JB223" s="17"/>
      <c r="JC223" s="135">
        <f>SUM(JC204,JC218)</f>
        <v>1085</v>
      </c>
      <c r="JD223" s="135">
        <f>SUM(JD204,JD218)</f>
        <v>263</v>
      </c>
      <c r="JE223" s="162">
        <f>SUM(JD223,-JC223)</f>
        <v>-822</v>
      </c>
      <c r="JF223" s="137">
        <f>JE223/JC223</f>
        <v>-0.75760368663594468</v>
      </c>
      <c r="JG223" s="566">
        <v>21</v>
      </c>
      <c r="JH223" s="6"/>
    </row>
    <row r="224" spans="1:268" hidden="1" x14ac:dyDescent="0.25">
      <c r="A224" s="566">
        <v>23</v>
      </c>
      <c r="B224" s="140"/>
      <c r="C224" s="390"/>
      <c r="D224" s="140"/>
      <c r="E224" s="142"/>
      <c r="F224" s="143"/>
      <c r="G224" s="61"/>
      <c r="H224" s="140"/>
      <c r="I224" s="140"/>
      <c r="J224" s="142"/>
      <c r="K224" s="143"/>
      <c r="L224" s="17"/>
      <c r="M224" s="140"/>
      <c r="N224" s="140"/>
      <c r="O224" s="142"/>
      <c r="P224" s="143"/>
      <c r="Q224" s="566">
        <v>23</v>
      </c>
      <c r="R224" s="6"/>
      <c r="U224" s="409">
        <v>23</v>
      </c>
      <c r="V224" s="140"/>
      <c r="W224" s="390"/>
      <c r="X224" s="140"/>
      <c r="Y224" s="142"/>
      <c r="Z224" s="143"/>
      <c r="AA224" s="61"/>
      <c r="AB224" s="140"/>
      <c r="AC224" s="140"/>
      <c r="AD224" s="142"/>
      <c r="AE224" s="143"/>
      <c r="AF224" s="17"/>
      <c r="AG224" s="140"/>
      <c r="AH224" s="140"/>
      <c r="AI224" s="142"/>
      <c r="AJ224" s="143"/>
      <c r="AK224" s="409">
        <v>23</v>
      </c>
      <c r="AL224" s="6"/>
      <c r="AN224" s="409">
        <v>23</v>
      </c>
      <c r="AO224" s="140"/>
      <c r="AP224" s="390"/>
      <c r="AQ224" s="140"/>
      <c r="AR224" s="142"/>
      <c r="AS224" s="143"/>
      <c r="AT224" s="61"/>
      <c r="AU224" s="140"/>
      <c r="AV224" s="140"/>
      <c r="AW224" s="142"/>
      <c r="AX224" s="143"/>
      <c r="AY224" s="17"/>
      <c r="AZ224" s="140"/>
      <c r="BA224" s="140"/>
      <c r="BB224" s="142"/>
      <c r="BC224" s="143"/>
      <c r="BD224" s="409">
        <v>23</v>
      </c>
      <c r="BE224" s="6"/>
      <c r="BH224" s="409">
        <v>23</v>
      </c>
      <c r="BI224" s="140"/>
      <c r="BJ224" s="390"/>
      <c r="BK224" s="140"/>
      <c r="BL224" s="142"/>
      <c r="BM224" s="143"/>
      <c r="BN224" s="61"/>
      <c r="BO224" s="140"/>
      <c r="BP224" s="140"/>
      <c r="BQ224" s="142"/>
      <c r="BR224" s="143"/>
      <c r="BS224" s="17"/>
      <c r="BT224" s="140"/>
      <c r="BU224" s="140"/>
      <c r="BV224" s="142"/>
      <c r="BW224" s="143"/>
      <c r="BX224" s="409">
        <v>23</v>
      </c>
      <c r="BY224" s="6"/>
      <c r="CB224" s="409">
        <v>23</v>
      </c>
      <c r="CC224" s="140"/>
      <c r="CD224" s="390"/>
      <c r="CE224" s="140"/>
      <c r="CF224" s="142"/>
      <c r="CG224" s="143"/>
      <c r="CH224" s="61"/>
      <c r="CI224" s="140"/>
      <c r="CJ224" s="140"/>
      <c r="CK224" s="142"/>
      <c r="CL224" s="143"/>
      <c r="CM224" s="17"/>
      <c r="CN224" s="140"/>
      <c r="CO224" s="140"/>
      <c r="CP224" s="142"/>
      <c r="CQ224" s="143"/>
      <c r="CR224" s="409">
        <v>23</v>
      </c>
      <c r="CS224" s="6"/>
      <c r="CU224" s="409">
        <v>23</v>
      </c>
      <c r="CV224" s="140"/>
      <c r="CW224" s="390"/>
      <c r="CX224" s="140"/>
      <c r="CY224" s="142"/>
      <c r="CZ224" s="143"/>
      <c r="DA224" s="61"/>
      <c r="DB224" s="140"/>
      <c r="DC224" s="140"/>
      <c r="DD224" s="142"/>
      <c r="DE224" s="143"/>
      <c r="DF224" s="17"/>
      <c r="DG224" s="140"/>
      <c r="DH224" s="140"/>
      <c r="DI224" s="142"/>
      <c r="DJ224" s="143"/>
      <c r="DK224" s="409">
        <v>23</v>
      </c>
      <c r="DL224" s="6"/>
      <c r="DN224" s="409">
        <v>23</v>
      </c>
      <c r="DO224" s="140"/>
      <c r="DP224" s="390"/>
      <c r="DQ224" s="140"/>
      <c r="DR224" s="142"/>
      <c r="DS224" s="143"/>
      <c r="DT224" s="61"/>
      <c r="DU224" s="140"/>
      <c r="DV224" s="140"/>
      <c r="DW224" s="142"/>
      <c r="DX224" s="143"/>
      <c r="DY224" s="17"/>
      <c r="DZ224" s="140"/>
      <c r="EA224" s="140"/>
      <c r="EB224" s="142"/>
      <c r="EC224" s="143"/>
      <c r="ED224" s="409">
        <v>23</v>
      </c>
      <c r="EE224" s="6"/>
      <c r="EG224" s="409">
        <v>23</v>
      </c>
      <c r="EH224" s="140"/>
      <c r="EI224" s="390"/>
      <c r="EJ224" s="140"/>
      <c r="EK224" s="142"/>
      <c r="EL224" s="143"/>
      <c r="EM224" s="61"/>
      <c r="EN224" s="140"/>
      <c r="EO224" s="140"/>
      <c r="EP224" s="142"/>
      <c r="EQ224" s="143"/>
      <c r="ER224" s="17"/>
      <c r="ES224" s="140"/>
      <c r="ET224" s="140"/>
      <c r="EU224" s="142"/>
      <c r="EV224" s="143"/>
      <c r="EW224" s="409">
        <v>23</v>
      </c>
      <c r="EX224" s="6"/>
      <c r="EZ224" s="409">
        <v>23</v>
      </c>
      <c r="FA224" s="140"/>
      <c r="FB224" s="390"/>
      <c r="FC224" s="140"/>
      <c r="FD224" s="142"/>
      <c r="FE224" s="143"/>
      <c r="FF224" s="61"/>
      <c r="FG224" s="140"/>
      <c r="FH224" s="140"/>
      <c r="FI224" s="142"/>
      <c r="FJ224" s="143"/>
      <c r="FK224" s="17"/>
      <c r="FL224" s="140"/>
      <c r="FM224" s="140"/>
      <c r="FN224" s="142"/>
      <c r="FO224" s="143"/>
      <c r="FP224" s="409">
        <v>23</v>
      </c>
      <c r="FQ224" s="6"/>
      <c r="FS224" s="409">
        <v>23</v>
      </c>
      <c r="FT224" s="140"/>
      <c r="FU224" s="390"/>
      <c r="FV224" s="140"/>
      <c r="FW224" s="142"/>
      <c r="FX224" s="143"/>
      <c r="FY224" s="61"/>
      <c r="FZ224" s="140"/>
      <c r="GA224" s="140"/>
      <c r="GB224" s="142"/>
      <c r="GC224" s="143"/>
      <c r="GD224" s="17"/>
      <c r="GE224" s="140"/>
      <c r="GF224" s="140"/>
      <c r="GG224" s="142"/>
      <c r="GH224" s="143"/>
      <c r="GI224" s="409">
        <v>23</v>
      </c>
      <c r="GJ224" s="6"/>
      <c r="GL224" s="409">
        <v>23</v>
      </c>
      <c r="GM224" s="140"/>
      <c r="GN224" s="390"/>
      <c r="GO224" s="140"/>
      <c r="GP224" s="142"/>
      <c r="GQ224" s="143"/>
      <c r="GR224" s="61"/>
      <c r="GS224" s="140"/>
      <c r="GT224" s="140"/>
      <c r="GU224" s="142"/>
      <c r="GV224" s="143"/>
      <c r="GW224" s="17"/>
      <c r="GX224" s="140"/>
      <c r="GY224" s="140"/>
      <c r="GZ224" s="142"/>
      <c r="HA224" s="143"/>
      <c r="HB224" s="409">
        <v>23</v>
      </c>
      <c r="HC224" s="6"/>
      <c r="HE224" s="409">
        <v>23</v>
      </c>
      <c r="HF224" s="140"/>
      <c r="HG224" s="390"/>
      <c r="HH224" s="140"/>
      <c r="HI224" s="142"/>
      <c r="HJ224" s="143"/>
      <c r="HK224" s="61"/>
      <c r="HL224" s="140"/>
      <c r="HM224" s="140"/>
      <c r="HN224" s="142"/>
      <c r="HO224" s="143"/>
      <c r="HP224" s="17"/>
      <c r="HQ224" s="140"/>
      <c r="HR224" s="140"/>
      <c r="HS224" s="142"/>
      <c r="HT224" s="143"/>
      <c r="HU224" s="409">
        <v>23</v>
      </c>
      <c r="HV224" s="6"/>
      <c r="HX224" s="409">
        <v>23</v>
      </c>
      <c r="HY224" s="140"/>
      <c r="HZ224" s="390"/>
      <c r="IA224" s="140"/>
      <c r="IB224" s="142"/>
      <c r="IC224" s="143"/>
      <c r="ID224" s="61"/>
      <c r="IE224" s="140"/>
      <c r="IF224" s="140"/>
      <c r="IG224" s="142"/>
      <c r="IH224" s="143"/>
      <c r="II224" s="17"/>
      <c r="IJ224" s="140"/>
      <c r="IK224" s="140"/>
      <c r="IL224" s="142"/>
      <c r="IM224" s="143"/>
      <c r="IN224" s="409">
        <v>23</v>
      </c>
      <c r="IO224" s="6"/>
      <c r="IQ224" s="566">
        <v>23</v>
      </c>
      <c r="IR224" s="140"/>
      <c r="IS224" s="390"/>
      <c r="IT224" s="140"/>
      <c r="IU224" s="142"/>
      <c r="IV224" s="143"/>
      <c r="IW224" s="61"/>
      <c r="IX224" s="140"/>
      <c r="IY224" s="140"/>
      <c r="IZ224" s="142"/>
      <c r="JA224" s="143"/>
      <c r="JB224" s="17"/>
      <c r="JC224" s="140"/>
      <c r="JD224" s="140"/>
      <c r="JE224" s="142"/>
      <c r="JF224" s="143"/>
      <c r="JG224" s="566">
        <v>23</v>
      </c>
      <c r="JH224" s="6"/>
    </row>
    <row r="225" spans="1:268" hidden="1" x14ac:dyDescent="0.25">
      <c r="A225" s="566"/>
      <c r="B225" s="144" t="s">
        <v>105</v>
      </c>
      <c r="C225" s="8">
        <f>C164</f>
        <v>0</v>
      </c>
      <c r="D225" s="8">
        <f>D164</f>
        <v>8132</v>
      </c>
      <c r="E225" s="59">
        <f t="shared" ref="E225" si="1964">SUM(D225,-C225)</f>
        <v>8132</v>
      </c>
      <c r="F225" s="60" t="e">
        <f t="shared" ref="F225" si="1965">E225/C225</f>
        <v>#DIV/0!</v>
      </c>
      <c r="G225" s="61"/>
      <c r="H225" s="8">
        <f>H165</f>
        <v>0</v>
      </c>
      <c r="I225" s="8">
        <f>I165</f>
        <v>0</v>
      </c>
      <c r="J225" s="59">
        <f t="shared" ref="J225" si="1966">SUM(I225,-H225)</f>
        <v>0</v>
      </c>
      <c r="K225" s="60" t="e">
        <f t="shared" ref="K225" si="1967">J225/H225</f>
        <v>#DIV/0!</v>
      </c>
      <c r="L225" s="17"/>
      <c r="M225" s="8">
        <f>M164</f>
        <v>8200</v>
      </c>
      <c r="N225" s="8">
        <f>N164</f>
        <v>7450</v>
      </c>
      <c r="O225" s="59">
        <f t="shared" ref="O225" si="1968">SUM(N225,-M225)</f>
        <v>-750</v>
      </c>
      <c r="P225" s="60">
        <f t="shared" ref="P225" si="1969">O225/M225</f>
        <v>-9.1463414634146339E-2</v>
      </c>
      <c r="Q225" s="566"/>
      <c r="R225" s="6"/>
      <c r="U225" s="409"/>
      <c r="V225" s="144" t="s">
        <v>105</v>
      </c>
      <c r="W225" s="8">
        <f>W164</f>
        <v>0</v>
      </c>
      <c r="X225" s="8">
        <f>X164</f>
        <v>8132</v>
      </c>
      <c r="Y225" s="59">
        <f t="shared" ref="Y225" si="1970">SUM(X225,-W225)</f>
        <v>8132</v>
      </c>
      <c r="Z225" s="60" t="e">
        <f t="shared" ref="Z225" si="1971">Y225/W225</f>
        <v>#DIV/0!</v>
      </c>
      <c r="AA225" s="61"/>
      <c r="AB225" s="8">
        <f>AB164</f>
        <v>348</v>
      </c>
      <c r="AC225" s="8">
        <f>AC164</f>
        <v>331</v>
      </c>
      <c r="AD225" s="59">
        <f t="shared" ref="AD225" si="1972">SUM(AC225,-AB225)</f>
        <v>-17</v>
      </c>
      <c r="AE225" s="60">
        <f t="shared" ref="AE225" si="1973">AD225/AB225</f>
        <v>-4.8850574712643681E-2</v>
      </c>
      <c r="AF225" s="17"/>
      <c r="AG225" s="8">
        <f>AG164</f>
        <v>8200</v>
      </c>
      <c r="AH225" s="8">
        <f>AH164</f>
        <v>331</v>
      </c>
      <c r="AI225" s="59">
        <f t="shared" ref="AI225" si="1974">SUM(AH225,-AG225)</f>
        <v>-7869</v>
      </c>
      <c r="AJ225" s="60">
        <f t="shared" ref="AJ225" si="1975">AI225/AG225</f>
        <v>-0.95963414634146338</v>
      </c>
      <c r="AK225" s="409"/>
      <c r="AL225" s="6"/>
      <c r="AN225" s="409"/>
      <c r="AO225" s="144" t="s">
        <v>105</v>
      </c>
      <c r="AP225" s="8">
        <f>AP164</f>
        <v>0</v>
      </c>
      <c r="AQ225" s="8">
        <f>AQ164</f>
        <v>8132</v>
      </c>
      <c r="AR225" s="59">
        <f t="shared" ref="AR225" si="1976">SUM(AQ225,-AP225)</f>
        <v>8132</v>
      </c>
      <c r="AS225" s="60" t="e">
        <f t="shared" ref="AS225" si="1977">AR225/AP225</f>
        <v>#DIV/0!</v>
      </c>
      <c r="AT225" s="61"/>
      <c r="AU225" s="8">
        <f>AU164</f>
        <v>116</v>
      </c>
      <c r="AV225" s="8">
        <f>AV164</f>
        <v>109</v>
      </c>
      <c r="AW225" s="59">
        <f t="shared" ref="AW225" si="1978">SUM(AV225,-AU225)</f>
        <v>-7</v>
      </c>
      <c r="AX225" s="60">
        <f t="shared" ref="AX225" si="1979">AW225/AU225</f>
        <v>-6.0344827586206899E-2</v>
      </c>
      <c r="AY225" s="17"/>
      <c r="AZ225" s="8">
        <f>AZ164</f>
        <v>8200</v>
      </c>
      <c r="BA225" s="8">
        <f>BA164</f>
        <v>109</v>
      </c>
      <c r="BB225" s="59">
        <f t="shared" ref="BB225" si="1980">SUM(BA225,-AZ225)</f>
        <v>-8091</v>
      </c>
      <c r="BC225" s="60">
        <f t="shared" ref="BC225" si="1981">BB225/AZ225</f>
        <v>-0.98670731707317072</v>
      </c>
      <c r="BD225" s="409"/>
      <c r="BE225" s="6"/>
      <c r="BH225" s="409"/>
      <c r="BI225" s="144" t="s">
        <v>105</v>
      </c>
      <c r="BJ225" s="8">
        <f>BJ164</f>
        <v>0</v>
      </c>
      <c r="BK225" s="8">
        <f>BK164</f>
        <v>8132</v>
      </c>
      <c r="BL225" s="59">
        <f t="shared" ref="BL225" si="1982">SUM(BK225,-BJ225)</f>
        <v>8132</v>
      </c>
      <c r="BM225" s="60" t="e">
        <f t="shared" ref="BM225" si="1983">BL225/BJ225</f>
        <v>#DIV/0!</v>
      </c>
      <c r="BN225" s="61"/>
      <c r="BO225" s="8">
        <f>BO164</f>
        <v>327</v>
      </c>
      <c r="BP225" s="8">
        <f>BP164</f>
        <v>358</v>
      </c>
      <c r="BQ225" s="59">
        <f t="shared" ref="BQ225" si="1984">SUM(BP225,-BO225)</f>
        <v>31</v>
      </c>
      <c r="BR225" s="60">
        <f t="shared" ref="BR225" si="1985">BQ225/BO225</f>
        <v>9.480122324159021E-2</v>
      </c>
      <c r="BS225" s="17"/>
      <c r="BT225" s="8">
        <f>BT164</f>
        <v>8200</v>
      </c>
      <c r="BU225" s="8">
        <f>BU164</f>
        <v>358</v>
      </c>
      <c r="BV225" s="59">
        <f t="shared" ref="BV225" si="1986">SUM(BU225,-BT225)</f>
        <v>-7842</v>
      </c>
      <c r="BW225" s="60">
        <f t="shared" ref="BW225" si="1987">BV225/BT225</f>
        <v>-0.95634146341463411</v>
      </c>
      <c r="BX225" s="409"/>
      <c r="BY225" s="6"/>
      <c r="CB225" s="409"/>
      <c r="CC225" s="144" t="s">
        <v>105</v>
      </c>
      <c r="CD225" s="8">
        <f>CD164</f>
        <v>0</v>
      </c>
      <c r="CE225" s="8">
        <f>CE164</f>
        <v>8132</v>
      </c>
      <c r="CF225" s="59">
        <f t="shared" ref="CF225" si="1988">SUM(CE225,-CD225)</f>
        <v>8132</v>
      </c>
      <c r="CG225" s="60" t="e">
        <f t="shared" ref="CG225" si="1989">CF225/CD225</f>
        <v>#DIV/0!</v>
      </c>
      <c r="CH225" s="61"/>
      <c r="CI225" s="8">
        <f>CI164</f>
        <v>225</v>
      </c>
      <c r="CJ225" s="8">
        <f>CJ164</f>
        <v>182</v>
      </c>
      <c r="CK225" s="59">
        <f t="shared" ref="CK225" si="1990">SUM(CJ225,-CI225)</f>
        <v>-43</v>
      </c>
      <c r="CL225" s="60">
        <f t="shared" ref="CL225" si="1991">CK225/CI225</f>
        <v>-0.19111111111111112</v>
      </c>
      <c r="CM225" s="17"/>
      <c r="CN225" s="8">
        <f>CN164</f>
        <v>8200</v>
      </c>
      <c r="CO225" s="8">
        <f>CO164</f>
        <v>182</v>
      </c>
      <c r="CP225" s="59">
        <f t="shared" ref="CP225" si="1992">SUM(CO225,-CN225)</f>
        <v>-8018</v>
      </c>
      <c r="CQ225" s="60">
        <f t="shared" ref="CQ225" si="1993">CP225/CN225</f>
        <v>-0.97780487804878047</v>
      </c>
      <c r="CR225" s="409"/>
      <c r="CS225" s="6"/>
      <c r="CU225" s="409"/>
      <c r="CV225" s="144" t="s">
        <v>105</v>
      </c>
      <c r="CW225" s="8">
        <f>CW164</f>
        <v>0</v>
      </c>
      <c r="CX225" s="8">
        <f>CX164</f>
        <v>8132</v>
      </c>
      <c r="CY225" s="59">
        <f t="shared" ref="CY225" si="1994">SUM(CX225,-CW225)</f>
        <v>8132</v>
      </c>
      <c r="CZ225" s="60" t="e">
        <f t="shared" ref="CZ225" si="1995">CY225/CW225</f>
        <v>#DIV/0!</v>
      </c>
      <c r="DA225" s="61"/>
      <c r="DB225" s="8">
        <f>DB164</f>
        <v>91</v>
      </c>
      <c r="DC225" s="8">
        <f>DC164</f>
        <v>102</v>
      </c>
      <c r="DD225" s="59">
        <f t="shared" ref="DD225" si="1996">SUM(DC225,-DB225)</f>
        <v>11</v>
      </c>
      <c r="DE225" s="60">
        <f t="shared" ref="DE225" si="1997">DD225/DB225</f>
        <v>0.12087912087912088</v>
      </c>
      <c r="DF225" s="17"/>
      <c r="DG225" s="8">
        <f>DG164</f>
        <v>8200</v>
      </c>
      <c r="DH225" s="8">
        <f>DH164</f>
        <v>102</v>
      </c>
      <c r="DI225" s="59">
        <f t="shared" ref="DI225" si="1998">SUM(DH225,-DG225)</f>
        <v>-8098</v>
      </c>
      <c r="DJ225" s="60">
        <f t="shared" ref="DJ225" si="1999">DI225/DG225</f>
        <v>-0.98756097560975609</v>
      </c>
      <c r="DK225" s="409"/>
      <c r="DL225" s="6"/>
      <c r="DN225" s="409"/>
      <c r="DO225" s="144" t="s">
        <v>105</v>
      </c>
      <c r="DP225" s="8">
        <f>DP164</f>
        <v>0</v>
      </c>
      <c r="DQ225" s="8">
        <f>DQ164</f>
        <v>8132</v>
      </c>
      <c r="DR225" s="59">
        <f t="shared" ref="DR225" si="2000">SUM(DQ225,-DP225)</f>
        <v>8132</v>
      </c>
      <c r="DS225" s="60" t="e">
        <f t="shared" ref="DS225" si="2001">DR225/DP225</f>
        <v>#DIV/0!</v>
      </c>
      <c r="DT225" s="61"/>
      <c r="DU225" s="8">
        <f>DU164</f>
        <v>41</v>
      </c>
      <c r="DV225" s="8">
        <f>DV164</f>
        <v>40</v>
      </c>
      <c r="DW225" s="59">
        <f t="shared" ref="DW225" si="2002">SUM(DV225,-DU225)</f>
        <v>-1</v>
      </c>
      <c r="DX225" s="60">
        <f t="shared" ref="DX225" si="2003">DW225/DU225</f>
        <v>-2.4390243902439025E-2</v>
      </c>
      <c r="DY225" s="17"/>
      <c r="DZ225" s="8">
        <f>DZ164</f>
        <v>8200</v>
      </c>
      <c r="EA225" s="8">
        <f>EA164</f>
        <v>40</v>
      </c>
      <c r="EB225" s="59">
        <f t="shared" ref="EB225" si="2004">SUM(EA225,-DZ225)</f>
        <v>-8160</v>
      </c>
      <c r="EC225" s="60">
        <f t="shared" ref="EC225" si="2005">EB225/DZ225</f>
        <v>-0.99512195121951219</v>
      </c>
      <c r="ED225" s="409"/>
      <c r="EE225" s="6"/>
      <c r="EG225" s="409"/>
      <c r="EH225" s="144" t="s">
        <v>105</v>
      </c>
      <c r="EI225" s="8">
        <f>EI164</f>
        <v>0</v>
      </c>
      <c r="EJ225" s="8">
        <f>EJ164</f>
        <v>8132</v>
      </c>
      <c r="EK225" s="59">
        <f t="shared" ref="EK225" si="2006">SUM(EJ225,-EI225)</f>
        <v>8132</v>
      </c>
      <c r="EL225" s="60" t="e">
        <f t="shared" ref="EL225" si="2007">EK225/EI225</f>
        <v>#DIV/0!</v>
      </c>
      <c r="EM225" s="61"/>
      <c r="EN225" s="8">
        <f>EN164</f>
        <v>62</v>
      </c>
      <c r="EO225" s="8">
        <f>EO164</f>
        <v>69</v>
      </c>
      <c r="EP225" s="59">
        <f t="shared" ref="EP225" si="2008">SUM(EO225,-EN225)</f>
        <v>7</v>
      </c>
      <c r="EQ225" s="60">
        <f t="shared" ref="EQ225" si="2009">EP225/EN225</f>
        <v>0.11290322580645161</v>
      </c>
      <c r="ER225" s="17"/>
      <c r="ES225" s="8">
        <f>ES164</f>
        <v>8200</v>
      </c>
      <c r="ET225" s="8">
        <f>ET164</f>
        <v>69</v>
      </c>
      <c r="EU225" s="59">
        <f t="shared" ref="EU225" si="2010">SUM(ET225,-ES225)</f>
        <v>-8131</v>
      </c>
      <c r="EV225" s="60">
        <f t="shared" ref="EV225" si="2011">EU225/ES225</f>
        <v>-0.99158536585365853</v>
      </c>
      <c r="EW225" s="409"/>
      <c r="EX225" s="6"/>
      <c r="EZ225" s="409"/>
      <c r="FA225" s="144" t="s">
        <v>105</v>
      </c>
      <c r="FB225" s="8">
        <f>FB164</f>
        <v>0</v>
      </c>
      <c r="FC225" s="8">
        <f>FC164</f>
        <v>8132</v>
      </c>
      <c r="FD225" s="59">
        <f t="shared" ref="FD225" si="2012">SUM(FC225,-FB225)</f>
        <v>8132</v>
      </c>
      <c r="FE225" s="60" t="e">
        <f t="shared" ref="FE225" si="2013">FD225/FB225</f>
        <v>#DIV/0!</v>
      </c>
      <c r="FF225" s="61"/>
      <c r="FG225" s="8">
        <f>FG164</f>
        <v>14</v>
      </c>
      <c r="FH225" s="8">
        <f>FH164</f>
        <v>12</v>
      </c>
      <c r="FI225" s="59">
        <f t="shared" ref="FI225" si="2014">SUM(FH225,-FG225)</f>
        <v>-2</v>
      </c>
      <c r="FJ225" s="60">
        <f t="shared" ref="FJ225" si="2015">FI225/FG225</f>
        <v>-0.14285714285714285</v>
      </c>
      <c r="FK225" s="17"/>
      <c r="FL225" s="8">
        <f>FL164</f>
        <v>8200</v>
      </c>
      <c r="FM225" s="8">
        <f>FM164</f>
        <v>12</v>
      </c>
      <c r="FN225" s="59">
        <f t="shared" ref="FN225" si="2016">SUM(FM225,-FL225)</f>
        <v>-8188</v>
      </c>
      <c r="FO225" s="60">
        <f t="shared" ref="FO225" si="2017">FN225/FL225</f>
        <v>-0.99853658536585366</v>
      </c>
      <c r="FP225" s="409"/>
      <c r="FQ225" s="6"/>
      <c r="FS225" s="409"/>
      <c r="FT225" s="144" t="s">
        <v>105</v>
      </c>
      <c r="FU225" s="8">
        <f>FU164</f>
        <v>0</v>
      </c>
      <c r="FV225" s="8">
        <f>FV164</f>
        <v>8132</v>
      </c>
      <c r="FW225" s="59">
        <f t="shared" ref="FW225" si="2018">SUM(FV225,-FU225)</f>
        <v>8132</v>
      </c>
      <c r="FX225" s="60" t="e">
        <f t="shared" ref="FX225" si="2019">FW225/FU225</f>
        <v>#DIV/0!</v>
      </c>
      <c r="FY225" s="61"/>
      <c r="FZ225" s="8">
        <f>FZ164</f>
        <v>91</v>
      </c>
      <c r="GA225" s="8">
        <f>GA164</f>
        <v>101</v>
      </c>
      <c r="GB225" s="59">
        <f t="shared" ref="GB225" si="2020">SUM(GA225,-FZ225)</f>
        <v>10</v>
      </c>
      <c r="GC225" s="60">
        <f t="shared" ref="GC225" si="2021">GB225/FZ225</f>
        <v>0.10989010989010989</v>
      </c>
      <c r="GD225" s="17"/>
      <c r="GE225" s="8">
        <f>GE164</f>
        <v>8200</v>
      </c>
      <c r="GF225" s="8">
        <f>GF164</f>
        <v>101</v>
      </c>
      <c r="GG225" s="59">
        <f t="shared" ref="GG225" si="2022">SUM(GF225,-GE225)</f>
        <v>-8099</v>
      </c>
      <c r="GH225" s="60">
        <f t="shared" ref="GH225" si="2023">GG225/GE225</f>
        <v>-0.98768292682926828</v>
      </c>
      <c r="GI225" s="409"/>
      <c r="GJ225" s="6"/>
      <c r="GL225" s="409"/>
      <c r="GM225" s="144" t="s">
        <v>105</v>
      </c>
      <c r="GN225" s="8">
        <f>GN164</f>
        <v>0</v>
      </c>
      <c r="GO225" s="8">
        <f>GO164</f>
        <v>8132</v>
      </c>
      <c r="GP225" s="59">
        <f t="shared" ref="GP225" si="2024">SUM(GO225,-GN225)</f>
        <v>8132</v>
      </c>
      <c r="GQ225" s="60" t="e">
        <f t="shared" ref="GQ225" si="2025">GP225/GN225</f>
        <v>#DIV/0!</v>
      </c>
      <c r="GR225" s="61"/>
      <c r="GS225" s="8">
        <f>GS164</f>
        <v>15</v>
      </c>
      <c r="GT225" s="8">
        <f>GT164</f>
        <v>7</v>
      </c>
      <c r="GU225" s="59">
        <f t="shared" ref="GU225" si="2026">SUM(GT225,-GS225)</f>
        <v>-8</v>
      </c>
      <c r="GV225" s="60">
        <f t="shared" ref="GV225" si="2027">GU225/GS225</f>
        <v>-0.53333333333333333</v>
      </c>
      <c r="GW225" s="17"/>
      <c r="GX225" s="8">
        <f>GX164</f>
        <v>8200</v>
      </c>
      <c r="GY225" s="8">
        <f>GY164</f>
        <v>7</v>
      </c>
      <c r="GZ225" s="59">
        <f t="shared" ref="GZ225" si="2028">SUM(GY225,-GX225)</f>
        <v>-8193</v>
      </c>
      <c r="HA225" s="60">
        <f t="shared" ref="HA225" si="2029">GZ225/GX225</f>
        <v>-0.99914634146341463</v>
      </c>
      <c r="HB225" s="409"/>
      <c r="HC225" s="6"/>
      <c r="HE225" s="409"/>
      <c r="HF225" s="144" t="s">
        <v>105</v>
      </c>
      <c r="HG225" s="8">
        <f>HG164</f>
        <v>0</v>
      </c>
      <c r="HH225" s="8">
        <f>HH164</f>
        <v>8132</v>
      </c>
      <c r="HI225" s="59">
        <f t="shared" ref="HI225" si="2030">SUM(HH225,-HG225)</f>
        <v>8132</v>
      </c>
      <c r="HJ225" s="60" t="e">
        <f t="shared" ref="HJ225" si="2031">HI225/HG225</f>
        <v>#DIV/0!</v>
      </c>
      <c r="HK225" s="61"/>
      <c r="HL225" s="8">
        <f>HL164</f>
        <v>33</v>
      </c>
      <c r="HM225" s="8">
        <f>HM164</f>
        <v>35</v>
      </c>
      <c r="HN225" s="59">
        <f t="shared" ref="HN225" si="2032">SUM(HM225,-HL225)</f>
        <v>2</v>
      </c>
      <c r="HO225" s="60">
        <f t="shared" ref="HO225" si="2033">HN225/HL225</f>
        <v>6.0606060606060608E-2</v>
      </c>
      <c r="HP225" s="17"/>
      <c r="HQ225" s="8">
        <f>HQ164</f>
        <v>8200</v>
      </c>
      <c r="HR225" s="8">
        <f>HR164</f>
        <v>35</v>
      </c>
      <c r="HS225" s="59">
        <f t="shared" ref="HS225" si="2034">SUM(HR225,-HQ225)</f>
        <v>-8165</v>
      </c>
      <c r="HT225" s="60">
        <f t="shared" ref="HT225" si="2035">HS225/HQ225</f>
        <v>-0.99573170731707317</v>
      </c>
      <c r="HU225" s="409"/>
      <c r="HV225" s="6"/>
      <c r="HX225" s="409"/>
      <c r="HY225" s="144" t="s">
        <v>105</v>
      </c>
      <c r="HZ225" s="8">
        <f>HZ164</f>
        <v>0</v>
      </c>
      <c r="IA225" s="8">
        <f>IA164</f>
        <v>8132</v>
      </c>
      <c r="IB225" s="59">
        <f t="shared" ref="IB225" si="2036">SUM(IA225,-HZ225)</f>
        <v>8132</v>
      </c>
      <c r="IC225" s="60" t="e">
        <f t="shared" ref="IC225" si="2037">IB225/HZ225</f>
        <v>#DIV/0!</v>
      </c>
      <c r="ID225" s="61"/>
      <c r="IE225" s="8">
        <f>IE164</f>
        <v>61</v>
      </c>
      <c r="IF225" s="8">
        <f>IF164</f>
        <v>44</v>
      </c>
      <c r="IG225" s="59">
        <f t="shared" ref="IG225" si="2038">SUM(IF225,-IE225)</f>
        <v>-17</v>
      </c>
      <c r="IH225" s="60">
        <f t="shared" ref="IH225" si="2039">IG225/IE225</f>
        <v>-0.27868852459016391</v>
      </c>
      <c r="II225" s="17"/>
      <c r="IJ225" s="8">
        <f>IJ164</f>
        <v>8200</v>
      </c>
      <c r="IK225" s="8">
        <f>IK164</f>
        <v>44</v>
      </c>
      <c r="IL225" s="59">
        <f t="shared" ref="IL225" si="2040">SUM(IK225,-IJ225)</f>
        <v>-8156</v>
      </c>
      <c r="IM225" s="60">
        <f t="shared" ref="IM225" si="2041">IL225/IJ225</f>
        <v>-0.99463414634146341</v>
      </c>
      <c r="IN225" s="409"/>
      <c r="IO225" s="6"/>
      <c r="IQ225" s="566"/>
      <c r="IR225" s="144" t="s">
        <v>105</v>
      </c>
      <c r="IS225" s="8">
        <f>IS164</f>
        <v>0</v>
      </c>
      <c r="IT225" s="8">
        <f>IT164</f>
        <v>8132</v>
      </c>
      <c r="IU225" s="59">
        <f t="shared" ref="IU225" si="2042">SUM(IT225,-IS225)</f>
        <v>8132</v>
      </c>
      <c r="IV225" s="60" t="e">
        <f t="shared" ref="IV225" si="2043">IU225/IS225</f>
        <v>#DIV/0!</v>
      </c>
      <c r="IW225" s="61"/>
      <c r="IX225" s="8">
        <f>IX164</f>
        <v>1424</v>
      </c>
      <c r="IY225" s="8">
        <f>IY164</f>
        <v>1390</v>
      </c>
      <c r="IZ225" s="59">
        <f t="shared" ref="IZ225" si="2044">SUM(IY225,-IX225)</f>
        <v>-34</v>
      </c>
      <c r="JA225" s="60">
        <f t="shared" ref="JA225" si="2045">IZ225/IX225</f>
        <v>-2.3876404494382022E-2</v>
      </c>
      <c r="JB225" s="17"/>
      <c r="JC225" s="8">
        <f>JC164</f>
        <v>8200</v>
      </c>
      <c r="JD225" s="8">
        <f>JD164</f>
        <v>1390</v>
      </c>
      <c r="JE225" s="59">
        <f t="shared" ref="JE225" si="2046">SUM(JD225,-JC225)</f>
        <v>-6810</v>
      </c>
      <c r="JF225" s="60">
        <f t="shared" ref="JF225" si="2047">JE225/JC225</f>
        <v>-0.83048780487804874</v>
      </c>
      <c r="JG225" s="566"/>
      <c r="JH225" s="6"/>
    </row>
    <row r="226" spans="1:268" hidden="1" x14ac:dyDescent="0.25">
      <c r="A226" s="566">
        <v>22</v>
      </c>
      <c r="B226" s="167"/>
      <c r="C226" s="166"/>
      <c r="D226" s="166"/>
      <c r="E226" s="167"/>
      <c r="F226" s="168"/>
      <c r="G226" s="362"/>
      <c r="H226" s="166"/>
      <c r="I226" s="166"/>
      <c r="J226" s="167"/>
      <c r="K226" s="168"/>
      <c r="L226" s="17"/>
      <c r="M226" s="166"/>
      <c r="N226" s="166"/>
      <c r="O226" s="167"/>
      <c r="P226" s="168"/>
      <c r="Q226" s="566">
        <v>22</v>
      </c>
      <c r="R226" s="6"/>
      <c r="U226" s="409">
        <v>22</v>
      </c>
      <c r="V226" s="167"/>
      <c r="W226" s="166"/>
      <c r="X226" s="166"/>
      <c r="Y226" s="167"/>
      <c r="Z226" s="168"/>
      <c r="AA226" s="362"/>
      <c r="AB226" s="166"/>
      <c r="AC226" s="166"/>
      <c r="AD226" s="167"/>
      <c r="AE226" s="168"/>
      <c r="AF226" s="17"/>
      <c r="AG226" s="166"/>
      <c r="AH226" s="166"/>
      <c r="AI226" s="167"/>
      <c r="AJ226" s="168"/>
      <c r="AK226" s="409">
        <v>22</v>
      </c>
      <c r="AL226" s="6"/>
      <c r="AN226" s="409">
        <v>22</v>
      </c>
      <c r="AO226" s="167"/>
      <c r="AP226" s="166"/>
      <c r="AQ226" s="166"/>
      <c r="AR226" s="167"/>
      <c r="AS226" s="168"/>
      <c r="AT226" s="362"/>
      <c r="AU226" s="166"/>
      <c r="AV226" s="166"/>
      <c r="AW226" s="167"/>
      <c r="AX226" s="168"/>
      <c r="AY226" s="17"/>
      <c r="AZ226" s="166"/>
      <c r="BA226" s="166"/>
      <c r="BB226" s="167"/>
      <c r="BC226" s="168"/>
      <c r="BD226" s="409">
        <v>22</v>
      </c>
      <c r="BE226" s="6"/>
      <c r="BH226" s="409">
        <v>22</v>
      </c>
      <c r="BI226" s="167"/>
      <c r="BJ226" s="166"/>
      <c r="BK226" s="166"/>
      <c r="BL226" s="167"/>
      <c r="BM226" s="168"/>
      <c r="BN226" s="362"/>
      <c r="BO226" s="166"/>
      <c r="BP226" s="166"/>
      <c r="BQ226" s="167"/>
      <c r="BR226" s="168"/>
      <c r="BS226" s="17"/>
      <c r="BT226" s="166"/>
      <c r="BU226" s="166"/>
      <c r="BV226" s="167"/>
      <c r="BW226" s="168"/>
      <c r="BX226" s="409">
        <v>22</v>
      </c>
      <c r="BY226" s="6"/>
      <c r="CB226" s="409">
        <v>22</v>
      </c>
      <c r="CC226" s="167"/>
      <c r="CD226" s="166"/>
      <c r="CE226" s="166"/>
      <c r="CF226" s="167"/>
      <c r="CG226" s="168"/>
      <c r="CH226" s="362"/>
      <c r="CI226" s="166"/>
      <c r="CJ226" s="166"/>
      <c r="CK226" s="167"/>
      <c r="CL226" s="168"/>
      <c r="CM226" s="17"/>
      <c r="CN226" s="166"/>
      <c r="CO226" s="166"/>
      <c r="CP226" s="167"/>
      <c r="CQ226" s="168"/>
      <c r="CR226" s="409">
        <v>22</v>
      </c>
      <c r="CS226" s="6"/>
      <c r="CU226" s="409">
        <v>22</v>
      </c>
      <c r="CV226" s="167"/>
      <c r="CW226" s="166"/>
      <c r="CX226" s="166"/>
      <c r="CY226" s="167"/>
      <c r="CZ226" s="168"/>
      <c r="DA226" s="362"/>
      <c r="DB226" s="166"/>
      <c r="DC226" s="166"/>
      <c r="DD226" s="167"/>
      <c r="DE226" s="168"/>
      <c r="DF226" s="17"/>
      <c r="DG226" s="166"/>
      <c r="DH226" s="166"/>
      <c r="DI226" s="167"/>
      <c r="DJ226" s="168"/>
      <c r="DK226" s="409">
        <v>22</v>
      </c>
      <c r="DL226" s="6"/>
      <c r="DN226" s="409">
        <v>22</v>
      </c>
      <c r="DO226" s="167"/>
      <c r="DP226" s="166"/>
      <c r="DQ226" s="166"/>
      <c r="DR226" s="167"/>
      <c r="DS226" s="168"/>
      <c r="DT226" s="362"/>
      <c r="DU226" s="166"/>
      <c r="DV226" s="166"/>
      <c r="DW226" s="167"/>
      <c r="DX226" s="168"/>
      <c r="DY226" s="17"/>
      <c r="DZ226" s="166"/>
      <c r="EA226" s="166"/>
      <c r="EB226" s="167"/>
      <c r="EC226" s="168"/>
      <c r="ED226" s="409">
        <v>22</v>
      </c>
      <c r="EE226" s="6"/>
      <c r="EG226" s="409">
        <v>22</v>
      </c>
      <c r="EH226" s="167"/>
      <c r="EI226" s="166"/>
      <c r="EJ226" s="166"/>
      <c r="EK226" s="167"/>
      <c r="EL226" s="168"/>
      <c r="EM226" s="362"/>
      <c r="EN226" s="166"/>
      <c r="EO226" s="166"/>
      <c r="EP226" s="167"/>
      <c r="EQ226" s="168"/>
      <c r="ER226" s="17"/>
      <c r="ES226" s="166"/>
      <c r="ET226" s="166"/>
      <c r="EU226" s="167"/>
      <c r="EV226" s="168"/>
      <c r="EW226" s="409">
        <v>22</v>
      </c>
      <c r="EX226" s="6"/>
      <c r="EZ226" s="409">
        <v>22</v>
      </c>
      <c r="FA226" s="167"/>
      <c r="FB226" s="166"/>
      <c r="FC226" s="166"/>
      <c r="FD226" s="167"/>
      <c r="FE226" s="168"/>
      <c r="FF226" s="362"/>
      <c r="FG226" s="166"/>
      <c r="FH226" s="166"/>
      <c r="FI226" s="167"/>
      <c r="FJ226" s="168"/>
      <c r="FK226" s="17"/>
      <c r="FL226" s="166"/>
      <c r="FM226" s="166"/>
      <c r="FN226" s="167"/>
      <c r="FO226" s="168"/>
      <c r="FP226" s="409">
        <v>22</v>
      </c>
      <c r="FQ226" s="6"/>
      <c r="FS226" s="409">
        <v>22</v>
      </c>
      <c r="FT226" s="167"/>
      <c r="FU226" s="166"/>
      <c r="FV226" s="166"/>
      <c r="FW226" s="167"/>
      <c r="FX226" s="168"/>
      <c r="FY226" s="362"/>
      <c r="FZ226" s="166"/>
      <c r="GA226" s="166"/>
      <c r="GB226" s="167"/>
      <c r="GC226" s="168"/>
      <c r="GD226" s="17"/>
      <c r="GE226" s="166"/>
      <c r="GF226" s="166"/>
      <c r="GG226" s="167"/>
      <c r="GH226" s="168"/>
      <c r="GI226" s="409">
        <v>22</v>
      </c>
      <c r="GJ226" s="6"/>
      <c r="GL226" s="409">
        <v>22</v>
      </c>
      <c r="GM226" s="167"/>
      <c r="GN226" s="166"/>
      <c r="GO226" s="166"/>
      <c r="GP226" s="167"/>
      <c r="GQ226" s="168"/>
      <c r="GR226" s="362"/>
      <c r="GS226" s="166"/>
      <c r="GT226" s="166"/>
      <c r="GU226" s="167"/>
      <c r="GV226" s="168"/>
      <c r="GW226" s="17"/>
      <c r="GX226" s="166"/>
      <c r="GY226" s="166"/>
      <c r="GZ226" s="167"/>
      <c r="HA226" s="168"/>
      <c r="HB226" s="409">
        <v>22</v>
      </c>
      <c r="HC226" s="6"/>
      <c r="HE226" s="409">
        <v>22</v>
      </c>
      <c r="HF226" s="167"/>
      <c r="HG226" s="166"/>
      <c r="HH226" s="166"/>
      <c r="HI226" s="167"/>
      <c r="HJ226" s="168"/>
      <c r="HK226" s="362"/>
      <c r="HL226" s="166"/>
      <c r="HM226" s="166"/>
      <c r="HN226" s="167"/>
      <c r="HO226" s="168"/>
      <c r="HP226" s="17"/>
      <c r="HQ226" s="166"/>
      <c r="HR226" s="166"/>
      <c r="HS226" s="167"/>
      <c r="HT226" s="168"/>
      <c r="HU226" s="409">
        <v>22</v>
      </c>
      <c r="HV226" s="6"/>
      <c r="HX226" s="409">
        <v>22</v>
      </c>
      <c r="HY226" s="167"/>
      <c r="HZ226" s="166"/>
      <c r="IA226" s="166"/>
      <c r="IB226" s="167"/>
      <c r="IC226" s="168"/>
      <c r="ID226" s="362"/>
      <c r="IE226" s="166"/>
      <c r="IF226" s="166"/>
      <c r="IG226" s="167"/>
      <c r="IH226" s="168"/>
      <c r="II226" s="17"/>
      <c r="IJ226" s="166"/>
      <c r="IK226" s="166"/>
      <c r="IL226" s="167"/>
      <c r="IM226" s="168"/>
      <c r="IN226" s="409">
        <v>22</v>
      </c>
      <c r="IO226" s="6"/>
      <c r="IQ226" s="566">
        <v>22</v>
      </c>
      <c r="IR226" s="167"/>
      <c r="IS226" s="166"/>
      <c r="IT226" s="166"/>
      <c r="IU226" s="167"/>
      <c r="IV226" s="168"/>
      <c r="IW226" s="362"/>
      <c r="IX226" s="166"/>
      <c r="IY226" s="166"/>
      <c r="IZ226" s="167"/>
      <c r="JA226" s="168"/>
      <c r="JB226" s="17"/>
      <c r="JC226" s="166"/>
      <c r="JD226" s="166"/>
      <c r="JE226" s="167"/>
      <c r="JF226" s="168"/>
      <c r="JG226" s="566">
        <v>22</v>
      </c>
      <c r="JH226" s="6"/>
    </row>
    <row r="227" spans="1:268" ht="15.75" x14ac:dyDescent="0.25">
      <c r="A227" s="585" t="s">
        <v>69</v>
      </c>
      <c r="B227" s="355" t="s">
        <v>53</v>
      </c>
      <c r="C227" s="8"/>
      <c r="D227" s="8"/>
      <c r="E227" s="88"/>
      <c r="F227" s="87"/>
      <c r="G227" s="61"/>
      <c r="H227" s="221">
        <f>H221</f>
        <v>1051</v>
      </c>
      <c r="I227" s="221">
        <f>SUM(I196,I210)</f>
        <v>415</v>
      </c>
      <c r="J227" s="429">
        <f t="shared" ref="J227" si="2048">SUM(I227,-H227)</f>
        <v>-636</v>
      </c>
      <c r="K227" s="430">
        <f t="shared" ref="K227" si="2049">J227/H227</f>
        <v>-0.60513796384395813</v>
      </c>
      <c r="L227" s="17"/>
      <c r="M227" s="221">
        <f>M221</f>
        <v>1085</v>
      </c>
      <c r="N227" s="221">
        <f>SUM(N196,N210)</f>
        <v>415</v>
      </c>
      <c r="O227" s="429">
        <f t="shared" ref="O227" si="2050">SUM(N227,-M227)</f>
        <v>-670</v>
      </c>
      <c r="P227" s="430">
        <f t="shared" ref="P227" si="2051">O227/M227</f>
        <v>-0.61751152073732718</v>
      </c>
      <c r="Q227" s="585" t="s">
        <v>69</v>
      </c>
      <c r="R227" s="496">
        <v>-0.60509999999999997</v>
      </c>
      <c r="U227" s="586" t="s">
        <v>69</v>
      </c>
      <c r="V227" s="355" t="s">
        <v>53</v>
      </c>
      <c r="W227" s="8"/>
      <c r="X227" s="8"/>
      <c r="Y227" s="88"/>
      <c r="Z227" s="87"/>
      <c r="AA227" s="61"/>
      <c r="AB227" s="221">
        <v>60</v>
      </c>
      <c r="AC227" s="221">
        <f>SUM(AC196,AC210)</f>
        <v>27</v>
      </c>
      <c r="AD227" s="429">
        <f t="shared" ref="AD227" si="2052">SUM(AC227,-AB227)</f>
        <v>-33</v>
      </c>
      <c r="AE227" s="430">
        <f t="shared" ref="AE227" si="2053">AD227/AB227</f>
        <v>-0.55000000000000004</v>
      </c>
      <c r="AF227" s="17"/>
      <c r="AG227" s="221">
        <f>AG221</f>
        <v>1085</v>
      </c>
      <c r="AH227" s="221">
        <f>SUM(AH196,AH210)</f>
        <v>27</v>
      </c>
      <c r="AI227" s="429">
        <f t="shared" ref="AI227" si="2054">SUM(AH227,-AG227)</f>
        <v>-1058</v>
      </c>
      <c r="AJ227" s="430">
        <f t="shared" ref="AJ227" si="2055">AI227/AG227</f>
        <v>-0.97511520737327184</v>
      </c>
      <c r="AK227" s="586" t="s">
        <v>69</v>
      </c>
      <c r="AL227" s="218">
        <v>-0.55000000000000004</v>
      </c>
      <c r="AN227" s="587" t="s">
        <v>69</v>
      </c>
      <c r="AO227" s="355" t="s">
        <v>53</v>
      </c>
      <c r="AP227" s="8"/>
      <c r="AQ227" s="8"/>
      <c r="AR227" s="88"/>
      <c r="AS227" s="87"/>
      <c r="AT227" s="61"/>
      <c r="AU227" s="221">
        <v>15</v>
      </c>
      <c r="AV227" s="221">
        <f>SUM(AV196,AV210)</f>
        <v>0</v>
      </c>
      <c r="AW227" s="429">
        <f t="shared" ref="AW227" si="2056">SUM(AV227,-AU227)</f>
        <v>-15</v>
      </c>
      <c r="AX227" s="430">
        <f t="shared" ref="AX227" si="2057">AW227/AU227</f>
        <v>-1</v>
      </c>
      <c r="AY227" s="17"/>
      <c r="AZ227" s="221">
        <f>AZ221</f>
        <v>1085</v>
      </c>
      <c r="BA227" s="221">
        <f>SUM(BA196,BA210)</f>
        <v>0</v>
      </c>
      <c r="BB227" s="429">
        <f t="shared" ref="BB227" si="2058">SUM(BA227,-AZ227)</f>
        <v>-1085</v>
      </c>
      <c r="BC227" s="430">
        <f t="shared" ref="BC227" si="2059">BB227/AZ227</f>
        <v>-1</v>
      </c>
      <c r="BD227" s="587" t="s">
        <v>69</v>
      </c>
      <c r="BE227" s="496">
        <v>-1</v>
      </c>
      <c r="BH227" s="586" t="s">
        <v>69</v>
      </c>
      <c r="BI227" s="355" t="s">
        <v>53</v>
      </c>
      <c r="BJ227" s="8"/>
      <c r="BK227" s="8"/>
      <c r="BL227" s="88"/>
      <c r="BM227" s="87"/>
      <c r="BN227" s="61"/>
      <c r="BO227" s="221">
        <v>22</v>
      </c>
      <c r="BP227" s="221">
        <f>SUM(BP196,BP210)</f>
        <v>2</v>
      </c>
      <c r="BQ227" s="429">
        <f t="shared" ref="BQ227" si="2060">SUM(BP227,-BO227)</f>
        <v>-20</v>
      </c>
      <c r="BR227" s="430">
        <f t="shared" ref="BR227" si="2061">BQ227/BO227</f>
        <v>-0.90909090909090906</v>
      </c>
      <c r="BS227" s="17"/>
      <c r="BT227" s="221">
        <f>BT221</f>
        <v>1085</v>
      </c>
      <c r="BU227" s="221">
        <f>SUM(BU196,BU210)</f>
        <v>2</v>
      </c>
      <c r="BV227" s="429">
        <f t="shared" ref="BV227" si="2062">SUM(BU227,-BT227)</f>
        <v>-1083</v>
      </c>
      <c r="BW227" s="430">
        <f t="shared" ref="BW227" si="2063">BV227/BT227</f>
        <v>-0.99815668202764973</v>
      </c>
      <c r="BX227" s="586" t="s">
        <v>69</v>
      </c>
      <c r="BY227" s="218">
        <v>-0.90910000000000002</v>
      </c>
      <c r="CB227" s="587" t="s">
        <v>69</v>
      </c>
      <c r="CC227" s="355" t="s">
        <v>53</v>
      </c>
      <c r="CD227" s="8"/>
      <c r="CE227" s="8"/>
      <c r="CF227" s="88"/>
      <c r="CG227" s="87"/>
      <c r="CH227" s="61"/>
      <c r="CI227" s="221">
        <v>11</v>
      </c>
      <c r="CJ227" s="221">
        <f>SUM(CJ196,CJ210)</f>
        <v>3</v>
      </c>
      <c r="CK227" s="429">
        <f t="shared" ref="CK227" si="2064">SUM(CJ227,-CI227)</f>
        <v>-8</v>
      </c>
      <c r="CL227" s="430">
        <f t="shared" ref="CL227" si="2065">CK227/CI227</f>
        <v>-0.72727272727272729</v>
      </c>
      <c r="CM227" s="17"/>
      <c r="CN227" s="221">
        <f>CN221</f>
        <v>1085</v>
      </c>
      <c r="CO227" s="221">
        <f>SUM(CO196,CO210)</f>
        <v>3</v>
      </c>
      <c r="CP227" s="429">
        <f t="shared" ref="CP227" si="2066">SUM(CO227,-CN227)</f>
        <v>-1082</v>
      </c>
      <c r="CQ227" s="430">
        <f t="shared" ref="CQ227" si="2067">CP227/CN227</f>
        <v>-0.9972350230414746</v>
      </c>
      <c r="CR227" s="587" t="s">
        <v>69</v>
      </c>
      <c r="CS227" s="218">
        <v>-0.72729999999999995</v>
      </c>
      <c r="CU227" s="586" t="s">
        <v>69</v>
      </c>
      <c r="CV227" s="355" t="s">
        <v>53</v>
      </c>
      <c r="CW227" s="8"/>
      <c r="CX227" s="8"/>
      <c r="CY227" s="88"/>
      <c r="CZ227" s="87"/>
      <c r="DA227" s="61"/>
      <c r="DB227" s="221">
        <v>38</v>
      </c>
      <c r="DC227" s="221">
        <f>SUM(DC196,DC210)</f>
        <v>20</v>
      </c>
      <c r="DD227" s="429">
        <f t="shared" ref="DD227" si="2068">SUM(DC227,-DB227)</f>
        <v>-18</v>
      </c>
      <c r="DE227" s="430">
        <f t="shared" ref="DE227" si="2069">DD227/DB227</f>
        <v>-0.47368421052631576</v>
      </c>
      <c r="DF227" s="17"/>
      <c r="DG227" s="221">
        <f>DG221</f>
        <v>1085</v>
      </c>
      <c r="DH227" s="221">
        <f>SUM(DH196,DH210)</f>
        <v>20</v>
      </c>
      <c r="DI227" s="429">
        <f t="shared" ref="DI227" si="2070">SUM(DH227,-DG227)</f>
        <v>-1065</v>
      </c>
      <c r="DJ227" s="430">
        <f t="shared" ref="DJ227" si="2071">DI227/DG227</f>
        <v>-0.98156682027649766</v>
      </c>
      <c r="DK227" s="586" t="s">
        <v>69</v>
      </c>
      <c r="DL227" s="218">
        <v>-0.47370000000000001</v>
      </c>
      <c r="DN227" s="587" t="s">
        <v>69</v>
      </c>
      <c r="DO227" s="355" t="s">
        <v>53</v>
      </c>
      <c r="DP227" s="8"/>
      <c r="DQ227" s="8"/>
      <c r="DR227" s="88"/>
      <c r="DS227" s="87"/>
      <c r="DT227" s="61"/>
      <c r="DU227" s="221">
        <v>4</v>
      </c>
      <c r="DV227" s="221">
        <f>SUM(DV196,DV210)</f>
        <v>1</v>
      </c>
      <c r="DW227" s="429">
        <f t="shared" ref="DW227" si="2072">SUM(DV227,-DU227)</f>
        <v>-3</v>
      </c>
      <c r="DX227" s="430">
        <f t="shared" ref="DX227" si="2073">DW227/DU227</f>
        <v>-0.75</v>
      </c>
      <c r="DY227" s="17"/>
      <c r="DZ227" s="221">
        <f>DZ221</f>
        <v>1085</v>
      </c>
      <c r="EA227" s="221">
        <f>SUM(EA196,EA210)</f>
        <v>1</v>
      </c>
      <c r="EB227" s="429">
        <f t="shared" ref="EB227" si="2074">SUM(EA227,-DZ227)</f>
        <v>-1084</v>
      </c>
      <c r="EC227" s="430">
        <f t="shared" ref="EC227" si="2075">EB227/DZ227</f>
        <v>-0.99907834101382487</v>
      </c>
      <c r="ED227" s="587" t="s">
        <v>69</v>
      </c>
      <c r="EE227" s="218">
        <v>-0.75</v>
      </c>
      <c r="EG227" s="586" t="s">
        <v>69</v>
      </c>
      <c r="EH227" s="355" t="s">
        <v>53</v>
      </c>
      <c r="EI227" s="8"/>
      <c r="EJ227" s="8"/>
      <c r="EK227" s="88"/>
      <c r="EL227" s="87"/>
      <c r="EM227" s="61"/>
      <c r="EN227" s="221">
        <v>10</v>
      </c>
      <c r="EO227" s="221">
        <f>SUM(EO196,EO210)</f>
        <v>0</v>
      </c>
      <c r="EP227" s="429">
        <f t="shared" ref="EP227" si="2076">SUM(EO227,-EN227)</f>
        <v>-10</v>
      </c>
      <c r="EQ227" s="430">
        <f t="shared" ref="EQ227" si="2077">EP227/EN227</f>
        <v>-1</v>
      </c>
      <c r="ER227" s="17"/>
      <c r="ES227" s="221">
        <f>ES221</f>
        <v>1085</v>
      </c>
      <c r="ET227" s="221">
        <f>SUM(ET196,ET210)</f>
        <v>0</v>
      </c>
      <c r="EU227" s="429">
        <f t="shared" ref="EU227" si="2078">SUM(ET227,-ES227)</f>
        <v>-1085</v>
      </c>
      <c r="EV227" s="430">
        <f t="shared" ref="EV227" si="2079">EU227/ES227</f>
        <v>-1</v>
      </c>
      <c r="EW227" s="586" t="s">
        <v>69</v>
      </c>
      <c r="EX227" s="496">
        <v>-1</v>
      </c>
      <c r="EZ227" s="587" t="s">
        <v>69</v>
      </c>
      <c r="FA227" s="355" t="s">
        <v>53</v>
      </c>
      <c r="FB227" s="8"/>
      <c r="FC227" s="8"/>
      <c r="FD227" s="88"/>
      <c r="FE227" s="87"/>
      <c r="FF227" s="61"/>
      <c r="FG227" s="221">
        <v>9</v>
      </c>
      <c r="FH227" s="221">
        <f>SUM(FH196,FH210)</f>
        <v>6</v>
      </c>
      <c r="FI227" s="429">
        <f t="shared" ref="FI227" si="2080">SUM(FH227,-FG227)</f>
        <v>-3</v>
      </c>
      <c r="FJ227" s="430">
        <f t="shared" ref="FJ227" si="2081">FI227/FG227</f>
        <v>-0.33333333333333331</v>
      </c>
      <c r="FK227" s="17"/>
      <c r="FL227" s="221">
        <f>FL221</f>
        <v>1085</v>
      </c>
      <c r="FM227" s="221">
        <f>SUM(FM196,FM210)</f>
        <v>6</v>
      </c>
      <c r="FN227" s="429">
        <f t="shared" ref="FN227" si="2082">SUM(FM227,-FL227)</f>
        <v>-1079</v>
      </c>
      <c r="FO227" s="430">
        <f t="shared" ref="FO227" si="2083">FN227/FL227</f>
        <v>-0.99447004608294931</v>
      </c>
      <c r="FP227" s="587" t="s">
        <v>69</v>
      </c>
      <c r="FQ227" s="496">
        <v>-0.33329999999999999</v>
      </c>
      <c r="FS227" s="586" t="s">
        <v>69</v>
      </c>
      <c r="FT227" s="355" t="s">
        <v>53</v>
      </c>
      <c r="FU227" s="8"/>
      <c r="FV227" s="8"/>
      <c r="FW227" s="88"/>
      <c r="FX227" s="87"/>
      <c r="FY227" s="61"/>
      <c r="FZ227" s="221">
        <v>41</v>
      </c>
      <c r="GA227" s="221">
        <f>SUM(GA196,GA210)</f>
        <v>10</v>
      </c>
      <c r="GB227" s="429">
        <f t="shared" ref="GB227" si="2084">SUM(GA227,-FZ227)</f>
        <v>-31</v>
      </c>
      <c r="GC227" s="430">
        <f t="shared" ref="GC227" si="2085">GB227/FZ227</f>
        <v>-0.75609756097560976</v>
      </c>
      <c r="GD227" s="17"/>
      <c r="GE227" s="221">
        <f>GE221</f>
        <v>1085</v>
      </c>
      <c r="GF227" s="221">
        <f>SUM(GF196,GF210)</f>
        <v>10</v>
      </c>
      <c r="GG227" s="429">
        <f t="shared" ref="GG227" si="2086">SUM(GF227,-GE227)</f>
        <v>-1075</v>
      </c>
      <c r="GH227" s="430">
        <f t="shared" ref="GH227" si="2087">GG227/GE227</f>
        <v>-0.99078341013824889</v>
      </c>
      <c r="GI227" s="586" t="s">
        <v>69</v>
      </c>
      <c r="GJ227" s="496">
        <v>-0.75609999999999999</v>
      </c>
      <c r="GL227" s="587" t="s">
        <v>69</v>
      </c>
      <c r="GM227" s="355" t="s">
        <v>53</v>
      </c>
      <c r="GN227" s="8"/>
      <c r="GO227" s="8"/>
      <c r="GP227" s="88"/>
      <c r="GQ227" s="87"/>
      <c r="GR227" s="61"/>
      <c r="GS227" s="221">
        <v>19</v>
      </c>
      <c r="GT227" s="221">
        <f>SUM(GT196,GT210)</f>
        <v>9</v>
      </c>
      <c r="GU227" s="429">
        <f t="shared" ref="GU227" si="2088">SUM(GT227,-GS227)</f>
        <v>-10</v>
      </c>
      <c r="GV227" s="430">
        <f t="shared" ref="GV227" si="2089">GU227/GS227</f>
        <v>-0.52631578947368418</v>
      </c>
      <c r="GW227" s="17"/>
      <c r="GX227" s="221">
        <f>GX221</f>
        <v>1085</v>
      </c>
      <c r="GY227" s="221">
        <f>SUM(GY196,GY210)</f>
        <v>9</v>
      </c>
      <c r="GZ227" s="429">
        <f t="shared" ref="GZ227" si="2090">SUM(GY227,-GX227)</f>
        <v>-1076</v>
      </c>
      <c r="HA227" s="430">
        <f t="shared" ref="HA227" si="2091">GZ227/GX227</f>
        <v>-0.99170506912442391</v>
      </c>
      <c r="HB227" s="587" t="s">
        <v>69</v>
      </c>
      <c r="HC227" s="496">
        <v>-0.52629999999999999</v>
      </c>
      <c r="HE227" s="586" t="s">
        <v>69</v>
      </c>
      <c r="HF227" s="355" t="s">
        <v>53</v>
      </c>
      <c r="HG227" s="8"/>
      <c r="HH227" s="8"/>
      <c r="HI227" s="88"/>
      <c r="HJ227" s="87"/>
      <c r="HK227" s="61"/>
      <c r="HL227" s="221">
        <v>27</v>
      </c>
      <c r="HM227" s="221">
        <f>SUM(HM196,HM210)</f>
        <v>21</v>
      </c>
      <c r="HN227" s="429">
        <f t="shared" ref="HN227" si="2092">SUM(HM227,-HL227)</f>
        <v>-6</v>
      </c>
      <c r="HO227" s="430">
        <f t="shared" ref="HO227" si="2093">HN227/HL227</f>
        <v>-0.22222222222222221</v>
      </c>
      <c r="HP227" s="17"/>
      <c r="HQ227" s="221">
        <f>HQ221</f>
        <v>1085</v>
      </c>
      <c r="HR227" s="221">
        <f>SUM(HR196,HR210)</f>
        <v>21</v>
      </c>
      <c r="HS227" s="429">
        <f t="shared" ref="HS227" si="2094">SUM(HR227,-HQ227)</f>
        <v>-1064</v>
      </c>
      <c r="HT227" s="430">
        <f t="shared" ref="HT227" si="2095">HS227/HQ227</f>
        <v>-0.98064516129032253</v>
      </c>
      <c r="HU227" s="586" t="s">
        <v>69</v>
      </c>
      <c r="HV227" s="496">
        <v>-0.22220000000000001</v>
      </c>
      <c r="HX227" s="587" t="s">
        <v>69</v>
      </c>
      <c r="HY227" s="355" t="s">
        <v>53</v>
      </c>
      <c r="HZ227" s="8"/>
      <c r="IA227" s="8"/>
      <c r="IB227" s="88"/>
      <c r="IC227" s="87"/>
      <c r="ID227" s="61"/>
      <c r="IE227" s="221">
        <v>21</v>
      </c>
      <c r="IF227" s="221">
        <f>SUM(IF196,IF210)</f>
        <v>6</v>
      </c>
      <c r="IG227" s="429">
        <f t="shared" ref="IG227" si="2096">SUM(IF227,-IE227)</f>
        <v>-15</v>
      </c>
      <c r="IH227" s="430">
        <f t="shared" ref="IH227" si="2097">IG227/IE227</f>
        <v>-0.7142857142857143</v>
      </c>
      <c r="II227" s="17"/>
      <c r="IJ227" s="221">
        <f>IJ221</f>
        <v>1085</v>
      </c>
      <c r="IK227" s="221">
        <f>SUM(IK196,IK210)</f>
        <v>6</v>
      </c>
      <c r="IL227" s="429">
        <f t="shared" ref="IL227" si="2098">SUM(IK227,-IJ227)</f>
        <v>-1079</v>
      </c>
      <c r="IM227" s="430">
        <f t="shared" ref="IM227" si="2099">IL227/IJ227</f>
        <v>-0.99447004608294931</v>
      </c>
      <c r="IN227" s="587" t="s">
        <v>69</v>
      </c>
      <c r="IO227" s="496">
        <v>-0.71430000000000005</v>
      </c>
      <c r="IQ227" s="585" t="s">
        <v>69</v>
      </c>
      <c r="IR227" s="355" t="s">
        <v>53</v>
      </c>
      <c r="IS227" s="8"/>
      <c r="IT227" s="8"/>
      <c r="IU227" s="88"/>
      <c r="IV227" s="87"/>
      <c r="IW227" s="61"/>
      <c r="IX227" s="221">
        <v>277</v>
      </c>
      <c r="IY227" s="221">
        <f>SUM(IY196,IY210)</f>
        <v>105</v>
      </c>
      <c r="IZ227" s="429">
        <f t="shared" ref="IZ227" si="2100">SUM(IY227,-IX227)</f>
        <v>-172</v>
      </c>
      <c r="JA227" s="430">
        <f t="shared" ref="JA227" si="2101">IZ227/IX227</f>
        <v>-0.62093862815884482</v>
      </c>
      <c r="JB227" s="17"/>
      <c r="JC227" s="221">
        <f>JC221</f>
        <v>1085</v>
      </c>
      <c r="JD227" s="221">
        <f>SUM(JD196,JD210)</f>
        <v>105</v>
      </c>
      <c r="JE227" s="429">
        <f t="shared" ref="JE227" si="2102">SUM(JD227,-JC227)</f>
        <v>-980</v>
      </c>
      <c r="JF227" s="430">
        <f t="shared" ref="JF227" si="2103">JE227/JC227</f>
        <v>-0.90322580645161288</v>
      </c>
      <c r="JG227" s="585" t="s">
        <v>69</v>
      </c>
      <c r="JH227" s="496">
        <v>-0.61729999999999996</v>
      </c>
    </row>
    <row r="228" spans="1:268" ht="5.0999999999999996" customHeight="1" x14ac:dyDescent="0.25">
      <c r="A228" s="585"/>
      <c r="B228" s="392"/>
      <c r="C228" s="8"/>
      <c r="D228" s="8"/>
      <c r="E228" s="88"/>
      <c r="F228" s="87"/>
      <c r="G228" s="61"/>
      <c r="H228" s="393"/>
      <c r="I228" s="393"/>
      <c r="J228" s="394"/>
      <c r="K228" s="395"/>
      <c r="L228" s="17"/>
      <c r="M228" s="221"/>
      <c r="N228" s="221"/>
      <c r="O228" s="429"/>
      <c r="P228" s="430"/>
      <c r="Q228" s="585"/>
      <c r="R228" s="592"/>
      <c r="U228" s="586"/>
      <c r="V228" s="392"/>
      <c r="W228" s="8"/>
      <c r="X228" s="8"/>
      <c r="Y228" s="88"/>
      <c r="Z228" s="87"/>
      <c r="AA228" s="61"/>
      <c r="AB228" s="393"/>
      <c r="AC228" s="393"/>
      <c r="AD228" s="394"/>
      <c r="AE228" s="395"/>
      <c r="AF228" s="17"/>
      <c r="AG228" s="221"/>
      <c r="AH228" s="221"/>
      <c r="AI228" s="429"/>
      <c r="AJ228" s="430"/>
      <c r="AK228" s="586"/>
      <c r="AL228" s="228"/>
      <c r="AN228" s="587"/>
      <c r="AO228" s="392"/>
      <c r="AP228" s="8"/>
      <c r="AQ228" s="8"/>
      <c r="AR228" s="88"/>
      <c r="AS228" s="87"/>
      <c r="AT228" s="61"/>
      <c r="AU228" s="393"/>
      <c r="AV228" s="393"/>
      <c r="AW228" s="394"/>
      <c r="AX228" s="395"/>
      <c r="AY228" s="17"/>
      <c r="AZ228" s="221"/>
      <c r="BA228" s="221"/>
      <c r="BB228" s="429"/>
      <c r="BC228" s="430"/>
      <c r="BD228" s="587"/>
      <c r="BE228" s="228"/>
      <c r="BH228" s="586"/>
      <c r="BI228" s="392"/>
      <c r="BJ228" s="8"/>
      <c r="BK228" s="8"/>
      <c r="BL228" s="88"/>
      <c r="BM228" s="87"/>
      <c r="BN228" s="61"/>
      <c r="BO228" s="393"/>
      <c r="BP228" s="393"/>
      <c r="BQ228" s="394"/>
      <c r="BR228" s="395"/>
      <c r="BS228" s="17"/>
      <c r="BT228" s="221"/>
      <c r="BU228" s="221"/>
      <c r="BV228" s="429"/>
      <c r="BW228" s="430"/>
      <c r="BX228" s="586"/>
      <c r="BY228" s="228"/>
      <c r="CB228" s="587"/>
      <c r="CC228" s="392"/>
      <c r="CD228" s="8"/>
      <c r="CE228" s="8"/>
      <c r="CF228" s="88"/>
      <c r="CG228" s="87"/>
      <c r="CH228" s="61"/>
      <c r="CI228" s="393"/>
      <c r="CJ228" s="393"/>
      <c r="CK228" s="394"/>
      <c r="CL228" s="395"/>
      <c r="CM228" s="17"/>
      <c r="CN228" s="221"/>
      <c r="CO228" s="221"/>
      <c r="CP228" s="429"/>
      <c r="CQ228" s="430"/>
      <c r="CR228" s="587"/>
      <c r="CS228" s="228"/>
      <c r="CU228" s="586"/>
      <c r="CV228" s="392"/>
      <c r="CW228" s="8"/>
      <c r="CX228" s="8"/>
      <c r="CY228" s="88"/>
      <c r="CZ228" s="87"/>
      <c r="DA228" s="61"/>
      <c r="DB228" s="393"/>
      <c r="DC228" s="393"/>
      <c r="DD228" s="394"/>
      <c r="DE228" s="395"/>
      <c r="DF228" s="17"/>
      <c r="DG228" s="221"/>
      <c r="DH228" s="221"/>
      <c r="DI228" s="429"/>
      <c r="DJ228" s="430"/>
      <c r="DK228" s="586"/>
      <c r="DL228" s="228"/>
      <c r="DN228" s="587"/>
      <c r="DO228" s="392"/>
      <c r="DP228" s="8"/>
      <c r="DQ228" s="8"/>
      <c r="DR228" s="88"/>
      <c r="DS228" s="87"/>
      <c r="DT228" s="61"/>
      <c r="DU228" s="393"/>
      <c r="DV228" s="393"/>
      <c r="DW228" s="394"/>
      <c r="DX228" s="395"/>
      <c r="DY228" s="17"/>
      <c r="DZ228" s="221"/>
      <c r="EA228" s="221"/>
      <c r="EB228" s="429"/>
      <c r="EC228" s="430"/>
      <c r="ED228" s="587"/>
      <c r="EE228" s="228"/>
      <c r="EG228" s="586"/>
      <c r="EH228" s="392"/>
      <c r="EI228" s="8"/>
      <c r="EJ228" s="8"/>
      <c r="EK228" s="88"/>
      <c r="EL228" s="87"/>
      <c r="EM228" s="61"/>
      <c r="EN228" s="393"/>
      <c r="EO228" s="393"/>
      <c r="EP228" s="394"/>
      <c r="EQ228" s="395"/>
      <c r="ER228" s="17"/>
      <c r="ES228" s="221"/>
      <c r="ET228" s="221"/>
      <c r="EU228" s="429"/>
      <c r="EV228" s="430"/>
      <c r="EW228" s="586"/>
      <c r="EX228" s="592"/>
      <c r="EZ228" s="587"/>
      <c r="FA228" s="392"/>
      <c r="FB228" s="8"/>
      <c r="FC228" s="8"/>
      <c r="FD228" s="88"/>
      <c r="FE228" s="87"/>
      <c r="FF228" s="61"/>
      <c r="FG228" s="393"/>
      <c r="FH228" s="393"/>
      <c r="FI228" s="394"/>
      <c r="FJ228" s="395"/>
      <c r="FK228" s="17"/>
      <c r="FL228" s="221"/>
      <c r="FM228" s="221"/>
      <c r="FN228" s="429"/>
      <c r="FO228" s="430"/>
      <c r="FP228" s="587"/>
      <c r="FQ228" s="592"/>
      <c r="FS228" s="586"/>
      <c r="FT228" s="392"/>
      <c r="FU228" s="8"/>
      <c r="FV228" s="8"/>
      <c r="FW228" s="88"/>
      <c r="FX228" s="87"/>
      <c r="FY228" s="61"/>
      <c r="FZ228" s="393"/>
      <c r="GA228" s="393"/>
      <c r="GB228" s="394"/>
      <c r="GC228" s="395"/>
      <c r="GD228" s="17"/>
      <c r="GE228" s="221"/>
      <c r="GF228" s="221"/>
      <c r="GG228" s="429"/>
      <c r="GH228" s="430"/>
      <c r="GI228" s="586"/>
      <c r="GJ228" s="592"/>
      <c r="GL228" s="587"/>
      <c r="GM228" s="392"/>
      <c r="GN228" s="8"/>
      <c r="GO228" s="8"/>
      <c r="GP228" s="88"/>
      <c r="GQ228" s="87"/>
      <c r="GR228" s="61"/>
      <c r="GS228" s="393"/>
      <c r="GT228" s="393"/>
      <c r="GU228" s="394"/>
      <c r="GV228" s="395"/>
      <c r="GW228" s="17"/>
      <c r="GX228" s="221"/>
      <c r="GY228" s="221"/>
      <c r="GZ228" s="429"/>
      <c r="HA228" s="430"/>
      <c r="HB228" s="587"/>
      <c r="HC228" s="592"/>
      <c r="HE228" s="586"/>
      <c r="HF228" s="392"/>
      <c r="HG228" s="8"/>
      <c r="HH228" s="8"/>
      <c r="HI228" s="88"/>
      <c r="HJ228" s="87"/>
      <c r="HK228" s="61"/>
      <c r="HL228" s="393"/>
      <c r="HM228" s="393"/>
      <c r="HN228" s="394"/>
      <c r="HO228" s="395"/>
      <c r="HP228" s="17"/>
      <c r="HQ228" s="221"/>
      <c r="HR228" s="221"/>
      <c r="HS228" s="429"/>
      <c r="HT228" s="430"/>
      <c r="HU228" s="586"/>
      <c r="HV228" s="592"/>
      <c r="HX228" s="587"/>
      <c r="HY228" s="392"/>
      <c r="HZ228" s="8"/>
      <c r="IA228" s="8"/>
      <c r="IB228" s="88"/>
      <c r="IC228" s="87"/>
      <c r="ID228" s="61"/>
      <c r="IE228" s="393"/>
      <c r="IF228" s="393"/>
      <c r="IG228" s="394"/>
      <c r="IH228" s="395"/>
      <c r="II228" s="17"/>
      <c r="IJ228" s="221"/>
      <c r="IK228" s="221"/>
      <c r="IL228" s="429"/>
      <c r="IM228" s="430"/>
      <c r="IN228" s="587"/>
      <c r="IO228" s="592"/>
      <c r="IQ228" s="585"/>
      <c r="IR228" s="392"/>
      <c r="IS228" s="8"/>
      <c r="IT228" s="8"/>
      <c r="IU228" s="88"/>
      <c r="IV228" s="87"/>
      <c r="IW228" s="61"/>
      <c r="IX228" s="393"/>
      <c r="IY228" s="393"/>
      <c r="IZ228" s="394"/>
      <c r="JA228" s="395"/>
      <c r="JB228" s="17"/>
      <c r="JC228" s="221"/>
      <c r="JD228" s="221"/>
      <c r="JE228" s="429"/>
      <c r="JF228" s="430"/>
      <c r="JG228" s="585"/>
      <c r="JH228" s="592"/>
    </row>
    <row r="229" spans="1:268" ht="15.75" x14ac:dyDescent="0.25">
      <c r="A229" s="566">
        <v>24</v>
      </c>
      <c r="B229" s="274" t="s">
        <v>107</v>
      </c>
      <c r="C229" s="275">
        <f>SUM(C223,C225)</f>
        <v>0</v>
      </c>
      <c r="D229" s="275">
        <f>SUM(D223,D225)</f>
        <v>9204</v>
      </c>
      <c r="E229" s="276">
        <f>SUM(D229,-C229)</f>
        <v>9204</v>
      </c>
      <c r="F229" s="277" t="e">
        <f>E229/C229</f>
        <v>#DIV/0!</v>
      </c>
      <c r="G229" s="61">
        <v>21</v>
      </c>
      <c r="H229" s="275">
        <f>SUM(H162,H221)</f>
        <v>8859</v>
      </c>
      <c r="I229" s="275">
        <f>SUM(I162,I221)</f>
        <v>8687</v>
      </c>
      <c r="J229" s="276">
        <f>SUM(I229,-H229)</f>
        <v>-172</v>
      </c>
      <c r="K229" s="397">
        <f>J229/H229</f>
        <v>-1.9415283892087142E-2</v>
      </c>
      <c r="L229" s="17"/>
      <c r="M229" s="69">
        <f>SUM(M223,M225)</f>
        <v>9285</v>
      </c>
      <c r="N229" s="69">
        <f>SUM(N223,N225)</f>
        <v>8687</v>
      </c>
      <c r="O229" s="70">
        <f>SUM(N229,-M229)</f>
        <v>-598</v>
      </c>
      <c r="P229" s="71">
        <f>O229/M229</f>
        <v>-6.4404954227248248E-2</v>
      </c>
      <c r="Q229" s="566">
        <v>24</v>
      </c>
      <c r="R229" s="6"/>
      <c r="U229" s="409">
        <v>24</v>
      </c>
      <c r="V229" s="274" t="s">
        <v>107</v>
      </c>
      <c r="W229" s="275">
        <f>SUM(W223,W225)</f>
        <v>0</v>
      </c>
      <c r="X229" s="275">
        <f>SUM(X223,X225)</f>
        <v>9204</v>
      </c>
      <c r="Y229" s="276">
        <f>SUM(X229,-W229)</f>
        <v>9204</v>
      </c>
      <c r="Z229" s="277" t="e">
        <f>Y229/W229</f>
        <v>#DIV/0!</v>
      </c>
      <c r="AA229" s="61">
        <v>21</v>
      </c>
      <c r="AB229" s="275">
        <f>SUM(AB162,AB221)</f>
        <v>408</v>
      </c>
      <c r="AC229" s="275">
        <f>SUM(AC162,AC221)</f>
        <v>393</v>
      </c>
      <c r="AD229" s="276">
        <f>SUM(AC229,-AB229)</f>
        <v>-15</v>
      </c>
      <c r="AE229" s="397">
        <f>AD229/AB229</f>
        <v>-3.6764705882352942E-2</v>
      </c>
      <c r="AF229" s="17"/>
      <c r="AG229" s="69">
        <f>SUM(AG223,AG225)</f>
        <v>9285</v>
      </c>
      <c r="AH229" s="69">
        <f>SUM(AH223,AH225)</f>
        <v>393</v>
      </c>
      <c r="AI229" s="70">
        <f>SUM(AH229,-AG229)</f>
        <v>-8892</v>
      </c>
      <c r="AJ229" s="71">
        <f>AI229/AG229</f>
        <v>-0.95767366720516967</v>
      </c>
      <c r="AK229" s="409">
        <v>24</v>
      </c>
      <c r="AL229" s="6"/>
      <c r="AN229" s="572">
        <v>24</v>
      </c>
      <c r="AO229" s="274" t="s">
        <v>107</v>
      </c>
      <c r="AP229" s="275">
        <f>SUM(AP223,AP225)</f>
        <v>0</v>
      </c>
      <c r="AQ229" s="275">
        <f>SUM(AQ223,AQ225)</f>
        <v>9204</v>
      </c>
      <c r="AR229" s="276">
        <f>SUM(AQ229,-AP229)</f>
        <v>9204</v>
      </c>
      <c r="AS229" s="277" t="e">
        <f>AR229/AP229</f>
        <v>#DIV/0!</v>
      </c>
      <c r="AT229" s="61">
        <v>21</v>
      </c>
      <c r="AU229" s="275">
        <f>SUM(AU162,AU221)</f>
        <v>131</v>
      </c>
      <c r="AV229" s="275">
        <f>SUM(AV162,AV221)</f>
        <v>127</v>
      </c>
      <c r="AW229" s="276">
        <f>SUM(AV229,-AU229)</f>
        <v>-4</v>
      </c>
      <c r="AX229" s="397">
        <f>AW229/AU229</f>
        <v>-3.0534351145038167E-2</v>
      </c>
      <c r="AY229" s="17"/>
      <c r="AZ229" s="69">
        <f>SUM(AZ223,AZ225)</f>
        <v>9285</v>
      </c>
      <c r="BA229" s="69">
        <f>SUM(BA223,BA225)</f>
        <v>127</v>
      </c>
      <c r="BB229" s="70">
        <f>SUM(BA229,-AZ229)</f>
        <v>-9158</v>
      </c>
      <c r="BC229" s="71">
        <f>BB229/AZ229</f>
        <v>-0.98632202477113629</v>
      </c>
      <c r="BD229" s="572">
        <v>24</v>
      </c>
      <c r="BE229" s="6"/>
      <c r="BH229" s="409">
        <v>24</v>
      </c>
      <c r="BI229" s="274" t="s">
        <v>107</v>
      </c>
      <c r="BJ229" s="275">
        <f>SUM(BJ223,BJ225)</f>
        <v>0</v>
      </c>
      <c r="BK229" s="275">
        <f>SUM(BK223,BK225)</f>
        <v>9204</v>
      </c>
      <c r="BL229" s="276">
        <f>SUM(BK229,-BJ229)</f>
        <v>9204</v>
      </c>
      <c r="BM229" s="277" t="e">
        <f>BL229/BJ229</f>
        <v>#DIV/0!</v>
      </c>
      <c r="BN229" s="61">
        <v>21</v>
      </c>
      <c r="BO229" s="275">
        <f>SUM(BO162,BO221)</f>
        <v>349</v>
      </c>
      <c r="BP229" s="275">
        <f>SUM(BP162,BP221)</f>
        <v>374</v>
      </c>
      <c r="BQ229" s="276">
        <f>SUM(BP229,-BO229)</f>
        <v>25</v>
      </c>
      <c r="BR229" s="397">
        <f>BQ229/BO229</f>
        <v>7.1633237822349566E-2</v>
      </c>
      <c r="BS229" s="17"/>
      <c r="BT229" s="69">
        <f>SUM(BT223,BT225)</f>
        <v>9285</v>
      </c>
      <c r="BU229" s="69">
        <f>SUM(BU223,BU225)</f>
        <v>374</v>
      </c>
      <c r="BV229" s="70">
        <f>SUM(BU229,-BT229)</f>
        <v>-8911</v>
      </c>
      <c r="BW229" s="71">
        <f>BV229/BT229</f>
        <v>-0.95971997845988155</v>
      </c>
      <c r="BX229" s="409">
        <v>24</v>
      </c>
      <c r="BY229" s="6"/>
      <c r="CB229" s="572">
        <v>24</v>
      </c>
      <c r="CC229" s="274" t="s">
        <v>107</v>
      </c>
      <c r="CD229" s="275">
        <f>SUM(CD223,CD225)</f>
        <v>0</v>
      </c>
      <c r="CE229" s="275">
        <f>SUM(CE223,CE225)</f>
        <v>9204</v>
      </c>
      <c r="CF229" s="276">
        <f>SUM(CE229,-CD229)</f>
        <v>9204</v>
      </c>
      <c r="CG229" s="277" t="e">
        <f>CF229/CD229</f>
        <v>#DIV/0!</v>
      </c>
      <c r="CH229" s="61">
        <v>21</v>
      </c>
      <c r="CI229" s="275">
        <f>SUM(CI162,CI221)</f>
        <v>236</v>
      </c>
      <c r="CJ229" s="275">
        <f>SUM(CJ162,CJ221)</f>
        <v>189</v>
      </c>
      <c r="CK229" s="276">
        <f>SUM(CJ229,-CI229)</f>
        <v>-47</v>
      </c>
      <c r="CL229" s="397">
        <f>CK229/CI229</f>
        <v>-0.19915254237288135</v>
      </c>
      <c r="CM229" s="17"/>
      <c r="CN229" s="69">
        <f>SUM(CN223,CN225)</f>
        <v>9285</v>
      </c>
      <c r="CO229" s="69">
        <f>SUM(CO223,CO225)</f>
        <v>189</v>
      </c>
      <c r="CP229" s="70">
        <f>SUM(CO229,-CN229)</f>
        <v>-9096</v>
      </c>
      <c r="CQ229" s="71">
        <f>CP229/CN229</f>
        <v>-0.97964458804523424</v>
      </c>
      <c r="CR229" s="572">
        <v>24</v>
      </c>
      <c r="CS229" s="6"/>
      <c r="CU229" s="409">
        <v>24</v>
      </c>
      <c r="CV229" s="274" t="s">
        <v>107</v>
      </c>
      <c r="CW229" s="275">
        <f>SUM(CW223,CW225)</f>
        <v>0</v>
      </c>
      <c r="CX229" s="275">
        <f>SUM(CX223,CX225)</f>
        <v>9204</v>
      </c>
      <c r="CY229" s="276">
        <f>SUM(CX229,-CW229)</f>
        <v>9204</v>
      </c>
      <c r="CZ229" s="277" t="e">
        <f>CY229/CW229</f>
        <v>#DIV/0!</v>
      </c>
      <c r="DA229" s="61">
        <v>21</v>
      </c>
      <c r="DB229" s="275">
        <f>SUM(DB162,DB221)</f>
        <v>129</v>
      </c>
      <c r="DC229" s="275">
        <f>SUM(DC162,DC221)</f>
        <v>136</v>
      </c>
      <c r="DD229" s="276">
        <f>SUM(DC229,-DB229)</f>
        <v>7</v>
      </c>
      <c r="DE229" s="397">
        <f>DD229/DB229</f>
        <v>5.4263565891472867E-2</v>
      </c>
      <c r="DF229" s="17"/>
      <c r="DG229" s="69">
        <f>SUM(DG223,DG225)</f>
        <v>9285</v>
      </c>
      <c r="DH229" s="69">
        <f>SUM(DH223,DH225)</f>
        <v>136</v>
      </c>
      <c r="DI229" s="70">
        <f>SUM(DH229,-DG229)</f>
        <v>-9149</v>
      </c>
      <c r="DJ229" s="71">
        <f>DI229/DG229</f>
        <v>-0.98535271943995695</v>
      </c>
      <c r="DK229" s="409">
        <v>24</v>
      </c>
      <c r="DL229" s="6"/>
      <c r="DN229" s="572">
        <v>24</v>
      </c>
      <c r="DO229" s="274" t="s">
        <v>107</v>
      </c>
      <c r="DP229" s="275">
        <f>SUM(DP223,DP225)</f>
        <v>0</v>
      </c>
      <c r="DQ229" s="275">
        <f>SUM(DQ223,DQ225)</f>
        <v>9204</v>
      </c>
      <c r="DR229" s="276">
        <f>SUM(DQ229,-DP229)</f>
        <v>9204</v>
      </c>
      <c r="DS229" s="277" t="e">
        <f>DR229/DP229</f>
        <v>#DIV/0!</v>
      </c>
      <c r="DT229" s="61">
        <v>21</v>
      </c>
      <c r="DU229" s="275">
        <f>SUM(DU162,DU221)</f>
        <v>45</v>
      </c>
      <c r="DV229" s="275">
        <f>SUM(DV162,DV221)</f>
        <v>51</v>
      </c>
      <c r="DW229" s="276">
        <f>SUM(DV229,-DU229)</f>
        <v>6</v>
      </c>
      <c r="DX229" s="397">
        <f>DW229/DU229</f>
        <v>0.13333333333333333</v>
      </c>
      <c r="DY229" s="17"/>
      <c r="DZ229" s="69">
        <f>SUM(DZ223,DZ225)</f>
        <v>9285</v>
      </c>
      <c r="EA229" s="69">
        <f>SUM(EA223,EA225)</f>
        <v>51</v>
      </c>
      <c r="EB229" s="70">
        <f>SUM(EA229,-DZ229)</f>
        <v>-9234</v>
      </c>
      <c r="EC229" s="71">
        <f>EB229/DZ229</f>
        <v>-0.99450726978998383</v>
      </c>
      <c r="ED229" s="572">
        <v>24</v>
      </c>
      <c r="EE229" s="6"/>
      <c r="EG229" s="409">
        <v>24</v>
      </c>
      <c r="EH229" s="274" t="s">
        <v>107</v>
      </c>
      <c r="EI229" s="275">
        <f>SUM(EI223,EI225)</f>
        <v>0</v>
      </c>
      <c r="EJ229" s="275">
        <f>SUM(EJ223,EJ225)</f>
        <v>9204</v>
      </c>
      <c r="EK229" s="276">
        <f>SUM(EJ229,-EI229)</f>
        <v>9204</v>
      </c>
      <c r="EL229" s="277" t="e">
        <f>EK229/EI229</f>
        <v>#DIV/0!</v>
      </c>
      <c r="EM229" s="61">
        <v>21</v>
      </c>
      <c r="EN229" s="275">
        <f>SUM(EN162,EN221)</f>
        <v>72</v>
      </c>
      <c r="EO229" s="275">
        <f>SUM(EO162,EO221)</f>
        <v>74</v>
      </c>
      <c r="EP229" s="276">
        <f>SUM(EO229,-EN229)</f>
        <v>2</v>
      </c>
      <c r="EQ229" s="397">
        <f>EP229/EN229</f>
        <v>2.7777777777777776E-2</v>
      </c>
      <c r="ER229" s="17"/>
      <c r="ES229" s="69">
        <f>SUM(ES223,ES225)</f>
        <v>9285</v>
      </c>
      <c r="ET229" s="69">
        <f>SUM(ET223,ET225)</f>
        <v>74</v>
      </c>
      <c r="EU229" s="70">
        <f>SUM(ET229,-ES229)</f>
        <v>-9211</v>
      </c>
      <c r="EV229" s="71">
        <f>EU229/ES229</f>
        <v>-0.99203015616585888</v>
      </c>
      <c r="EW229" s="409">
        <v>24</v>
      </c>
      <c r="EX229" s="6"/>
      <c r="EZ229" s="572">
        <v>24</v>
      </c>
      <c r="FA229" s="274" t="s">
        <v>107</v>
      </c>
      <c r="FB229" s="275">
        <f>SUM(FB223,FB225)</f>
        <v>0</v>
      </c>
      <c r="FC229" s="275">
        <f>SUM(FC223,FC225)</f>
        <v>9204</v>
      </c>
      <c r="FD229" s="276">
        <f>SUM(FC229,-FB229)</f>
        <v>9204</v>
      </c>
      <c r="FE229" s="277" t="e">
        <f>FD229/FB229</f>
        <v>#DIV/0!</v>
      </c>
      <c r="FF229" s="61">
        <v>21</v>
      </c>
      <c r="FG229" s="275">
        <f>SUM(FG162,FG221)</f>
        <v>23</v>
      </c>
      <c r="FH229" s="275">
        <f>SUM(FH162,FH221)</f>
        <v>20</v>
      </c>
      <c r="FI229" s="276">
        <f>SUM(FH229,-FG229)</f>
        <v>-3</v>
      </c>
      <c r="FJ229" s="397">
        <f>FI229/FG229</f>
        <v>-0.13043478260869565</v>
      </c>
      <c r="FK229" s="17"/>
      <c r="FL229" s="69">
        <f>SUM(FL223,FL225)</f>
        <v>9285</v>
      </c>
      <c r="FM229" s="69">
        <f>SUM(FM223,FM225)</f>
        <v>20</v>
      </c>
      <c r="FN229" s="70">
        <f>SUM(FM229,-FL229)</f>
        <v>-9265</v>
      </c>
      <c r="FO229" s="71">
        <f>FN229/FL229</f>
        <v>-0.99784598815293479</v>
      </c>
      <c r="FP229" s="572">
        <v>24</v>
      </c>
      <c r="FQ229" s="6"/>
      <c r="FS229" s="409">
        <v>24</v>
      </c>
      <c r="FT229" s="274" t="s">
        <v>107</v>
      </c>
      <c r="FU229" s="275">
        <f>SUM(FU223,FU225)</f>
        <v>0</v>
      </c>
      <c r="FV229" s="275">
        <f>SUM(FV223,FV225)</f>
        <v>9204</v>
      </c>
      <c r="FW229" s="276">
        <f>SUM(FV229,-FU229)</f>
        <v>9204</v>
      </c>
      <c r="FX229" s="277" t="e">
        <f>FW229/FU229</f>
        <v>#DIV/0!</v>
      </c>
      <c r="FY229" s="61">
        <v>21</v>
      </c>
      <c r="FZ229" s="275">
        <f>SUM(FZ162,FZ221)</f>
        <v>132</v>
      </c>
      <c r="GA229" s="275">
        <f>SUM(GA162,GA221)</f>
        <v>137</v>
      </c>
      <c r="GB229" s="276">
        <f>SUM(GA229,-FZ229)</f>
        <v>5</v>
      </c>
      <c r="GC229" s="397">
        <f>GB229/FZ229</f>
        <v>3.787878787878788E-2</v>
      </c>
      <c r="GD229" s="17"/>
      <c r="GE229" s="69">
        <f>SUM(GE223,GE225)</f>
        <v>9285</v>
      </c>
      <c r="GF229" s="69">
        <f>SUM(GF223,GF225)</f>
        <v>137</v>
      </c>
      <c r="GG229" s="70">
        <f>SUM(GF229,-GE229)</f>
        <v>-9148</v>
      </c>
      <c r="GH229" s="71">
        <f>GG229/GE229</f>
        <v>-0.98524501884760363</v>
      </c>
      <c r="GI229" s="409">
        <v>24</v>
      </c>
      <c r="GJ229" s="6"/>
      <c r="GL229" s="572">
        <v>24</v>
      </c>
      <c r="GM229" s="274" t="s">
        <v>107</v>
      </c>
      <c r="GN229" s="275">
        <f>SUM(GN223,GN225)</f>
        <v>0</v>
      </c>
      <c r="GO229" s="275">
        <f>SUM(GO223,GO225)</f>
        <v>9204</v>
      </c>
      <c r="GP229" s="276">
        <f>SUM(GO229,-GN229)</f>
        <v>9204</v>
      </c>
      <c r="GQ229" s="277" t="e">
        <f>GP229/GN229</f>
        <v>#DIV/0!</v>
      </c>
      <c r="GR229" s="61">
        <v>21</v>
      </c>
      <c r="GS229" s="278">
        <f>SUM(GS162,GS221)</f>
        <v>34</v>
      </c>
      <c r="GT229" s="278">
        <f>SUM(GT162,GT221)</f>
        <v>19</v>
      </c>
      <c r="GU229" s="276">
        <f>SUM(GT229,-GS229)</f>
        <v>-15</v>
      </c>
      <c r="GV229" s="397">
        <f>GU229/GS229</f>
        <v>-0.44117647058823528</v>
      </c>
      <c r="GW229" s="17"/>
      <c r="GX229" s="69">
        <f>SUM(GX223,GX225)</f>
        <v>9285</v>
      </c>
      <c r="GY229" s="69">
        <f>SUM(GY223,GY225)</f>
        <v>19</v>
      </c>
      <c r="GZ229" s="70">
        <f>SUM(GY229,-GX229)</f>
        <v>-9266</v>
      </c>
      <c r="HA229" s="71">
        <f>GZ229/GX229</f>
        <v>-0.99795368874528811</v>
      </c>
      <c r="HB229" s="572">
        <v>24</v>
      </c>
      <c r="HC229" s="6"/>
      <c r="HE229" s="409">
        <v>24</v>
      </c>
      <c r="HF229" s="274" t="s">
        <v>107</v>
      </c>
      <c r="HG229" s="275">
        <f>SUM(HG223,HG225)</f>
        <v>0</v>
      </c>
      <c r="HH229" s="275">
        <f>SUM(HH223,HH225)</f>
        <v>9204</v>
      </c>
      <c r="HI229" s="276">
        <f>SUM(HH229,-HG229)</f>
        <v>9204</v>
      </c>
      <c r="HJ229" s="277" t="e">
        <f>HI229/HG229</f>
        <v>#DIV/0!</v>
      </c>
      <c r="HK229" s="61">
        <v>21</v>
      </c>
      <c r="HL229" s="278">
        <f>SUM(HL162,HL221)</f>
        <v>60</v>
      </c>
      <c r="HM229" s="278">
        <f>SUM(HM162,HM221)</f>
        <v>71</v>
      </c>
      <c r="HN229" s="276">
        <f>SUM(HM229,-HL229)</f>
        <v>11</v>
      </c>
      <c r="HO229" s="397">
        <f>HN229/HL229</f>
        <v>0.18333333333333332</v>
      </c>
      <c r="HP229" s="17"/>
      <c r="HQ229" s="69">
        <f>SUM(HQ223,HQ225)</f>
        <v>9285</v>
      </c>
      <c r="HR229" s="69">
        <f>SUM(HR223,HR225)</f>
        <v>71</v>
      </c>
      <c r="HS229" s="70">
        <f>SUM(HR229,-HQ229)</f>
        <v>-9214</v>
      </c>
      <c r="HT229" s="71">
        <f>HS229/HQ229</f>
        <v>-0.99235325794291873</v>
      </c>
      <c r="HU229" s="409">
        <v>24</v>
      </c>
      <c r="HV229" s="6"/>
      <c r="HX229" s="572">
        <v>24</v>
      </c>
      <c r="HY229" s="274" t="s">
        <v>107</v>
      </c>
      <c r="HZ229" s="275">
        <f>SUM(HZ223,HZ225)</f>
        <v>0</v>
      </c>
      <c r="IA229" s="275">
        <f>SUM(IA223,IA225)</f>
        <v>9204</v>
      </c>
      <c r="IB229" s="276">
        <f>SUM(IA229,-HZ229)</f>
        <v>9204</v>
      </c>
      <c r="IC229" s="277" t="e">
        <f>IB229/HZ229</f>
        <v>#DIV/0!</v>
      </c>
      <c r="ID229" s="61">
        <v>21</v>
      </c>
      <c r="IE229" s="278">
        <f>SUM(IE162,IE221)</f>
        <v>82</v>
      </c>
      <c r="IF229" s="278">
        <f>SUM(IF162,IF221)</f>
        <v>62</v>
      </c>
      <c r="IG229" s="276">
        <f>SUM(IF229,-IE229)</f>
        <v>-20</v>
      </c>
      <c r="IH229" s="397">
        <f>IG229/IE229</f>
        <v>-0.24390243902439024</v>
      </c>
      <c r="II229" s="17"/>
      <c r="IJ229" s="69">
        <f>SUM(IJ223,IJ225)</f>
        <v>9285</v>
      </c>
      <c r="IK229" s="69">
        <f>SUM(IK223,IK225)</f>
        <v>62</v>
      </c>
      <c r="IL229" s="70">
        <f>SUM(IK229,-IJ229)</f>
        <v>-9223</v>
      </c>
      <c r="IM229" s="71">
        <f>IL229/IJ229</f>
        <v>-0.99332256327409796</v>
      </c>
      <c r="IN229" s="572">
        <v>24</v>
      </c>
      <c r="IO229" s="6"/>
      <c r="IQ229" s="566">
        <v>24</v>
      </c>
      <c r="IR229" s="274" t="s">
        <v>107</v>
      </c>
      <c r="IS229" s="275">
        <f>SUM(IS223,IS225)</f>
        <v>0</v>
      </c>
      <c r="IT229" s="275">
        <f>SUM(IT223,IT225)</f>
        <v>9204</v>
      </c>
      <c r="IU229" s="276">
        <f>SUM(IT229,-IS229)</f>
        <v>9204</v>
      </c>
      <c r="IV229" s="277" t="e">
        <f>IU229/IS229</f>
        <v>#DIV/0!</v>
      </c>
      <c r="IW229" s="61">
        <v>21</v>
      </c>
      <c r="IX229" s="275">
        <f>SUM(IX162,IX221)</f>
        <v>1701</v>
      </c>
      <c r="IY229" s="275">
        <f>SUM(IY162,IY221)</f>
        <v>1653</v>
      </c>
      <c r="IZ229" s="276">
        <f>SUM(IY229,-IX229)</f>
        <v>-48</v>
      </c>
      <c r="JA229" s="397">
        <f>IZ229/IX229</f>
        <v>-2.821869488536155E-2</v>
      </c>
      <c r="JB229" s="17"/>
      <c r="JC229" s="69">
        <f>SUM(JC223,JC225)</f>
        <v>9285</v>
      </c>
      <c r="JD229" s="69">
        <f>SUM(JD223,JD225)</f>
        <v>1653</v>
      </c>
      <c r="JE229" s="70">
        <f>SUM(JD229,-JC229)</f>
        <v>-7632</v>
      </c>
      <c r="JF229" s="71">
        <f>JE229/JC229</f>
        <v>-0.82197092084006462</v>
      </c>
      <c r="JG229" s="566">
        <v>24</v>
      </c>
      <c r="JH229" s="6"/>
    </row>
    <row r="230" spans="1:268" x14ac:dyDescent="0.25">
      <c r="A230" s="566">
        <v>25</v>
      </c>
      <c r="B230" s="256" t="s">
        <v>83</v>
      </c>
      <c r="C230" s="8">
        <f>SUM(C142,C158,C203,C217)</f>
        <v>0</v>
      </c>
      <c r="D230" s="8">
        <f>SUM(D142,D158,D203,D217)</f>
        <v>2229</v>
      </c>
      <c r="E230" s="109">
        <f>SUM(D230,-C230)</f>
        <v>2229</v>
      </c>
      <c r="F230" s="80" t="e">
        <f>E230/C230</f>
        <v>#DIV/0!</v>
      </c>
      <c r="G230" s="61"/>
      <c r="H230" s="70">
        <f>SUM(H142,H158,H203,H217)</f>
        <v>2297</v>
      </c>
      <c r="I230" s="70">
        <f>SUM(I142,I158,I203,I217)</f>
        <v>2475</v>
      </c>
      <c r="J230" s="109">
        <f>SUM(I230,-H230)</f>
        <v>178</v>
      </c>
      <c r="K230" s="80">
        <f>J230/H230</f>
        <v>7.7492381367000429E-2</v>
      </c>
      <c r="L230" s="17"/>
      <c r="M230" s="70">
        <f>SUM(M142,M158,M203,M217)</f>
        <v>2305</v>
      </c>
      <c r="N230" s="70">
        <f>SUM(N142,N158,N203,N217)</f>
        <v>2475</v>
      </c>
      <c r="O230" s="70">
        <f>SUM(N230,-M230)</f>
        <v>170</v>
      </c>
      <c r="P230" s="71">
        <f>O230/M230</f>
        <v>7.3752711496746198E-2</v>
      </c>
      <c r="Q230" s="566">
        <v>25</v>
      </c>
      <c r="R230" s="6"/>
      <c r="U230" s="409">
        <v>25</v>
      </c>
      <c r="V230" s="256" t="s">
        <v>83</v>
      </c>
      <c r="W230" s="8">
        <f>SUM(W142,W158,W203,W217)</f>
        <v>0</v>
      </c>
      <c r="X230" s="8">
        <f>SUM(X142,X158,X203,X217)</f>
        <v>2229</v>
      </c>
      <c r="Y230" s="109">
        <f>SUM(X230,-W230)</f>
        <v>2229</v>
      </c>
      <c r="Z230" s="80" t="e">
        <f>Y230/W230</f>
        <v>#DIV/0!</v>
      </c>
      <c r="AA230" s="61"/>
      <c r="AB230" s="70">
        <f>SUM(AB142,AB158,AB203,AB217)</f>
        <v>98</v>
      </c>
      <c r="AC230" s="70">
        <f>SUM(AC142,AC158,AC203,AC217)</f>
        <v>102</v>
      </c>
      <c r="AD230" s="109">
        <f>SUM(AC230,-AB230)</f>
        <v>4</v>
      </c>
      <c r="AE230" s="80">
        <f>AD230/AB230</f>
        <v>4.0816326530612242E-2</v>
      </c>
      <c r="AF230" s="17"/>
      <c r="AG230" s="70">
        <f>SUM(AG142,AG158,AG203,AG217)</f>
        <v>2305</v>
      </c>
      <c r="AH230" s="70">
        <f>SUM(AH142,AH158,AH203,AH217)</f>
        <v>102</v>
      </c>
      <c r="AI230" s="70">
        <f>SUM(AH230,-AG230)</f>
        <v>-2203</v>
      </c>
      <c r="AJ230" s="71">
        <f>AI230/AG230</f>
        <v>-0.95574837310195226</v>
      </c>
      <c r="AK230" s="409">
        <v>25</v>
      </c>
      <c r="AL230" s="6"/>
      <c r="AN230" s="572">
        <v>25</v>
      </c>
      <c r="AO230" s="256" t="s">
        <v>83</v>
      </c>
      <c r="AP230" s="8">
        <f>SUM(AP142,AP158,AP203,AP217)</f>
        <v>0</v>
      </c>
      <c r="AQ230" s="8">
        <f>SUM(AQ142,AQ158,AQ203,AQ217)</f>
        <v>2229</v>
      </c>
      <c r="AR230" s="109">
        <f>SUM(AQ230,-AP230)</f>
        <v>2229</v>
      </c>
      <c r="AS230" s="80" t="e">
        <f>AR230/AP230</f>
        <v>#DIV/0!</v>
      </c>
      <c r="AT230" s="61"/>
      <c r="AU230" s="70">
        <f>SUM(AU142,AU158,AU203,AU217)</f>
        <v>41</v>
      </c>
      <c r="AV230" s="70">
        <f>SUM(AV142,AV158,AV203,AV217)</f>
        <v>39</v>
      </c>
      <c r="AW230" s="109">
        <f>SUM(AV230,-AU230)</f>
        <v>-2</v>
      </c>
      <c r="AX230" s="80">
        <f>AW230/AU230</f>
        <v>-4.878048780487805E-2</v>
      </c>
      <c r="AY230" s="17"/>
      <c r="AZ230" s="70">
        <f>SUM(AZ142,AZ158,AZ203,AZ217)</f>
        <v>2305</v>
      </c>
      <c r="BA230" s="70">
        <f>SUM(BA142,BA158,BA203,BA217)</f>
        <v>39</v>
      </c>
      <c r="BB230" s="70">
        <f>SUM(BA230,-AZ230)</f>
        <v>-2266</v>
      </c>
      <c r="BC230" s="71">
        <f>BB230/AZ230</f>
        <v>-0.98308026030368767</v>
      </c>
      <c r="BD230" s="572">
        <v>25</v>
      </c>
      <c r="BE230" s="6"/>
      <c r="BH230" s="409">
        <v>25</v>
      </c>
      <c r="BI230" s="256" t="s">
        <v>83</v>
      </c>
      <c r="BJ230" s="8">
        <f>SUM(BJ142,BJ158,BJ203,BJ217)</f>
        <v>0</v>
      </c>
      <c r="BK230" s="8">
        <f>SUM(BK142,BK158,BK203,BK217)</f>
        <v>2229</v>
      </c>
      <c r="BL230" s="109">
        <f>SUM(BK230,-BJ230)</f>
        <v>2229</v>
      </c>
      <c r="BM230" s="80" t="e">
        <f>BL230/BJ230</f>
        <v>#DIV/0!</v>
      </c>
      <c r="BN230" s="61"/>
      <c r="BO230" s="70">
        <f>SUM(BO142,BO158,BO203,BO217)</f>
        <v>94</v>
      </c>
      <c r="BP230" s="70">
        <f>SUM(BP142,BP158,BP203,BP217)</f>
        <v>103</v>
      </c>
      <c r="BQ230" s="109">
        <f>SUM(BP230,-BO230)</f>
        <v>9</v>
      </c>
      <c r="BR230" s="80">
        <f>BQ230/BO230</f>
        <v>9.5744680851063829E-2</v>
      </c>
      <c r="BS230" s="17"/>
      <c r="BT230" s="70">
        <f>SUM(BT142,BT158,BT203,BT217)</f>
        <v>2305</v>
      </c>
      <c r="BU230" s="70">
        <f>SUM(BU142,BU158,BU203,BU217)</f>
        <v>103</v>
      </c>
      <c r="BV230" s="70">
        <f>SUM(BU230,-BT230)</f>
        <v>-2202</v>
      </c>
      <c r="BW230" s="71">
        <f>BV230/BT230</f>
        <v>-0.95531453362255969</v>
      </c>
      <c r="BX230" s="409">
        <v>25</v>
      </c>
      <c r="BY230" s="6"/>
      <c r="CB230" s="572">
        <v>25</v>
      </c>
      <c r="CC230" s="256" t="s">
        <v>83</v>
      </c>
      <c r="CD230" s="8">
        <f>SUM(CD142,CD158,CD203,CD217)</f>
        <v>0</v>
      </c>
      <c r="CE230" s="8">
        <f>SUM(CE142,CE158,CE203,CE217)</f>
        <v>2229</v>
      </c>
      <c r="CF230" s="109">
        <f>SUM(CE230,-CD230)</f>
        <v>2229</v>
      </c>
      <c r="CG230" s="80" t="e">
        <f>CF230/CD230</f>
        <v>#DIV/0!</v>
      </c>
      <c r="CH230" s="61"/>
      <c r="CI230" s="70">
        <f>SUM(CI142,CI158,CI203,CI217)</f>
        <v>55</v>
      </c>
      <c r="CJ230" s="70">
        <f>SUM(CJ142,CJ158,CJ203,CJ217)</f>
        <v>41</v>
      </c>
      <c r="CK230" s="109">
        <f>SUM(CJ230,-CI230)</f>
        <v>-14</v>
      </c>
      <c r="CL230" s="80">
        <f>CK230/CI230</f>
        <v>-0.25454545454545452</v>
      </c>
      <c r="CM230" s="17"/>
      <c r="CN230" s="70">
        <f>SUM(CN142,CN158,CN203,CN217)</f>
        <v>2305</v>
      </c>
      <c r="CO230" s="70">
        <f>SUM(CO142,CO158,CO203,CO217)</f>
        <v>41</v>
      </c>
      <c r="CP230" s="70">
        <f>SUM(CO230,-CN230)</f>
        <v>-2264</v>
      </c>
      <c r="CQ230" s="71">
        <f>CP230/CN230</f>
        <v>-0.98221258134490241</v>
      </c>
      <c r="CR230" s="572">
        <v>25</v>
      </c>
      <c r="CS230" s="6"/>
      <c r="CU230" s="409">
        <v>25</v>
      </c>
      <c r="CV230" s="256" t="s">
        <v>83</v>
      </c>
      <c r="CW230" s="8">
        <f>SUM(CW142,CW158,CW203,CW217)</f>
        <v>0</v>
      </c>
      <c r="CX230" s="8">
        <f>SUM(CX142,CX158,CX203,CX217)</f>
        <v>2229</v>
      </c>
      <c r="CY230" s="109">
        <f>SUM(CX230,-CW230)</f>
        <v>2229</v>
      </c>
      <c r="CZ230" s="80" t="e">
        <f>CY230/CW230</f>
        <v>#DIV/0!</v>
      </c>
      <c r="DA230" s="61"/>
      <c r="DB230" s="70">
        <f>SUM(DB142,DB158,DB203,DB217)</f>
        <v>40</v>
      </c>
      <c r="DC230" s="70">
        <f>SUM(DC142,DC158,DC203,DC217)</f>
        <v>37</v>
      </c>
      <c r="DD230" s="109">
        <f>SUM(DC230,-DB230)</f>
        <v>-3</v>
      </c>
      <c r="DE230" s="80">
        <f>DD230/DB230</f>
        <v>-7.4999999999999997E-2</v>
      </c>
      <c r="DF230" s="17"/>
      <c r="DG230" s="70">
        <f>SUM(DG142,DG158,DG203,DG217)</f>
        <v>2305</v>
      </c>
      <c r="DH230" s="70">
        <f>SUM(DH142,DH158,DH203,DH217)</f>
        <v>37</v>
      </c>
      <c r="DI230" s="70">
        <f>SUM(DH230,-DG230)</f>
        <v>-2268</v>
      </c>
      <c r="DJ230" s="71">
        <f>DI230/DG230</f>
        <v>-0.98394793926247293</v>
      </c>
      <c r="DK230" s="409">
        <v>25</v>
      </c>
      <c r="DL230" s="6"/>
      <c r="DN230" s="572">
        <v>25</v>
      </c>
      <c r="DO230" s="256" t="s">
        <v>83</v>
      </c>
      <c r="DP230" s="8">
        <f>SUM(DP142,DP158,DP203,DP217)</f>
        <v>0</v>
      </c>
      <c r="DQ230" s="8">
        <f>SUM(DQ142,DQ158,DQ203,DQ217)</f>
        <v>2229</v>
      </c>
      <c r="DR230" s="109">
        <f>SUM(DQ230,-DP230)</f>
        <v>2229</v>
      </c>
      <c r="DS230" s="80" t="e">
        <f>DR230/DP230</f>
        <v>#DIV/0!</v>
      </c>
      <c r="DT230" s="61"/>
      <c r="DU230" s="70">
        <f>SUM(DU142,DU158,DU203,DU217)</f>
        <v>14</v>
      </c>
      <c r="DV230" s="70">
        <f>SUM(DV142,DV158,DV203,DV217)</f>
        <v>19</v>
      </c>
      <c r="DW230" s="109">
        <f>SUM(DV230,-DU230)</f>
        <v>5</v>
      </c>
      <c r="DX230" s="80">
        <f>DW230/DU230</f>
        <v>0.35714285714285715</v>
      </c>
      <c r="DY230" s="17"/>
      <c r="DZ230" s="70">
        <f>SUM(DZ142,DZ158,DZ203,DZ217)</f>
        <v>2305</v>
      </c>
      <c r="EA230" s="70">
        <f>SUM(EA142,EA158,EA203,EA217)</f>
        <v>19</v>
      </c>
      <c r="EB230" s="70">
        <f>SUM(EA230,-DZ230)</f>
        <v>-2286</v>
      </c>
      <c r="EC230" s="71">
        <f>EB230/DZ230</f>
        <v>-0.99175704989154012</v>
      </c>
      <c r="ED230" s="572">
        <v>25</v>
      </c>
      <c r="EE230" s="6"/>
      <c r="EG230" s="409">
        <v>25</v>
      </c>
      <c r="EH230" s="256" t="s">
        <v>83</v>
      </c>
      <c r="EI230" s="8">
        <f>SUM(EI142,EI158,EI203,EI217)</f>
        <v>0</v>
      </c>
      <c r="EJ230" s="8">
        <f>SUM(EJ142,EJ158,EJ203,EJ217)</f>
        <v>2229</v>
      </c>
      <c r="EK230" s="109">
        <f>SUM(EJ230,-EI230)</f>
        <v>2229</v>
      </c>
      <c r="EL230" s="80" t="e">
        <f>EK230/EI230</f>
        <v>#DIV/0!</v>
      </c>
      <c r="EM230" s="61"/>
      <c r="EN230" s="70">
        <f>SUM(EN142,EN158,EN203,EN217)</f>
        <v>38</v>
      </c>
      <c r="EO230" s="70">
        <f>SUM(EO142,EO158,EO203,EO217)</f>
        <v>17</v>
      </c>
      <c r="EP230" s="109">
        <f>SUM(EO230,-EN230)</f>
        <v>-21</v>
      </c>
      <c r="EQ230" s="80">
        <f>EP230/EN230</f>
        <v>-0.55263157894736847</v>
      </c>
      <c r="ER230" s="17"/>
      <c r="ES230" s="70">
        <f>SUM(ES142,ES158,ES203,ES217)</f>
        <v>2305</v>
      </c>
      <c r="ET230" s="70">
        <f>SUM(ET142,ET158,ET203,ET217)</f>
        <v>17</v>
      </c>
      <c r="EU230" s="70">
        <f>SUM(ET230,-ES230)</f>
        <v>-2288</v>
      </c>
      <c r="EV230" s="71">
        <f>EU230/ES230</f>
        <v>-0.99262472885032538</v>
      </c>
      <c r="EW230" s="409">
        <v>25</v>
      </c>
      <c r="EX230" s="6"/>
      <c r="EZ230" s="572">
        <v>25</v>
      </c>
      <c r="FA230" s="256" t="s">
        <v>83</v>
      </c>
      <c r="FB230" s="8">
        <f>SUM(FB142,FB158,FB203,FB217)</f>
        <v>0</v>
      </c>
      <c r="FC230" s="8">
        <f>SUM(FC142,FC158,FC203,FC217)</f>
        <v>2229</v>
      </c>
      <c r="FD230" s="109">
        <f>SUM(FC230,-FB230)</f>
        <v>2229</v>
      </c>
      <c r="FE230" s="80" t="e">
        <f>FD230/FB230</f>
        <v>#DIV/0!</v>
      </c>
      <c r="FF230" s="61"/>
      <c r="FG230" s="70">
        <f>SUM(FG142,FG158,FG203,FG217)</f>
        <v>4</v>
      </c>
      <c r="FH230" s="70">
        <f>SUM(FH142,FH158,FH203,FH217)</f>
        <v>6</v>
      </c>
      <c r="FI230" s="109">
        <f>SUM(FH230,-FG230)</f>
        <v>2</v>
      </c>
      <c r="FJ230" s="80">
        <f>FI230/FG230</f>
        <v>0.5</v>
      </c>
      <c r="FK230" s="17"/>
      <c r="FL230" s="70">
        <f>SUM(FL142,FL158,FL203,FL217)</f>
        <v>2305</v>
      </c>
      <c r="FM230" s="70">
        <f>SUM(FM142,FM158,FM203,FM217)</f>
        <v>6</v>
      </c>
      <c r="FN230" s="70">
        <f>SUM(FM230,-FL230)</f>
        <v>-2299</v>
      </c>
      <c r="FO230" s="71">
        <f>FN230/FL230</f>
        <v>-0.99739696312364423</v>
      </c>
      <c r="FP230" s="572">
        <v>25</v>
      </c>
      <c r="FQ230" s="6"/>
      <c r="FS230" s="409">
        <v>25</v>
      </c>
      <c r="FT230" s="256" t="s">
        <v>83</v>
      </c>
      <c r="FU230" s="8">
        <f>SUM(FU142,FU158,FU203,FU217)</f>
        <v>0</v>
      </c>
      <c r="FV230" s="8">
        <f>SUM(FV142,FV158,FV203,FV217)</f>
        <v>2229</v>
      </c>
      <c r="FW230" s="109">
        <f>SUM(FV230,-FU230)</f>
        <v>2229</v>
      </c>
      <c r="FX230" s="80" t="e">
        <f>FW230/FU230</f>
        <v>#DIV/0!</v>
      </c>
      <c r="FY230" s="61"/>
      <c r="FZ230" s="70">
        <f>SUM(FZ142,FZ158,FZ203,FZ217)</f>
        <v>46</v>
      </c>
      <c r="GA230" s="70">
        <f>SUM(GA142,GA158,GA203,GA217)</f>
        <v>45</v>
      </c>
      <c r="GB230" s="109">
        <f>SUM(GA230,-FZ230)</f>
        <v>-1</v>
      </c>
      <c r="GC230" s="80">
        <f>GB230/FZ230</f>
        <v>-2.1739130434782608E-2</v>
      </c>
      <c r="GD230" s="17"/>
      <c r="GE230" s="70">
        <f>SUM(GE142,GE158,GE203,GE217)</f>
        <v>2305</v>
      </c>
      <c r="GF230" s="70">
        <f>SUM(GF142,GF158,GF203,GF217)</f>
        <v>45</v>
      </c>
      <c r="GG230" s="70">
        <f>SUM(GF230,-GE230)</f>
        <v>-2260</v>
      </c>
      <c r="GH230" s="71">
        <f>GG230/GE230</f>
        <v>-0.9804772234273319</v>
      </c>
      <c r="GI230" s="409">
        <v>25</v>
      </c>
      <c r="GJ230" s="6"/>
      <c r="GL230" s="572">
        <v>25</v>
      </c>
      <c r="GM230" s="256" t="s">
        <v>83</v>
      </c>
      <c r="GN230" s="8">
        <f>SUM(GN142,GN158,GN203,GN217)</f>
        <v>0</v>
      </c>
      <c r="GO230" s="8">
        <f>SUM(GO142,GO158,GO203,GO217)</f>
        <v>2229</v>
      </c>
      <c r="GP230" s="109">
        <f>SUM(GO230,-GN230)</f>
        <v>2229</v>
      </c>
      <c r="GQ230" s="80" t="e">
        <f>GP230/GN230</f>
        <v>#DIV/0!</v>
      </c>
      <c r="GR230" s="61"/>
      <c r="GS230" s="70">
        <f>SUM(GS142,GS158,GS203,GS217)</f>
        <v>10</v>
      </c>
      <c r="GT230" s="70">
        <f>SUM(GT142,GT158,GT203,GT217)</f>
        <v>4</v>
      </c>
      <c r="GU230" s="109">
        <f>SUM(GT230,-GS230)</f>
        <v>-6</v>
      </c>
      <c r="GV230" s="80">
        <f>GU230/GS230</f>
        <v>-0.6</v>
      </c>
      <c r="GW230" s="17"/>
      <c r="GX230" s="70">
        <f>SUM(GX142,GX158,GX203,GX217)</f>
        <v>2305</v>
      </c>
      <c r="GY230" s="70">
        <f>SUM(GY142,GY158,GY203,GY217)</f>
        <v>4</v>
      </c>
      <c r="GZ230" s="70">
        <f>SUM(GY230,-GX230)</f>
        <v>-2301</v>
      </c>
      <c r="HA230" s="71">
        <f>GZ230/GX230</f>
        <v>-0.99826464208242949</v>
      </c>
      <c r="HB230" s="572">
        <v>25</v>
      </c>
      <c r="HC230" s="6"/>
      <c r="HE230" s="409">
        <v>25</v>
      </c>
      <c r="HF230" s="256" t="s">
        <v>83</v>
      </c>
      <c r="HG230" s="8">
        <f>SUM(HG142,HG158,HG203,HG217)</f>
        <v>0</v>
      </c>
      <c r="HH230" s="8">
        <f>SUM(HH142,HH158,HH203,HH217)</f>
        <v>2229</v>
      </c>
      <c r="HI230" s="109">
        <f>SUM(HH230,-HG230)</f>
        <v>2229</v>
      </c>
      <c r="HJ230" s="80" t="e">
        <f>HI230/HG230</f>
        <v>#DIV/0!</v>
      </c>
      <c r="HK230" s="61"/>
      <c r="HL230" s="70">
        <f>SUM(HL142,HL158,HL203,HL217)</f>
        <v>35</v>
      </c>
      <c r="HM230" s="70">
        <f>SUM(HM142,HM158,HM203,HM217)</f>
        <v>27</v>
      </c>
      <c r="HN230" s="109">
        <f>SUM(HM230,-HL230)</f>
        <v>-8</v>
      </c>
      <c r="HO230" s="80">
        <f>HN230/HL230</f>
        <v>-0.22857142857142856</v>
      </c>
      <c r="HP230" s="17"/>
      <c r="HQ230" s="70">
        <f>SUM(HQ142,HQ158,HQ203,HQ217)</f>
        <v>2305</v>
      </c>
      <c r="HR230" s="70">
        <f>SUM(HR142,HR158,HR203,HR217)</f>
        <v>27</v>
      </c>
      <c r="HS230" s="70">
        <f>SUM(HR230,-HQ230)</f>
        <v>-2278</v>
      </c>
      <c r="HT230" s="71">
        <f>HS230/HQ230</f>
        <v>-0.9882863340563991</v>
      </c>
      <c r="HU230" s="409">
        <v>25</v>
      </c>
      <c r="HV230" s="6"/>
      <c r="HX230" s="572">
        <v>25</v>
      </c>
      <c r="HY230" s="256" t="s">
        <v>83</v>
      </c>
      <c r="HZ230" s="8">
        <f>SUM(HZ142,HZ158,HZ203,HZ217)</f>
        <v>0</v>
      </c>
      <c r="IA230" s="8">
        <f>SUM(IA142,IA158,IA203,IA217)</f>
        <v>2229</v>
      </c>
      <c r="IB230" s="109">
        <f>SUM(IA230,-HZ230)</f>
        <v>2229</v>
      </c>
      <c r="IC230" s="80" t="e">
        <f>IB230/HZ230</f>
        <v>#DIV/0!</v>
      </c>
      <c r="ID230" s="61"/>
      <c r="IE230" s="70">
        <f>SUM(IE142,IE158,IE203,IE217)</f>
        <v>36</v>
      </c>
      <c r="IF230" s="70">
        <f>SUM(IF142,IF158,IF203,IF217)</f>
        <v>16</v>
      </c>
      <c r="IG230" s="109">
        <f>SUM(IF230,-IE230)</f>
        <v>-20</v>
      </c>
      <c r="IH230" s="80">
        <f>IG230/IE230</f>
        <v>-0.55555555555555558</v>
      </c>
      <c r="II230" s="17"/>
      <c r="IJ230" s="70">
        <f>SUM(IJ142,IJ158,IJ203,IJ217)</f>
        <v>2305</v>
      </c>
      <c r="IK230" s="70">
        <f>SUM(IK142,IK158,IK203,IK217)</f>
        <v>16</v>
      </c>
      <c r="IL230" s="70">
        <f>SUM(IK230,-IJ230)</f>
        <v>-2289</v>
      </c>
      <c r="IM230" s="71">
        <f>IL230/IJ230</f>
        <v>-0.99305856832971795</v>
      </c>
      <c r="IN230" s="572">
        <v>25</v>
      </c>
      <c r="IO230" s="6"/>
      <c r="IQ230" s="566">
        <v>25</v>
      </c>
      <c r="IR230" s="256" t="s">
        <v>83</v>
      </c>
      <c r="IS230" s="8">
        <f>SUM(IS142,IS158,IS203,IS217)</f>
        <v>0</v>
      </c>
      <c r="IT230" s="8">
        <f>SUM(IT142,IT158,IT203,IT217)</f>
        <v>2229</v>
      </c>
      <c r="IU230" s="109">
        <f>SUM(IT230,-IS230)</f>
        <v>2229</v>
      </c>
      <c r="IV230" s="80" t="e">
        <f>IU230/IS230</f>
        <v>#DIV/0!</v>
      </c>
      <c r="IW230" s="61"/>
      <c r="IX230" s="70">
        <f>SUM(IX142,IX158,IX203,IX217)</f>
        <v>511</v>
      </c>
      <c r="IY230" s="70">
        <f>SUM(IY142,IY158,IY203,IY217)</f>
        <v>456</v>
      </c>
      <c r="IZ230" s="109">
        <f>SUM(IY230,-IX230)</f>
        <v>-55</v>
      </c>
      <c r="JA230" s="80">
        <f>IZ230/IX230</f>
        <v>-0.10763209393346379</v>
      </c>
      <c r="JB230" s="17"/>
      <c r="JC230" s="70">
        <f>SUM(JC142,JC158,JC203,JC217)</f>
        <v>2305</v>
      </c>
      <c r="JD230" s="70">
        <f>SUM(JD142,JD158,JD203,JD217)</f>
        <v>456</v>
      </c>
      <c r="JE230" s="70">
        <f>SUM(JD230,-JC230)</f>
        <v>-1849</v>
      </c>
      <c r="JF230" s="71">
        <f>JE230/JC230</f>
        <v>-0.80216919739696313</v>
      </c>
      <c r="JG230" s="566">
        <v>25</v>
      </c>
      <c r="JH230" s="6"/>
    </row>
    <row r="231" spans="1:268" x14ac:dyDescent="0.25">
      <c r="A231" s="566">
        <v>26</v>
      </c>
      <c r="B231" s="280" t="s">
        <v>84</v>
      </c>
      <c r="C231" s="281"/>
      <c r="D231" s="281">
        <v>6303</v>
      </c>
      <c r="E231" s="276"/>
      <c r="F231" s="441">
        <f>D231/D229</f>
        <v>0.68481095176010431</v>
      </c>
      <c r="G231" s="61"/>
      <c r="H231" s="442">
        <v>6084</v>
      </c>
      <c r="I231" s="284">
        <v>5986</v>
      </c>
      <c r="J231" s="276">
        <f t="shared" ref="J231:J232" si="2104">SUM(I231,-H231)</f>
        <v>-98</v>
      </c>
      <c r="K231" s="441">
        <f>I231/I229</f>
        <v>0.68907563025210083</v>
      </c>
      <c r="L231" s="17"/>
      <c r="M231" s="69"/>
      <c r="N231" s="83"/>
      <c r="O231" s="70"/>
      <c r="P231" s="268"/>
      <c r="Q231" s="566">
        <v>26</v>
      </c>
      <c r="R231" s="6"/>
      <c r="U231" s="409">
        <v>26</v>
      </c>
      <c r="V231" s="280" t="s">
        <v>84</v>
      </c>
      <c r="W231" s="281"/>
      <c r="X231" s="281">
        <v>6303</v>
      </c>
      <c r="Y231" s="276"/>
      <c r="Z231" s="441">
        <f>X231/X229</f>
        <v>0.68481095176010431</v>
      </c>
      <c r="AA231" s="61"/>
      <c r="AB231" s="276">
        <v>261</v>
      </c>
      <c r="AC231" s="276">
        <v>247</v>
      </c>
      <c r="AD231" s="276">
        <f t="shared" ref="AD231:AD232" si="2105">SUM(AC231,-AB231)</f>
        <v>-14</v>
      </c>
      <c r="AE231" s="441">
        <f>AC231/AC229</f>
        <v>0.62849872773536897</v>
      </c>
      <c r="AF231" s="17"/>
      <c r="AG231" s="69"/>
      <c r="AH231" s="83"/>
      <c r="AI231" s="70"/>
      <c r="AJ231" s="268"/>
      <c r="AK231" s="409">
        <v>26</v>
      </c>
      <c r="AN231" s="572">
        <v>26</v>
      </c>
      <c r="AO231" s="280" t="s">
        <v>84</v>
      </c>
      <c r="AP231" s="281"/>
      <c r="AQ231" s="281">
        <v>6303</v>
      </c>
      <c r="AR231" s="276"/>
      <c r="AS231" s="441">
        <f>AQ231/AQ229</f>
        <v>0.68481095176010431</v>
      </c>
      <c r="AT231" s="61"/>
      <c r="AU231" s="276">
        <v>89</v>
      </c>
      <c r="AV231" s="276">
        <v>84</v>
      </c>
      <c r="AW231" s="276">
        <f t="shared" ref="AW231:AW232" si="2106">SUM(AV231,-AU231)</f>
        <v>-5</v>
      </c>
      <c r="AX231" s="441">
        <f>AV231/AV229</f>
        <v>0.66141732283464572</v>
      </c>
      <c r="AY231" s="17"/>
      <c r="AZ231" s="69"/>
      <c r="BA231" s="83"/>
      <c r="BB231" s="70"/>
      <c r="BC231" s="268"/>
      <c r="BD231" s="572">
        <v>26</v>
      </c>
      <c r="BE231" s="6"/>
      <c r="BF231" s="593"/>
      <c r="BH231" s="409">
        <v>26</v>
      </c>
      <c r="BI231" s="280" t="s">
        <v>84</v>
      </c>
      <c r="BJ231" s="281"/>
      <c r="BK231" s="281">
        <v>6303</v>
      </c>
      <c r="BL231" s="276"/>
      <c r="BM231" s="441">
        <f>BK231/BK229</f>
        <v>0.68481095176010431</v>
      </c>
      <c r="BN231" s="61"/>
      <c r="BO231" s="276">
        <v>266</v>
      </c>
      <c r="BP231" s="276">
        <v>272</v>
      </c>
      <c r="BQ231" s="276">
        <f t="shared" ref="BQ231:BQ232" si="2107">SUM(BP231,-BO231)</f>
        <v>6</v>
      </c>
      <c r="BR231" s="441">
        <f>BP231/BP229</f>
        <v>0.72727272727272729</v>
      </c>
      <c r="BS231" s="17"/>
      <c r="BT231" s="69"/>
      <c r="BU231" s="83"/>
      <c r="BV231" s="70"/>
      <c r="BW231" s="268"/>
      <c r="BX231" s="409">
        <v>26</v>
      </c>
      <c r="BY231" s="6"/>
      <c r="BZ231" s="594"/>
      <c r="CB231" s="572">
        <v>26</v>
      </c>
      <c r="CC231" s="280" t="s">
        <v>84</v>
      </c>
      <c r="CD231" s="281"/>
      <c r="CE231" s="281">
        <v>6303</v>
      </c>
      <c r="CF231" s="276"/>
      <c r="CG231" s="441">
        <f>CE231/CE229</f>
        <v>0.68481095176010431</v>
      </c>
      <c r="CH231" s="61"/>
      <c r="CI231" s="276">
        <v>169</v>
      </c>
      <c r="CJ231" s="276">
        <v>139</v>
      </c>
      <c r="CK231" s="276">
        <f t="shared" ref="CK231:CK232" si="2108">SUM(CJ231,-CI231)</f>
        <v>-30</v>
      </c>
      <c r="CL231" s="441">
        <f>CJ231/CJ229</f>
        <v>0.73544973544973546</v>
      </c>
      <c r="CM231" s="17"/>
      <c r="CN231" s="69"/>
      <c r="CO231" s="83"/>
      <c r="CP231" s="70"/>
      <c r="CQ231" s="268"/>
      <c r="CR231" s="572">
        <v>26</v>
      </c>
      <c r="CS231" s="6"/>
      <c r="CT231" s="594"/>
      <c r="CU231" s="409">
        <v>26</v>
      </c>
      <c r="CV231" s="280" t="s">
        <v>84</v>
      </c>
      <c r="CW231" s="281"/>
      <c r="CX231" s="281">
        <v>6303</v>
      </c>
      <c r="CY231" s="276"/>
      <c r="CZ231" s="441">
        <f>CX231/CX229</f>
        <v>0.68481095176010431</v>
      </c>
      <c r="DA231" s="61"/>
      <c r="DB231" s="276">
        <v>93</v>
      </c>
      <c r="DC231" s="276">
        <v>95</v>
      </c>
      <c r="DD231" s="276">
        <f t="shared" ref="DD231:DD232" si="2109">SUM(DC231,-DB231)</f>
        <v>2</v>
      </c>
      <c r="DE231" s="441">
        <f>DC231/DC229</f>
        <v>0.69852941176470584</v>
      </c>
      <c r="DF231" s="17"/>
      <c r="DG231" s="69"/>
      <c r="DH231" s="83"/>
      <c r="DI231" s="70"/>
      <c r="DJ231" s="268"/>
      <c r="DK231" s="409">
        <v>26</v>
      </c>
      <c r="DL231" s="6"/>
      <c r="DM231" s="594"/>
      <c r="DN231" s="572">
        <v>26</v>
      </c>
      <c r="DO231" s="280" t="s">
        <v>84</v>
      </c>
      <c r="DP231" s="281"/>
      <c r="DQ231" s="281">
        <v>6303</v>
      </c>
      <c r="DR231" s="276"/>
      <c r="DS231" s="441">
        <f>DQ231/DQ229</f>
        <v>0.68481095176010431</v>
      </c>
      <c r="DT231" s="61"/>
      <c r="DU231" s="276">
        <v>34</v>
      </c>
      <c r="DV231" s="276">
        <v>38</v>
      </c>
      <c r="DW231" s="276">
        <f t="shared" ref="DW231:DW232" si="2110">SUM(DV231,-DU231)</f>
        <v>4</v>
      </c>
      <c r="DX231" s="441">
        <f>DV231/DV229</f>
        <v>0.74509803921568629</v>
      </c>
      <c r="DY231" s="17"/>
      <c r="DZ231" s="69"/>
      <c r="EA231" s="83"/>
      <c r="EB231" s="70"/>
      <c r="EC231" s="268"/>
      <c r="ED231" s="572">
        <v>26</v>
      </c>
      <c r="EE231" s="6"/>
      <c r="EF231" s="594"/>
      <c r="EG231" s="409">
        <v>26</v>
      </c>
      <c r="EH231" s="280" t="s">
        <v>84</v>
      </c>
      <c r="EI231" s="281"/>
      <c r="EJ231" s="281">
        <v>6303</v>
      </c>
      <c r="EK231" s="276"/>
      <c r="EL231" s="441">
        <f>EJ231/EJ229</f>
        <v>0.68481095176010431</v>
      </c>
      <c r="EM231" s="61"/>
      <c r="EN231" s="276">
        <v>49</v>
      </c>
      <c r="EO231" s="276">
        <v>54</v>
      </c>
      <c r="EP231" s="276">
        <f t="shared" ref="EP231:EP232" si="2111">SUM(EO231,-EN231)</f>
        <v>5</v>
      </c>
      <c r="EQ231" s="441">
        <f>EO231/EO229</f>
        <v>0.72972972972972971</v>
      </c>
      <c r="ER231" s="17"/>
      <c r="ES231" s="69"/>
      <c r="ET231" s="83"/>
      <c r="EU231" s="70"/>
      <c r="EV231" s="268"/>
      <c r="EW231" s="409">
        <v>26</v>
      </c>
      <c r="EX231" s="6"/>
      <c r="EY231" s="594"/>
      <c r="EZ231" s="572">
        <v>26</v>
      </c>
      <c r="FA231" s="280" t="s">
        <v>84</v>
      </c>
      <c r="FB231" s="281"/>
      <c r="FC231" s="281">
        <v>6303</v>
      </c>
      <c r="FD231" s="276"/>
      <c r="FE231" s="441">
        <f>FC231/FC229</f>
        <v>0.68481095176010431</v>
      </c>
      <c r="FF231" s="61"/>
      <c r="FG231" s="276">
        <v>17</v>
      </c>
      <c r="FH231" s="276">
        <v>19</v>
      </c>
      <c r="FI231" s="276">
        <f t="shared" ref="FI231:FI232" si="2112">SUM(FH231,-FG231)</f>
        <v>2</v>
      </c>
      <c r="FJ231" s="441">
        <f>FH231/FH229</f>
        <v>0.95</v>
      </c>
      <c r="FK231" s="17"/>
      <c r="FL231" s="69"/>
      <c r="FM231" s="83"/>
      <c r="FN231" s="70"/>
      <c r="FO231" s="268"/>
      <c r="FP231" s="572">
        <v>26</v>
      </c>
      <c r="FQ231" s="6"/>
      <c r="FR231" s="594"/>
      <c r="FS231" s="409">
        <v>26</v>
      </c>
      <c r="FT231" s="280" t="s">
        <v>84</v>
      </c>
      <c r="FU231" s="281"/>
      <c r="FV231" s="281">
        <v>6303</v>
      </c>
      <c r="FW231" s="276"/>
      <c r="FX231" s="441">
        <f>FV231/FV229</f>
        <v>0.68481095176010431</v>
      </c>
      <c r="FY231" s="61"/>
      <c r="FZ231" s="276">
        <v>78</v>
      </c>
      <c r="GA231" s="276">
        <v>89</v>
      </c>
      <c r="GB231" s="276">
        <f t="shared" ref="GB231:GB232" si="2113">SUM(GA231,-FZ231)</f>
        <v>11</v>
      </c>
      <c r="GC231" s="441">
        <f>GA231/GA229</f>
        <v>0.64963503649635035</v>
      </c>
      <c r="GD231" s="17"/>
      <c r="GE231" s="69"/>
      <c r="GF231" s="83"/>
      <c r="GG231" s="70"/>
      <c r="GH231" s="268"/>
      <c r="GI231" s="409">
        <v>26</v>
      </c>
      <c r="GJ231" s="6"/>
      <c r="GK231" s="595"/>
      <c r="GL231" s="572">
        <v>26</v>
      </c>
      <c r="GM231" s="280" t="s">
        <v>84</v>
      </c>
      <c r="GN231" s="281"/>
      <c r="GO231" s="281">
        <v>6303</v>
      </c>
      <c r="GP231" s="276"/>
      <c r="GQ231" s="441">
        <f>GO231/GO229</f>
        <v>0.68481095176010431</v>
      </c>
      <c r="GR231" s="61"/>
      <c r="GS231" s="276">
        <v>34</v>
      </c>
      <c r="GT231" s="276">
        <v>14</v>
      </c>
      <c r="GU231" s="276">
        <f>SUM(GT231,-GS231)</f>
        <v>-20</v>
      </c>
      <c r="GV231" s="441">
        <f>GT231/GT229</f>
        <v>0.73684210526315785</v>
      </c>
      <c r="GW231" s="17"/>
      <c r="GX231" s="69"/>
      <c r="GY231" s="83"/>
      <c r="GZ231" s="70"/>
      <c r="HA231" s="268"/>
      <c r="HB231" s="572">
        <v>26</v>
      </c>
      <c r="HC231" s="6"/>
      <c r="HD231" s="596"/>
      <c r="HE231" s="409">
        <v>26</v>
      </c>
      <c r="HF231" s="280" t="s">
        <v>84</v>
      </c>
      <c r="HG231" s="281"/>
      <c r="HH231" s="281">
        <v>6303</v>
      </c>
      <c r="HI231" s="276"/>
      <c r="HJ231" s="441">
        <f>HH231/HH229</f>
        <v>0.68481095176010431</v>
      </c>
      <c r="HK231" s="61"/>
      <c r="HL231" s="276">
        <v>51</v>
      </c>
      <c r="HM231" s="276">
        <v>59</v>
      </c>
      <c r="HN231" s="276">
        <f t="shared" ref="HN231:HN232" si="2114">SUM(HM231,-HL231)</f>
        <v>8</v>
      </c>
      <c r="HO231" s="441">
        <f>HM231/HM229</f>
        <v>0.83098591549295775</v>
      </c>
      <c r="HP231" s="17"/>
      <c r="HQ231" s="69"/>
      <c r="HR231" s="83"/>
      <c r="HS231" s="70"/>
      <c r="HT231" s="268"/>
      <c r="HU231" s="409">
        <v>26</v>
      </c>
      <c r="HV231" s="6"/>
      <c r="HW231" s="596"/>
      <c r="HX231" s="572">
        <v>26</v>
      </c>
      <c r="HY231" s="280" t="s">
        <v>84</v>
      </c>
      <c r="HZ231" s="281"/>
      <c r="IA231" s="281">
        <v>6303</v>
      </c>
      <c r="IB231" s="276"/>
      <c r="IC231" s="441">
        <f>IA231/IA229</f>
        <v>0.68481095176010431</v>
      </c>
      <c r="ID231" s="61"/>
      <c r="IE231" s="276">
        <v>58</v>
      </c>
      <c r="IF231" s="276">
        <v>46</v>
      </c>
      <c r="IG231" s="276">
        <f t="shared" ref="IG231:IG232" si="2115">SUM(IF231,-IE231)</f>
        <v>-12</v>
      </c>
      <c r="IH231" s="441">
        <f>IF231/IF229</f>
        <v>0.74193548387096775</v>
      </c>
      <c r="II231" s="17"/>
      <c r="IJ231" s="69"/>
      <c r="IK231" s="83"/>
      <c r="IL231" s="70"/>
      <c r="IM231" s="268"/>
      <c r="IN231" s="572">
        <v>26</v>
      </c>
      <c r="IO231" s="6"/>
      <c r="IP231" s="596"/>
      <c r="IQ231" s="566">
        <v>26</v>
      </c>
      <c r="IR231" s="280" t="s">
        <v>84</v>
      </c>
      <c r="IS231" s="281"/>
      <c r="IT231" s="281">
        <v>6303</v>
      </c>
      <c r="IU231" s="276"/>
      <c r="IV231" s="441">
        <f>IT231/IT229</f>
        <v>0.68481095176010431</v>
      </c>
      <c r="IW231" s="61"/>
      <c r="IX231" s="284">
        <f>SUM(AB231,AU231,BO231,CI231,DB231,DU231,EN231,FG231,FZ231,GS231,HL231,IE231)</f>
        <v>1199</v>
      </c>
      <c r="IY231" s="284">
        <f>SUM(AC231,AV231,BP231,CJ231,DC231,DV231,EO231,FH231,GA231,GT231,HM231,IF231)</f>
        <v>1156</v>
      </c>
      <c r="IZ231" s="276">
        <f t="shared" ref="IZ231:IZ232" si="2116">SUM(IY231,-IX231)</f>
        <v>-43</v>
      </c>
      <c r="JA231" s="441">
        <f>IY231/IY229</f>
        <v>0.69933454325468847</v>
      </c>
      <c r="JB231" s="17"/>
      <c r="JC231" s="69"/>
      <c r="JD231" s="83"/>
      <c r="JE231" s="70"/>
      <c r="JF231" s="268"/>
      <c r="JG231" s="566">
        <v>26</v>
      </c>
      <c r="JH231" s="6"/>
    </row>
    <row r="232" spans="1:268" x14ac:dyDescent="0.25">
      <c r="A232" s="566">
        <v>27</v>
      </c>
      <c r="B232" s="280" t="s">
        <v>85</v>
      </c>
      <c r="C232" s="281"/>
      <c r="D232" s="281">
        <v>2901</v>
      </c>
      <c r="E232" s="276"/>
      <c r="F232" s="441">
        <f>D232/D229</f>
        <v>0.31518904823989569</v>
      </c>
      <c r="G232" s="61"/>
      <c r="H232" s="442">
        <v>2775</v>
      </c>
      <c r="I232" s="284">
        <v>2701</v>
      </c>
      <c r="J232" s="276">
        <f t="shared" si="2104"/>
        <v>-74</v>
      </c>
      <c r="K232" s="441">
        <f>I232/I229</f>
        <v>0.31092436974789917</v>
      </c>
      <c r="L232" s="17"/>
      <c r="M232" s="69"/>
      <c r="N232" s="83"/>
      <c r="O232" s="70"/>
      <c r="P232" s="268"/>
      <c r="Q232" s="566">
        <v>27</v>
      </c>
      <c r="R232" s="6"/>
      <c r="U232" s="409">
        <v>27</v>
      </c>
      <c r="V232" s="280" t="s">
        <v>85</v>
      </c>
      <c r="W232" s="281"/>
      <c r="X232" s="281">
        <v>2901</v>
      </c>
      <c r="Y232" s="276"/>
      <c r="Z232" s="441">
        <f>X232/X229</f>
        <v>0.31518904823989569</v>
      </c>
      <c r="AA232" s="61"/>
      <c r="AB232" s="276">
        <v>147</v>
      </c>
      <c r="AC232" s="276">
        <v>146</v>
      </c>
      <c r="AD232" s="276">
        <f t="shared" si="2105"/>
        <v>-1</v>
      </c>
      <c r="AE232" s="441">
        <f>AC232/AC229</f>
        <v>0.37150127226463103</v>
      </c>
      <c r="AF232" s="17"/>
      <c r="AG232" s="69"/>
      <c r="AH232" s="83"/>
      <c r="AI232" s="70"/>
      <c r="AJ232" s="268"/>
      <c r="AK232" s="409">
        <v>27</v>
      </c>
      <c r="AL232" s="6"/>
      <c r="AN232" s="572">
        <v>27</v>
      </c>
      <c r="AO232" s="280" t="s">
        <v>85</v>
      </c>
      <c r="AP232" s="281"/>
      <c r="AQ232" s="281">
        <v>2901</v>
      </c>
      <c r="AR232" s="276"/>
      <c r="AS232" s="441">
        <f>AQ232/AQ229</f>
        <v>0.31518904823989569</v>
      </c>
      <c r="AT232" s="61"/>
      <c r="AU232" s="276">
        <v>42</v>
      </c>
      <c r="AV232" s="276">
        <v>43</v>
      </c>
      <c r="AW232" s="276">
        <f t="shared" si="2106"/>
        <v>1</v>
      </c>
      <c r="AX232" s="441">
        <f>AV232/AV229</f>
        <v>0.33858267716535434</v>
      </c>
      <c r="AY232" s="17"/>
      <c r="AZ232" s="69"/>
      <c r="BA232" s="83"/>
      <c r="BB232" s="70"/>
      <c r="BC232" s="268"/>
      <c r="BD232" s="572">
        <v>27</v>
      </c>
      <c r="BE232" s="6"/>
      <c r="BH232" s="409">
        <v>27</v>
      </c>
      <c r="BI232" s="280" t="s">
        <v>85</v>
      </c>
      <c r="BJ232" s="281"/>
      <c r="BK232" s="281">
        <v>2901</v>
      </c>
      <c r="BL232" s="276"/>
      <c r="BM232" s="441">
        <f>BK232/BK229</f>
        <v>0.31518904823989569</v>
      </c>
      <c r="BN232" s="61"/>
      <c r="BO232" s="276">
        <v>83</v>
      </c>
      <c r="BP232" s="276">
        <v>102</v>
      </c>
      <c r="BQ232" s="276">
        <f t="shared" si="2107"/>
        <v>19</v>
      </c>
      <c r="BR232" s="441">
        <f>BP232/BP229</f>
        <v>0.27272727272727271</v>
      </c>
      <c r="BS232" s="17"/>
      <c r="BT232" s="69"/>
      <c r="BU232" s="83"/>
      <c r="BV232" s="70"/>
      <c r="BW232" s="268"/>
      <c r="BX232" s="409">
        <v>27</v>
      </c>
      <c r="BY232" s="6"/>
      <c r="CB232" s="572">
        <v>27</v>
      </c>
      <c r="CC232" s="280" t="s">
        <v>85</v>
      </c>
      <c r="CD232" s="281"/>
      <c r="CE232" s="281">
        <v>2901</v>
      </c>
      <c r="CF232" s="276"/>
      <c r="CG232" s="441">
        <f>CE232/CE229</f>
        <v>0.31518904823989569</v>
      </c>
      <c r="CH232" s="61"/>
      <c r="CI232" s="276">
        <v>67</v>
      </c>
      <c r="CJ232" s="276">
        <v>50</v>
      </c>
      <c r="CK232" s="276">
        <f t="shared" si="2108"/>
        <v>-17</v>
      </c>
      <c r="CL232" s="441">
        <f>CJ232/CJ229</f>
        <v>0.26455026455026454</v>
      </c>
      <c r="CM232" s="17"/>
      <c r="CN232" s="69"/>
      <c r="CO232" s="83"/>
      <c r="CP232" s="70"/>
      <c r="CQ232" s="268"/>
      <c r="CR232" s="572">
        <v>27</v>
      </c>
      <c r="CS232" s="6"/>
      <c r="CU232" s="409">
        <v>27</v>
      </c>
      <c r="CV232" s="280" t="s">
        <v>85</v>
      </c>
      <c r="CW232" s="281"/>
      <c r="CX232" s="281">
        <v>2901</v>
      </c>
      <c r="CY232" s="276"/>
      <c r="CZ232" s="441">
        <f>CX232/CX229</f>
        <v>0.31518904823989569</v>
      </c>
      <c r="DA232" s="61"/>
      <c r="DB232" s="276">
        <v>36</v>
      </c>
      <c r="DC232" s="276">
        <v>41</v>
      </c>
      <c r="DD232" s="276">
        <f t="shared" si="2109"/>
        <v>5</v>
      </c>
      <c r="DE232" s="441">
        <f>DC232/DC229</f>
        <v>0.3014705882352941</v>
      </c>
      <c r="DF232" s="17"/>
      <c r="DG232" s="69"/>
      <c r="DH232" s="83"/>
      <c r="DI232" s="70"/>
      <c r="DJ232" s="268"/>
      <c r="DK232" s="409">
        <v>27</v>
      </c>
      <c r="DL232" s="6"/>
      <c r="DN232" s="572">
        <v>27</v>
      </c>
      <c r="DO232" s="280" t="s">
        <v>85</v>
      </c>
      <c r="DP232" s="281"/>
      <c r="DQ232" s="281">
        <v>2901</v>
      </c>
      <c r="DR232" s="276"/>
      <c r="DS232" s="441">
        <f>DQ232/DQ229</f>
        <v>0.31518904823989569</v>
      </c>
      <c r="DT232" s="61"/>
      <c r="DU232" s="276">
        <v>11</v>
      </c>
      <c r="DV232" s="276">
        <v>13</v>
      </c>
      <c r="DW232" s="276">
        <f t="shared" si="2110"/>
        <v>2</v>
      </c>
      <c r="DX232" s="441">
        <f>DV232/DV229</f>
        <v>0.25490196078431371</v>
      </c>
      <c r="DY232" s="17"/>
      <c r="DZ232" s="69"/>
      <c r="EA232" s="83"/>
      <c r="EB232" s="70"/>
      <c r="EC232" s="268"/>
      <c r="ED232" s="572">
        <v>27</v>
      </c>
      <c r="EE232" s="6"/>
      <c r="EG232" s="409">
        <v>27</v>
      </c>
      <c r="EH232" s="280" t="s">
        <v>85</v>
      </c>
      <c r="EI232" s="281"/>
      <c r="EJ232" s="281">
        <v>2901</v>
      </c>
      <c r="EK232" s="276"/>
      <c r="EL232" s="441">
        <f>EJ232/EJ229</f>
        <v>0.31518904823989569</v>
      </c>
      <c r="EM232" s="61"/>
      <c r="EN232" s="276">
        <v>23</v>
      </c>
      <c r="EO232" s="276">
        <v>20</v>
      </c>
      <c r="EP232" s="276">
        <f t="shared" si="2111"/>
        <v>-3</v>
      </c>
      <c r="EQ232" s="441">
        <f>EO232/EO229</f>
        <v>0.27027027027027029</v>
      </c>
      <c r="ER232" s="17"/>
      <c r="ES232" s="69"/>
      <c r="ET232" s="83"/>
      <c r="EU232" s="70"/>
      <c r="EV232" s="268"/>
      <c r="EW232" s="409">
        <v>27</v>
      </c>
      <c r="EX232" s="6"/>
      <c r="EZ232" s="572">
        <v>27</v>
      </c>
      <c r="FA232" s="280" t="s">
        <v>85</v>
      </c>
      <c r="FB232" s="281"/>
      <c r="FC232" s="281">
        <v>2901</v>
      </c>
      <c r="FD232" s="276"/>
      <c r="FE232" s="441">
        <f>FC232/FC229</f>
        <v>0.31518904823989569</v>
      </c>
      <c r="FF232" s="61"/>
      <c r="FG232" s="276">
        <v>6</v>
      </c>
      <c r="FH232" s="276">
        <v>8</v>
      </c>
      <c r="FI232" s="276">
        <f t="shared" si="2112"/>
        <v>2</v>
      </c>
      <c r="FJ232" s="441">
        <f>FH232/FH229</f>
        <v>0.4</v>
      </c>
      <c r="FK232" s="17"/>
      <c r="FL232" s="69"/>
      <c r="FM232" s="83"/>
      <c r="FN232" s="70"/>
      <c r="FO232" s="268"/>
      <c r="FP232" s="572">
        <v>27</v>
      </c>
      <c r="FQ232" s="6"/>
      <c r="FS232" s="409">
        <v>27</v>
      </c>
      <c r="FT232" s="280" t="s">
        <v>85</v>
      </c>
      <c r="FU232" s="281"/>
      <c r="FV232" s="281">
        <v>2901</v>
      </c>
      <c r="FW232" s="276"/>
      <c r="FX232" s="441">
        <f>FV232/FV229</f>
        <v>0.31518904823989569</v>
      </c>
      <c r="FY232" s="61"/>
      <c r="FZ232" s="276">
        <v>54</v>
      </c>
      <c r="GA232" s="276">
        <v>48</v>
      </c>
      <c r="GB232" s="276">
        <f t="shared" si="2113"/>
        <v>-6</v>
      </c>
      <c r="GC232" s="441">
        <f>GA232/GA229</f>
        <v>0.35036496350364965</v>
      </c>
      <c r="GD232" s="17"/>
      <c r="GE232" s="69"/>
      <c r="GF232" s="83"/>
      <c r="GG232" s="70"/>
      <c r="GH232" s="268"/>
      <c r="GI232" s="409">
        <v>27</v>
      </c>
      <c r="GJ232" s="6"/>
      <c r="GL232" s="572">
        <v>27</v>
      </c>
      <c r="GM232" s="280" t="s">
        <v>85</v>
      </c>
      <c r="GN232" s="281"/>
      <c r="GO232" s="281">
        <v>2901</v>
      </c>
      <c r="GP232" s="276"/>
      <c r="GQ232" s="441">
        <f>GO232/GO229</f>
        <v>0.31518904823989569</v>
      </c>
      <c r="GR232" s="61"/>
      <c r="GS232" s="276">
        <v>0</v>
      </c>
      <c r="GT232" s="276">
        <v>5</v>
      </c>
      <c r="GU232" s="276">
        <f>SUM(GT232,-GS232)</f>
        <v>5</v>
      </c>
      <c r="GV232" s="441">
        <f>GT232/GT229</f>
        <v>0.26315789473684209</v>
      </c>
      <c r="GW232" s="17"/>
      <c r="GX232" s="69"/>
      <c r="GY232" s="83"/>
      <c r="GZ232" s="70"/>
      <c r="HA232" s="268"/>
      <c r="HB232" s="572">
        <v>27</v>
      </c>
      <c r="HC232" s="6"/>
      <c r="HE232" s="409">
        <v>27</v>
      </c>
      <c r="HF232" s="280" t="s">
        <v>85</v>
      </c>
      <c r="HG232" s="281"/>
      <c r="HH232" s="281">
        <v>2901</v>
      </c>
      <c r="HI232" s="276"/>
      <c r="HJ232" s="441">
        <f>HH232/HH229</f>
        <v>0.31518904823989569</v>
      </c>
      <c r="HK232" s="61"/>
      <c r="HL232" s="276">
        <v>9</v>
      </c>
      <c r="HM232" s="276">
        <v>12</v>
      </c>
      <c r="HN232" s="276">
        <f t="shared" si="2114"/>
        <v>3</v>
      </c>
      <c r="HO232" s="441">
        <f>HM232/HM229</f>
        <v>0.16901408450704225</v>
      </c>
      <c r="HP232" s="17"/>
      <c r="HQ232" s="69"/>
      <c r="HR232" s="83"/>
      <c r="HS232" s="70"/>
      <c r="HT232" s="268"/>
      <c r="HU232" s="409">
        <v>27</v>
      </c>
      <c r="HV232" s="6"/>
      <c r="HX232" s="572">
        <v>27</v>
      </c>
      <c r="HY232" s="280" t="s">
        <v>85</v>
      </c>
      <c r="HZ232" s="281"/>
      <c r="IA232" s="281">
        <v>2901</v>
      </c>
      <c r="IB232" s="276"/>
      <c r="IC232" s="441">
        <f>IA232/IA229</f>
        <v>0.31518904823989569</v>
      </c>
      <c r="ID232" s="61"/>
      <c r="IE232" s="276">
        <v>24</v>
      </c>
      <c r="IF232" s="276">
        <v>16</v>
      </c>
      <c r="IG232" s="276">
        <f t="shared" si="2115"/>
        <v>-8</v>
      </c>
      <c r="IH232" s="441">
        <f>IF232/IF229</f>
        <v>0.25806451612903225</v>
      </c>
      <c r="II232" s="17"/>
      <c r="IJ232" s="69"/>
      <c r="IK232" s="83"/>
      <c r="IL232" s="70"/>
      <c r="IM232" s="268"/>
      <c r="IN232" s="572">
        <v>27</v>
      </c>
      <c r="IO232" s="6"/>
      <c r="IQ232" s="566">
        <v>27</v>
      </c>
      <c r="IR232" s="280" t="s">
        <v>85</v>
      </c>
      <c r="IS232" s="281"/>
      <c r="IT232" s="281">
        <v>2901</v>
      </c>
      <c r="IU232" s="276"/>
      <c r="IV232" s="441">
        <f>IT232/IT229</f>
        <v>0.31518904823989569</v>
      </c>
      <c r="IW232" s="61"/>
      <c r="IX232" s="284">
        <f>SUM(AB232,AU232,BO232,CI232,DB232,DU232,EN232,FG232,FZ232,GS232,HL232,IE232)</f>
        <v>502</v>
      </c>
      <c r="IY232" s="284">
        <f>SUM(AC232,AV232,BP232,CJ232,DC232,DV232,EO232,FH232,GA232,GT232,HM232,IF232)</f>
        <v>504</v>
      </c>
      <c r="IZ232" s="276">
        <f t="shared" si="2116"/>
        <v>2</v>
      </c>
      <c r="JA232" s="441">
        <f>IY232/IY229</f>
        <v>0.30490018148820325</v>
      </c>
      <c r="JB232" s="17"/>
      <c r="JC232" s="69"/>
      <c r="JD232" s="83"/>
      <c r="JE232" s="70"/>
      <c r="JF232" s="268"/>
      <c r="JG232" s="566">
        <v>27</v>
      </c>
      <c r="JH232" s="6"/>
    </row>
    <row r="233" spans="1:268" ht="2.1" customHeight="1" x14ac:dyDescent="0.25">
      <c r="A233" s="566">
        <v>25</v>
      </c>
      <c r="B233" s="142"/>
      <c r="C233" s="140"/>
      <c r="D233" s="142"/>
      <c r="E233" s="252"/>
      <c r="F233" s="401"/>
      <c r="G233" s="61"/>
      <c r="H233" s="142"/>
      <c r="I233" s="142"/>
      <c r="J233" s="252"/>
      <c r="K233" s="401"/>
      <c r="L233" s="17"/>
      <c r="M233" s="88"/>
      <c r="N233" s="88"/>
      <c r="O233" s="129"/>
      <c r="P233" s="318"/>
      <c r="Q233" s="566">
        <v>25</v>
      </c>
      <c r="R233" s="6"/>
      <c r="U233" s="409">
        <v>25</v>
      </c>
      <c r="V233" s="142"/>
      <c r="W233" s="140"/>
      <c r="X233" s="142"/>
      <c r="Y233" s="252"/>
      <c r="Z233" s="401"/>
      <c r="AA233" s="61"/>
      <c r="AB233" s="142"/>
      <c r="AC233" s="142"/>
      <c r="AD233" s="252"/>
      <c r="AE233" s="401"/>
      <c r="AF233" s="17"/>
      <c r="AG233" s="88"/>
      <c r="AH233" s="88"/>
      <c r="AI233" s="129"/>
      <c r="AJ233" s="318"/>
      <c r="AK233" s="409">
        <v>25</v>
      </c>
      <c r="AL233" s="6"/>
      <c r="AN233" s="572">
        <v>25</v>
      </c>
      <c r="AO233" s="142"/>
      <c r="AP233" s="140"/>
      <c r="AQ233" s="142"/>
      <c r="AR233" s="252"/>
      <c r="AS233" s="401"/>
      <c r="AT233" s="61"/>
      <c r="AU233" s="142"/>
      <c r="AV233" s="142"/>
      <c r="AW233" s="252"/>
      <c r="AX233" s="401"/>
      <c r="AY233" s="17"/>
      <c r="AZ233" s="88"/>
      <c r="BA233" s="88"/>
      <c r="BB233" s="129"/>
      <c r="BC233" s="318"/>
      <c r="BD233" s="572">
        <v>25</v>
      </c>
      <c r="BE233" s="6"/>
      <c r="BH233" s="409">
        <v>25</v>
      </c>
      <c r="BI233" s="142"/>
      <c r="BJ233" s="140"/>
      <c r="BK233" s="142"/>
      <c r="BL233" s="252"/>
      <c r="BM233" s="401"/>
      <c r="BN233" s="61"/>
      <c r="BO233" s="142"/>
      <c r="BP233" s="142"/>
      <c r="BQ233" s="252"/>
      <c r="BR233" s="401"/>
      <c r="BS233" s="17"/>
      <c r="BT233" s="88"/>
      <c r="BU233" s="88"/>
      <c r="BV233" s="129"/>
      <c r="BW233" s="318"/>
      <c r="BX233" s="409">
        <v>25</v>
      </c>
      <c r="BY233" s="6"/>
      <c r="CB233" s="572">
        <v>25</v>
      </c>
      <c r="CC233" s="142"/>
      <c r="CD233" s="140"/>
      <c r="CE233" s="142"/>
      <c r="CF233" s="252"/>
      <c r="CG233" s="401"/>
      <c r="CH233" s="61"/>
      <c r="CI233" s="142"/>
      <c r="CJ233" s="142"/>
      <c r="CK233" s="252"/>
      <c r="CL233" s="401"/>
      <c r="CM233" s="17"/>
      <c r="CN233" s="88"/>
      <c r="CO233" s="88"/>
      <c r="CP233" s="129"/>
      <c r="CQ233" s="318"/>
      <c r="CR233" s="572">
        <v>25</v>
      </c>
      <c r="CS233" s="6"/>
      <c r="CU233" s="409">
        <v>25</v>
      </c>
      <c r="CV233" s="142"/>
      <c r="CW233" s="140"/>
      <c r="CX233" s="142"/>
      <c r="CY233" s="252"/>
      <c r="CZ233" s="401"/>
      <c r="DA233" s="61"/>
      <c r="DB233" s="142"/>
      <c r="DC233" s="142"/>
      <c r="DD233" s="252"/>
      <c r="DE233" s="401"/>
      <c r="DF233" s="17"/>
      <c r="DG233" s="88"/>
      <c r="DH233" s="88"/>
      <c r="DI233" s="129"/>
      <c r="DJ233" s="318"/>
      <c r="DK233" s="409">
        <v>25</v>
      </c>
      <c r="DL233" s="6"/>
      <c r="DN233" s="572">
        <v>25</v>
      </c>
      <c r="DO233" s="142"/>
      <c r="DP233" s="140"/>
      <c r="DQ233" s="142"/>
      <c r="DR233" s="252"/>
      <c r="DS233" s="401"/>
      <c r="DT233" s="61"/>
      <c r="DU233" s="142"/>
      <c r="DV233" s="142"/>
      <c r="DW233" s="252"/>
      <c r="DX233" s="401"/>
      <c r="DY233" s="17"/>
      <c r="DZ233" s="88"/>
      <c r="EA233" s="88"/>
      <c r="EB233" s="129"/>
      <c r="EC233" s="318"/>
      <c r="ED233" s="572">
        <v>25</v>
      </c>
      <c r="EE233" s="6"/>
      <c r="EG233" s="409">
        <v>25</v>
      </c>
      <c r="EH233" s="142"/>
      <c r="EI233" s="140"/>
      <c r="EJ233" s="142"/>
      <c r="EK233" s="252"/>
      <c r="EL233" s="401"/>
      <c r="EM233" s="61"/>
      <c r="EN233" s="142"/>
      <c r="EO233" s="142"/>
      <c r="EP233" s="252"/>
      <c r="EQ233" s="401"/>
      <c r="ER233" s="17"/>
      <c r="ES233" s="88"/>
      <c r="ET233" s="88"/>
      <c r="EU233" s="129"/>
      <c r="EV233" s="318"/>
      <c r="EW233" s="409">
        <v>25</v>
      </c>
      <c r="EX233" s="6"/>
      <c r="EZ233" s="572">
        <v>25</v>
      </c>
      <c r="FA233" s="142"/>
      <c r="FB233" s="140"/>
      <c r="FC233" s="142"/>
      <c r="FD233" s="252"/>
      <c r="FE233" s="401"/>
      <c r="FF233" s="61"/>
      <c r="FG233" s="142"/>
      <c r="FH233" s="142"/>
      <c r="FI233" s="252"/>
      <c r="FJ233" s="401"/>
      <c r="FK233" s="17"/>
      <c r="FL233" s="88"/>
      <c r="FM233" s="88"/>
      <c r="FN233" s="129"/>
      <c r="FO233" s="318"/>
      <c r="FP233" s="572">
        <v>25</v>
      </c>
      <c r="FQ233" s="6"/>
      <c r="FS233" s="409">
        <v>25</v>
      </c>
      <c r="FT233" s="142"/>
      <c r="FU233" s="140"/>
      <c r="FV233" s="142"/>
      <c r="FW233" s="252"/>
      <c r="FX233" s="401"/>
      <c r="FY233" s="61"/>
      <c r="FZ233" s="142"/>
      <c r="GA233" s="142"/>
      <c r="GB233" s="252"/>
      <c r="GC233" s="401"/>
      <c r="GD233" s="17"/>
      <c r="GE233" s="88"/>
      <c r="GF233" s="88"/>
      <c r="GG233" s="129"/>
      <c r="GH233" s="318"/>
      <c r="GI233" s="409">
        <v>25</v>
      </c>
      <c r="GJ233" s="6"/>
      <c r="GL233" s="572">
        <v>25</v>
      </c>
      <c r="GM233" s="142"/>
      <c r="GN233" s="140"/>
      <c r="GO233" s="142"/>
      <c r="GP233" s="252"/>
      <c r="GQ233" s="401"/>
      <c r="GR233" s="61"/>
      <c r="GS233" s="142"/>
      <c r="GT233" s="142"/>
      <c r="GU233" s="252"/>
      <c r="GV233" s="401"/>
      <c r="GW233" s="17"/>
      <c r="GX233" s="88"/>
      <c r="GY233" s="88"/>
      <c r="GZ233" s="129"/>
      <c r="HA233" s="318"/>
      <c r="HB233" s="572">
        <v>25</v>
      </c>
      <c r="HC233" s="6"/>
      <c r="HE233" s="409">
        <v>25</v>
      </c>
      <c r="HF233" s="142"/>
      <c r="HG233" s="140"/>
      <c r="HH233" s="142"/>
      <c r="HI233" s="252"/>
      <c r="HJ233" s="401"/>
      <c r="HK233" s="61"/>
      <c r="HL233" s="142"/>
      <c r="HM233" s="142"/>
      <c r="HN233" s="252"/>
      <c r="HO233" s="401"/>
      <c r="HP233" s="17"/>
      <c r="HQ233" s="88"/>
      <c r="HR233" s="88"/>
      <c r="HS233" s="129"/>
      <c r="HT233" s="318"/>
      <c r="HU233" s="409">
        <v>25</v>
      </c>
      <c r="HV233" s="6"/>
      <c r="HX233" s="572">
        <v>25</v>
      </c>
      <c r="HY233" s="142"/>
      <c r="HZ233" s="140"/>
      <c r="IA233" s="142"/>
      <c r="IB233" s="252"/>
      <c r="IC233" s="401"/>
      <c r="ID233" s="61"/>
      <c r="IE233" s="142"/>
      <c r="IF233" s="142"/>
      <c r="IG233" s="252"/>
      <c r="IH233" s="401"/>
      <c r="II233" s="17"/>
      <c r="IJ233" s="88"/>
      <c r="IK233" s="88"/>
      <c r="IL233" s="129"/>
      <c r="IM233" s="318"/>
      <c r="IN233" s="572">
        <v>25</v>
      </c>
      <c r="IO233" s="6"/>
      <c r="IQ233" s="566">
        <v>25</v>
      </c>
      <c r="IR233" s="142"/>
      <c r="IS233" s="140"/>
      <c r="IT233" s="142"/>
      <c r="IU233" s="252"/>
      <c r="IV233" s="401"/>
      <c r="IW233" s="61"/>
      <c r="IX233" s="142"/>
      <c r="IY233" s="142"/>
      <c r="IZ233" s="252"/>
      <c r="JA233" s="401"/>
      <c r="JB233" s="17"/>
      <c r="JC233" s="88"/>
      <c r="JD233" s="88"/>
      <c r="JE233" s="129"/>
      <c r="JF233" s="318"/>
      <c r="JG233" s="566">
        <v>25</v>
      </c>
      <c r="JH233" s="6"/>
    </row>
    <row r="234" spans="1:268" ht="15.75" x14ac:dyDescent="0.25">
      <c r="A234" s="566">
        <v>28</v>
      </c>
      <c r="B234" s="147" t="s">
        <v>108</v>
      </c>
      <c r="C234" s="147">
        <f>C104</f>
        <v>0</v>
      </c>
      <c r="D234" s="147">
        <f>D104</f>
        <v>0</v>
      </c>
      <c r="E234" s="269">
        <f t="shared" ref="E234" si="2117">SUM(D234,-C234)</f>
        <v>0</v>
      </c>
      <c r="F234" s="150" t="e">
        <f t="shared" ref="F234" si="2118">E234/C234</f>
        <v>#DIV/0!</v>
      </c>
      <c r="G234" s="61">
        <v>22</v>
      </c>
      <c r="H234" s="147">
        <f>H103</f>
        <v>82132</v>
      </c>
      <c r="I234" s="147">
        <f>I103</f>
        <v>80586</v>
      </c>
      <c r="J234" s="149">
        <f t="shared" ref="J234" si="2119">SUM(I234,-H234)</f>
        <v>-1546</v>
      </c>
      <c r="K234" s="249">
        <f t="shared" ref="K234" si="2120">J234/H234</f>
        <v>-1.8823357522037697E-2</v>
      </c>
      <c r="L234" s="17"/>
      <c r="M234" s="250">
        <f>M104</f>
        <v>0</v>
      </c>
      <c r="N234" s="250">
        <f>N104</f>
        <v>0</v>
      </c>
      <c r="O234" s="70">
        <f t="shared" ref="O234" si="2121">SUM(N234,-M234)</f>
        <v>0</v>
      </c>
      <c r="P234" s="71" t="e">
        <f t="shared" ref="P234" si="2122">O234/M234</f>
        <v>#DIV/0!</v>
      </c>
      <c r="Q234" s="566">
        <v>28</v>
      </c>
      <c r="R234" s="6"/>
      <c r="U234" s="409">
        <v>28</v>
      </c>
      <c r="V234" s="147" t="s">
        <v>108</v>
      </c>
      <c r="W234" s="147">
        <f>W103</f>
        <v>0</v>
      </c>
      <c r="X234" s="147">
        <f>X103</f>
        <v>77235</v>
      </c>
      <c r="Y234" s="269">
        <f t="shared" ref="Y234" si="2123">SUM(X234,-W234)</f>
        <v>77235</v>
      </c>
      <c r="Z234" s="150" t="e">
        <f t="shared" ref="Z234" si="2124">Y234/W234</f>
        <v>#DIV/0!</v>
      </c>
      <c r="AA234" s="61">
        <v>22</v>
      </c>
      <c r="AB234" s="147">
        <f>AB103</f>
        <v>3476</v>
      </c>
      <c r="AC234" s="147">
        <f>AC103</f>
        <v>3434</v>
      </c>
      <c r="AD234" s="149">
        <f t="shared" ref="AD234" si="2125">SUM(AC234,-AB234)</f>
        <v>-42</v>
      </c>
      <c r="AE234" s="249">
        <f t="shared" ref="AE234" si="2126">AD234/AB234</f>
        <v>-1.2082853855005753E-2</v>
      </c>
      <c r="AF234" s="17"/>
      <c r="AG234" s="250">
        <f>AG103</f>
        <v>82928</v>
      </c>
      <c r="AH234" s="250">
        <f>AH103</f>
        <v>3434</v>
      </c>
      <c r="AI234" s="70">
        <f t="shared" ref="AI234" si="2127">SUM(AH234,-AG234)</f>
        <v>-79494</v>
      </c>
      <c r="AJ234" s="71">
        <f t="shared" ref="AJ234" si="2128">AI234/AG234</f>
        <v>-0.95859058460351143</v>
      </c>
      <c r="AK234" s="409">
        <v>28</v>
      </c>
      <c r="AL234" s="6"/>
      <c r="AN234" s="572">
        <v>28</v>
      </c>
      <c r="AO234" s="147" t="s">
        <v>108</v>
      </c>
      <c r="AP234" s="147">
        <f>AP103</f>
        <v>0</v>
      </c>
      <c r="AQ234" s="147">
        <f>AQ103</f>
        <v>77235</v>
      </c>
      <c r="AR234" s="269">
        <f t="shared" ref="AR234" si="2129">SUM(AQ234,-AP234)</f>
        <v>77235</v>
      </c>
      <c r="AS234" s="150" t="e">
        <f t="shared" ref="AS234" si="2130">AR234/AP234</f>
        <v>#DIV/0!</v>
      </c>
      <c r="AT234" s="61">
        <v>22</v>
      </c>
      <c r="AU234" s="147">
        <f>AU103</f>
        <v>850</v>
      </c>
      <c r="AV234" s="147">
        <f>AV103</f>
        <v>776</v>
      </c>
      <c r="AW234" s="149">
        <f t="shared" ref="AW234" si="2131">SUM(AV234,-AU234)</f>
        <v>-74</v>
      </c>
      <c r="AX234" s="249">
        <f t="shared" ref="AX234" si="2132">AW234/AU234</f>
        <v>-8.7058823529411758E-2</v>
      </c>
      <c r="AY234" s="17"/>
      <c r="AZ234" s="250">
        <f>AZ103</f>
        <v>82928</v>
      </c>
      <c r="BA234" s="250">
        <f>BA103</f>
        <v>776</v>
      </c>
      <c r="BB234" s="70">
        <f t="shared" ref="BB234" si="2133">SUM(BA234,-AZ234)</f>
        <v>-82152</v>
      </c>
      <c r="BC234" s="71">
        <f t="shared" ref="BC234" si="2134">BB234/AZ234</f>
        <v>-0.99064248504726993</v>
      </c>
      <c r="BD234" s="572">
        <v>28</v>
      </c>
      <c r="BE234" s="6"/>
      <c r="BH234" s="409">
        <v>28</v>
      </c>
      <c r="BI234" s="147" t="s">
        <v>108</v>
      </c>
      <c r="BJ234" s="147">
        <f>BJ103</f>
        <v>0</v>
      </c>
      <c r="BK234" s="147">
        <f>BK103</f>
        <v>77235</v>
      </c>
      <c r="BL234" s="269">
        <f t="shared" ref="BL234" si="2135">SUM(BK234,-BJ234)</f>
        <v>77235</v>
      </c>
      <c r="BM234" s="150" t="e">
        <f t="shared" ref="BM234" si="2136">BL234/BJ234</f>
        <v>#DIV/0!</v>
      </c>
      <c r="BN234" s="61">
        <v>22</v>
      </c>
      <c r="BO234" s="147">
        <f>BO103</f>
        <v>3204</v>
      </c>
      <c r="BP234" s="147">
        <f>BP103</f>
        <v>3123</v>
      </c>
      <c r="BQ234" s="149">
        <f t="shared" ref="BQ234" si="2137">SUM(BP234,-BO234)</f>
        <v>-81</v>
      </c>
      <c r="BR234" s="249">
        <f t="shared" ref="BR234" si="2138">BQ234/BO234</f>
        <v>-2.5280898876404494E-2</v>
      </c>
      <c r="BS234" s="17"/>
      <c r="BT234" s="250">
        <f>BT103</f>
        <v>82928</v>
      </c>
      <c r="BU234" s="250">
        <f>BU103</f>
        <v>3123</v>
      </c>
      <c r="BV234" s="70">
        <f t="shared" ref="BV234" si="2139">SUM(BU234,-BT234)</f>
        <v>-79805</v>
      </c>
      <c r="BW234" s="71">
        <f t="shared" ref="BW234" si="2140">BV234/BT234</f>
        <v>-0.96234082577657731</v>
      </c>
      <c r="BX234" s="409">
        <v>28</v>
      </c>
      <c r="BY234" s="6"/>
      <c r="CB234" s="572">
        <v>28</v>
      </c>
      <c r="CC234" s="147" t="s">
        <v>108</v>
      </c>
      <c r="CD234" s="147">
        <f>CD103</f>
        <v>0</v>
      </c>
      <c r="CE234" s="147">
        <f>CE103</f>
        <v>77235</v>
      </c>
      <c r="CF234" s="269">
        <f t="shared" ref="CF234" si="2141">SUM(CE234,-CD234)</f>
        <v>77235</v>
      </c>
      <c r="CG234" s="150" t="e">
        <f t="shared" ref="CG234" si="2142">CF234/CD234</f>
        <v>#DIV/0!</v>
      </c>
      <c r="CH234" s="61">
        <v>22</v>
      </c>
      <c r="CI234" s="147">
        <f>CI103</f>
        <v>1554</v>
      </c>
      <c r="CJ234" s="147">
        <f>CJ103</f>
        <v>1788</v>
      </c>
      <c r="CK234" s="149">
        <f t="shared" ref="CK234" si="2143">SUM(CJ234,-CI234)</f>
        <v>234</v>
      </c>
      <c r="CL234" s="249">
        <f t="shared" ref="CL234" si="2144">CK234/CI234</f>
        <v>0.15057915057915058</v>
      </c>
      <c r="CM234" s="17"/>
      <c r="CN234" s="250">
        <f>CN103</f>
        <v>82928</v>
      </c>
      <c r="CO234" s="250">
        <f>CO103</f>
        <v>1788</v>
      </c>
      <c r="CP234" s="70">
        <f t="shared" ref="CP234" si="2145">SUM(CO234,-CN234)</f>
        <v>-81140</v>
      </c>
      <c r="CQ234" s="71">
        <f t="shared" ref="CQ234" si="2146">CP234/CN234</f>
        <v>-0.9784391279181941</v>
      </c>
      <c r="CR234" s="572">
        <v>28</v>
      </c>
      <c r="CS234" s="6"/>
      <c r="CU234" s="409">
        <v>28</v>
      </c>
      <c r="CV234" s="147" t="s">
        <v>108</v>
      </c>
      <c r="CW234" s="147">
        <f>CW103</f>
        <v>0</v>
      </c>
      <c r="CX234" s="147">
        <f>CX103</f>
        <v>77235</v>
      </c>
      <c r="CY234" s="269">
        <f t="shared" ref="CY234" si="2147">SUM(CX234,-CW234)</f>
        <v>77235</v>
      </c>
      <c r="CZ234" s="150" t="e">
        <f t="shared" ref="CZ234" si="2148">CY234/CW234</f>
        <v>#DIV/0!</v>
      </c>
      <c r="DA234" s="61">
        <v>22</v>
      </c>
      <c r="DB234" s="147">
        <f>DB103</f>
        <v>2412</v>
      </c>
      <c r="DC234" s="147">
        <f>DC103</f>
        <v>2300</v>
      </c>
      <c r="DD234" s="149">
        <f t="shared" ref="DD234" si="2149">SUM(DC234,-DB234)</f>
        <v>-112</v>
      </c>
      <c r="DE234" s="249">
        <f t="shared" ref="DE234" si="2150">DD234/DB234</f>
        <v>-4.6434494195688222E-2</v>
      </c>
      <c r="DF234" s="17"/>
      <c r="DG234" s="250">
        <f>DG103</f>
        <v>82928</v>
      </c>
      <c r="DH234" s="250">
        <f>DH103</f>
        <v>2300</v>
      </c>
      <c r="DI234" s="70">
        <f t="shared" ref="DI234" si="2151">SUM(DH234,-DG234)</f>
        <v>-80628</v>
      </c>
      <c r="DJ234" s="71">
        <f t="shared" ref="DJ234" si="2152">DI234/DG234</f>
        <v>-0.97226509743391853</v>
      </c>
      <c r="DK234" s="409">
        <v>28</v>
      </c>
      <c r="DL234" s="6"/>
      <c r="DN234" s="572">
        <v>28</v>
      </c>
      <c r="DO234" s="147" t="s">
        <v>108</v>
      </c>
      <c r="DP234" s="147">
        <f>DP103</f>
        <v>0</v>
      </c>
      <c r="DQ234" s="147">
        <f>DQ103</f>
        <v>77235</v>
      </c>
      <c r="DR234" s="269">
        <f t="shared" ref="DR234" si="2153">SUM(DQ234,-DP234)</f>
        <v>77235</v>
      </c>
      <c r="DS234" s="150" t="e">
        <f t="shared" ref="DS234" si="2154">DR234/DP234</f>
        <v>#DIV/0!</v>
      </c>
      <c r="DT234" s="61">
        <v>22</v>
      </c>
      <c r="DU234" s="147">
        <f>DU103</f>
        <v>717</v>
      </c>
      <c r="DV234" s="147">
        <f>DV103</f>
        <v>697</v>
      </c>
      <c r="DW234" s="149">
        <f t="shared" ref="DW234" si="2155">SUM(DV234,-DU234)</f>
        <v>-20</v>
      </c>
      <c r="DX234" s="249">
        <f t="shared" ref="DX234" si="2156">DW234/DU234</f>
        <v>-2.7894002789400279E-2</v>
      </c>
      <c r="DY234" s="17"/>
      <c r="DZ234" s="250">
        <f>DZ103</f>
        <v>82928</v>
      </c>
      <c r="EA234" s="250">
        <f>EA103</f>
        <v>697</v>
      </c>
      <c r="EB234" s="70">
        <f t="shared" ref="EB234" si="2157">SUM(EA234,-DZ234)</f>
        <v>-82231</v>
      </c>
      <c r="EC234" s="71">
        <f t="shared" ref="EC234" si="2158">EB234/DZ234</f>
        <v>-0.99159511865714833</v>
      </c>
      <c r="ED234" s="572">
        <v>28</v>
      </c>
      <c r="EE234" s="6"/>
      <c r="EG234" s="409">
        <v>28</v>
      </c>
      <c r="EH234" s="147" t="s">
        <v>108</v>
      </c>
      <c r="EI234" s="147">
        <f>EI103</f>
        <v>0</v>
      </c>
      <c r="EJ234" s="147">
        <f>EJ103</f>
        <v>77235</v>
      </c>
      <c r="EK234" s="269">
        <f t="shared" ref="EK234" si="2159">SUM(EJ234,-EI234)</f>
        <v>77235</v>
      </c>
      <c r="EL234" s="150" t="e">
        <f t="shared" ref="EL234" si="2160">EK234/EI234</f>
        <v>#DIV/0!</v>
      </c>
      <c r="EM234" s="61">
        <v>22</v>
      </c>
      <c r="EN234" s="147">
        <f>EN103</f>
        <v>702</v>
      </c>
      <c r="EO234" s="147">
        <f>EO103</f>
        <v>692</v>
      </c>
      <c r="EP234" s="149">
        <f t="shared" ref="EP234" si="2161">SUM(EO234,-EN234)</f>
        <v>-10</v>
      </c>
      <c r="EQ234" s="249">
        <f t="shared" ref="EQ234" si="2162">EP234/EN234</f>
        <v>-1.4245014245014245E-2</v>
      </c>
      <c r="ER234" s="17"/>
      <c r="ES234" s="250">
        <f>ES103</f>
        <v>82928</v>
      </c>
      <c r="ET234" s="250">
        <f>ET103</f>
        <v>692</v>
      </c>
      <c r="EU234" s="70">
        <f t="shared" ref="EU234" si="2163">SUM(ET234,-ES234)</f>
        <v>-82236</v>
      </c>
      <c r="EV234" s="71">
        <f t="shared" ref="EV234" si="2164">EU234/ES234</f>
        <v>-0.99165541192359641</v>
      </c>
      <c r="EW234" s="409">
        <v>28</v>
      </c>
      <c r="EX234" s="6"/>
      <c r="EZ234" s="572">
        <v>28</v>
      </c>
      <c r="FA234" s="147" t="s">
        <v>108</v>
      </c>
      <c r="FB234" s="147">
        <f>FB103</f>
        <v>0</v>
      </c>
      <c r="FC234" s="147">
        <f>FC103</f>
        <v>77235</v>
      </c>
      <c r="FD234" s="269">
        <f t="shared" ref="FD234" si="2165">SUM(FC234,-FB234)</f>
        <v>77235</v>
      </c>
      <c r="FE234" s="150" t="e">
        <f t="shared" ref="FE234" si="2166">FD234/FB234</f>
        <v>#DIV/0!</v>
      </c>
      <c r="FF234" s="61">
        <v>22</v>
      </c>
      <c r="FG234" s="147">
        <f>FG103</f>
        <v>362</v>
      </c>
      <c r="FH234" s="147">
        <f>FH103</f>
        <v>352</v>
      </c>
      <c r="FI234" s="149">
        <f t="shared" ref="FI234" si="2167">SUM(FH234,-FG234)</f>
        <v>-10</v>
      </c>
      <c r="FJ234" s="249">
        <f t="shared" ref="FJ234" si="2168">FI234/FG234</f>
        <v>-2.7624309392265192E-2</v>
      </c>
      <c r="FK234" s="17"/>
      <c r="FL234" s="250">
        <f>FL103</f>
        <v>82928</v>
      </c>
      <c r="FM234" s="250">
        <f>FM103</f>
        <v>352</v>
      </c>
      <c r="FN234" s="70">
        <f t="shared" ref="FN234" si="2169">SUM(FM234,-FL234)</f>
        <v>-82576</v>
      </c>
      <c r="FO234" s="71">
        <f t="shared" ref="FO234" si="2170">FN234/FL234</f>
        <v>-0.99575535404206061</v>
      </c>
      <c r="FP234" s="572">
        <v>28</v>
      </c>
      <c r="FQ234" s="6"/>
      <c r="FS234" s="409">
        <v>28</v>
      </c>
      <c r="FT234" s="147" t="s">
        <v>108</v>
      </c>
      <c r="FU234" s="147">
        <f>FU103</f>
        <v>0</v>
      </c>
      <c r="FV234" s="147">
        <f>FV103</f>
        <v>77235</v>
      </c>
      <c r="FW234" s="269">
        <f t="shared" ref="FW234" si="2171">SUM(FV234,-FU234)</f>
        <v>77235</v>
      </c>
      <c r="FX234" s="150" t="e">
        <f t="shared" ref="FX234" si="2172">FW234/FU234</f>
        <v>#DIV/0!</v>
      </c>
      <c r="FY234" s="61">
        <v>22</v>
      </c>
      <c r="FZ234" s="147">
        <f>FZ103</f>
        <v>796</v>
      </c>
      <c r="GA234" s="147">
        <f>GA103</f>
        <v>710</v>
      </c>
      <c r="GB234" s="149">
        <f t="shared" ref="GB234" si="2173">SUM(GA234,-FZ234)</f>
        <v>-86</v>
      </c>
      <c r="GC234" s="249">
        <f t="shared" ref="GC234" si="2174">GB234/FZ234</f>
        <v>-0.10804020100502512</v>
      </c>
      <c r="GD234" s="17"/>
      <c r="GE234" s="250">
        <f>GE103</f>
        <v>82928</v>
      </c>
      <c r="GF234" s="250">
        <f>GF103</f>
        <v>710</v>
      </c>
      <c r="GG234" s="70">
        <f t="shared" ref="GG234" si="2175">SUM(GF234,-GE234)</f>
        <v>-82218</v>
      </c>
      <c r="GH234" s="71">
        <f t="shared" ref="GH234" si="2176">GG234/GE234</f>
        <v>-0.99143835616438358</v>
      </c>
      <c r="GI234" s="409">
        <v>28</v>
      </c>
      <c r="GJ234" s="6"/>
      <c r="GL234" s="572">
        <v>28</v>
      </c>
      <c r="GM234" s="147" t="s">
        <v>108</v>
      </c>
      <c r="GN234" s="147">
        <f>GN103</f>
        <v>0</v>
      </c>
      <c r="GO234" s="147">
        <f>GO103</f>
        <v>77235</v>
      </c>
      <c r="GP234" s="269">
        <f t="shared" ref="GP234" si="2177">SUM(GO234,-GN234)</f>
        <v>77235</v>
      </c>
      <c r="GQ234" s="150" t="e">
        <f t="shared" ref="GQ234" si="2178">GP234/GN234</f>
        <v>#DIV/0!</v>
      </c>
      <c r="GR234" s="61">
        <v>22</v>
      </c>
      <c r="GS234" s="147">
        <f>GS103</f>
        <v>160</v>
      </c>
      <c r="GT234" s="147">
        <f>GT103</f>
        <v>164</v>
      </c>
      <c r="GU234" s="149">
        <f t="shared" ref="GU234" si="2179">SUM(GT234,-GS234)</f>
        <v>4</v>
      </c>
      <c r="GV234" s="249">
        <f t="shared" ref="GV234" si="2180">GU234/GS234</f>
        <v>2.5000000000000001E-2</v>
      </c>
      <c r="GW234" s="17"/>
      <c r="GX234" s="250">
        <f>GX103</f>
        <v>82928</v>
      </c>
      <c r="GY234" s="250">
        <f>GY103</f>
        <v>164</v>
      </c>
      <c r="GZ234" s="70">
        <f t="shared" ref="GZ234" si="2181">SUM(GY234,-GX234)</f>
        <v>-82764</v>
      </c>
      <c r="HA234" s="71">
        <f t="shared" ref="HA234" si="2182">GZ234/GX234</f>
        <v>-0.99802238086050554</v>
      </c>
      <c r="HB234" s="572">
        <v>28</v>
      </c>
      <c r="HC234" s="6"/>
      <c r="HE234" s="409">
        <v>28</v>
      </c>
      <c r="HF234" s="147" t="s">
        <v>108</v>
      </c>
      <c r="HG234" s="147">
        <f>HG103</f>
        <v>0</v>
      </c>
      <c r="HH234" s="147">
        <f>HH103</f>
        <v>77235</v>
      </c>
      <c r="HI234" s="269">
        <f t="shared" ref="HI234" si="2183">SUM(HH234,-HG234)</f>
        <v>77235</v>
      </c>
      <c r="HJ234" s="150" t="e">
        <f t="shared" ref="HJ234" si="2184">HI234/HG234</f>
        <v>#DIV/0!</v>
      </c>
      <c r="HK234" s="61">
        <v>22</v>
      </c>
      <c r="HL234" s="147">
        <f>HL103</f>
        <v>530</v>
      </c>
      <c r="HM234" s="147">
        <f>HM103</f>
        <v>590</v>
      </c>
      <c r="HN234" s="149">
        <f t="shared" ref="HN234" si="2185">SUM(HM234,-HL234)</f>
        <v>60</v>
      </c>
      <c r="HO234" s="249">
        <f t="shared" ref="HO234" si="2186">HN234/HL234</f>
        <v>0.11320754716981132</v>
      </c>
      <c r="HP234" s="17"/>
      <c r="HQ234" s="250">
        <f>HQ103</f>
        <v>82928</v>
      </c>
      <c r="HR234" s="250">
        <f>HR103</f>
        <v>590</v>
      </c>
      <c r="HS234" s="70">
        <f t="shared" ref="HS234" si="2187">SUM(HR234,-HQ234)</f>
        <v>-82338</v>
      </c>
      <c r="HT234" s="71">
        <f t="shared" ref="HT234" si="2188">HS234/HQ234</f>
        <v>-0.9928853945591356</v>
      </c>
      <c r="HU234" s="409">
        <v>28</v>
      </c>
      <c r="HV234" s="6"/>
      <c r="HX234" s="572">
        <v>28</v>
      </c>
      <c r="HY234" s="147" t="s">
        <v>108</v>
      </c>
      <c r="HZ234" s="147">
        <f>HZ103</f>
        <v>0</v>
      </c>
      <c r="IA234" s="147">
        <f>IA103</f>
        <v>77235</v>
      </c>
      <c r="IB234" s="269">
        <f t="shared" ref="IB234" si="2189">SUM(IA234,-HZ234)</f>
        <v>77235</v>
      </c>
      <c r="IC234" s="150" t="e">
        <f t="shared" ref="IC234" si="2190">IB234/HZ234</f>
        <v>#DIV/0!</v>
      </c>
      <c r="ID234" s="61">
        <v>22</v>
      </c>
      <c r="IE234" s="147">
        <f>IE103</f>
        <v>1025</v>
      </c>
      <c r="IF234" s="147">
        <f>IF103</f>
        <v>950</v>
      </c>
      <c r="IG234" s="149">
        <f t="shared" ref="IG234:IG237" si="2191">SUM(IF234,-IE234)</f>
        <v>-75</v>
      </c>
      <c r="IH234" s="249">
        <f t="shared" ref="IH234" si="2192">IG234/IE234</f>
        <v>-7.3170731707317069E-2</v>
      </c>
      <c r="II234" s="17"/>
      <c r="IJ234" s="250">
        <f>IJ103</f>
        <v>82928</v>
      </c>
      <c r="IK234" s="250">
        <f>IK103</f>
        <v>950</v>
      </c>
      <c r="IL234" s="70">
        <f t="shared" ref="IL234" si="2193">SUM(IK234,-IJ234)</f>
        <v>-81978</v>
      </c>
      <c r="IM234" s="71">
        <f t="shared" ref="IM234" si="2194">IL234/IJ234</f>
        <v>-0.98854427937487943</v>
      </c>
      <c r="IN234" s="572">
        <v>28</v>
      </c>
      <c r="IO234" s="6"/>
      <c r="IQ234" s="566">
        <v>28</v>
      </c>
      <c r="IR234" s="147" t="s">
        <v>108</v>
      </c>
      <c r="IS234" s="147">
        <f>IS103</f>
        <v>0</v>
      </c>
      <c r="IT234" s="147">
        <f>IT103</f>
        <v>77235</v>
      </c>
      <c r="IU234" s="269">
        <f t="shared" ref="IU234" si="2195">SUM(IT234,-IS234)</f>
        <v>77235</v>
      </c>
      <c r="IV234" s="150" t="e">
        <f t="shared" ref="IV234" si="2196">IU234/IS234</f>
        <v>#DIV/0!</v>
      </c>
      <c r="IW234" s="61">
        <v>22</v>
      </c>
      <c r="IX234" s="147">
        <f>IX103</f>
        <v>15788</v>
      </c>
      <c r="IY234" s="147">
        <f>IY103</f>
        <v>15576</v>
      </c>
      <c r="IZ234" s="149">
        <f t="shared" ref="IZ234:IZ237" si="2197">SUM(IY234,-IX234)</f>
        <v>-212</v>
      </c>
      <c r="JA234" s="249">
        <f t="shared" ref="JA234" si="2198">IZ234/IX234</f>
        <v>-1.3427919939194325E-2</v>
      </c>
      <c r="JB234" s="17"/>
      <c r="JC234" s="250">
        <f>JC103</f>
        <v>82928</v>
      </c>
      <c r="JD234" s="250">
        <f>JD103</f>
        <v>15576</v>
      </c>
      <c r="JE234" s="70">
        <f t="shared" ref="JE234" si="2199">SUM(JD234,-JC234)</f>
        <v>-67352</v>
      </c>
      <c r="JF234" s="71">
        <f t="shared" ref="JF234" si="2200">JE234/JC234</f>
        <v>-0.81217441636118082</v>
      </c>
      <c r="JG234" s="566">
        <v>28</v>
      </c>
      <c r="JH234" s="6"/>
    </row>
    <row r="235" spans="1:268" x14ac:dyDescent="0.25">
      <c r="A235" s="566">
        <v>29</v>
      </c>
      <c r="B235" s="256" t="s">
        <v>83</v>
      </c>
      <c r="C235" s="8">
        <f t="shared" ref="C235:D237" si="2201">C107</f>
        <v>0</v>
      </c>
      <c r="D235" s="8">
        <f t="shared" si="2201"/>
        <v>61547</v>
      </c>
      <c r="E235" s="109">
        <f>SUM(D235,-C235)</f>
        <v>61547</v>
      </c>
      <c r="F235" s="80" t="e">
        <f>E235/C235</f>
        <v>#DIV/0!</v>
      </c>
      <c r="G235" s="140"/>
      <c r="H235" s="597">
        <f t="shared" ref="H235:I235" si="2202">H106</f>
        <v>9910</v>
      </c>
      <c r="I235" s="597">
        <f t="shared" si="2202"/>
        <v>9422</v>
      </c>
      <c r="J235" s="109">
        <f>SUM(I235,-H235)</f>
        <v>-488</v>
      </c>
      <c r="K235" s="80">
        <f>J235/H235</f>
        <v>-4.9243188698284562E-2</v>
      </c>
      <c r="L235" s="17"/>
      <c r="M235" s="70">
        <v>8446</v>
      </c>
      <c r="N235" s="70">
        <v>9216</v>
      </c>
      <c r="O235" s="70">
        <f>SUM(N235,-M235)</f>
        <v>770</v>
      </c>
      <c r="P235" s="71">
        <f>O235/M235</f>
        <v>9.1167416528534218E-2</v>
      </c>
      <c r="Q235" s="566">
        <v>29</v>
      </c>
      <c r="R235" s="6"/>
      <c r="U235" s="409">
        <v>29</v>
      </c>
      <c r="V235" s="256" t="s">
        <v>83</v>
      </c>
      <c r="W235" s="8">
        <f t="shared" ref="W235:X237" si="2203">W106</f>
        <v>0</v>
      </c>
      <c r="X235" s="8">
        <f t="shared" si="2203"/>
        <v>9127</v>
      </c>
      <c r="Y235" s="109">
        <f>SUM(X235,-W235)</f>
        <v>9127</v>
      </c>
      <c r="Z235" s="80" t="e">
        <f>Y235/W235</f>
        <v>#DIV/0!</v>
      </c>
      <c r="AA235" s="140"/>
      <c r="AB235" s="597">
        <f t="shared" ref="AB235:AC237" si="2204">AB106</f>
        <v>322</v>
      </c>
      <c r="AC235" s="597">
        <f t="shared" si="2204"/>
        <v>364</v>
      </c>
      <c r="AD235" s="109">
        <f>SUM(AC235,-AB235)</f>
        <v>42</v>
      </c>
      <c r="AE235" s="80">
        <f>AD235/AB235</f>
        <v>0.13043478260869565</v>
      </c>
      <c r="AF235" s="17"/>
      <c r="AG235" s="70">
        <v>8446</v>
      </c>
      <c r="AH235" s="70">
        <v>9216</v>
      </c>
      <c r="AI235" s="70">
        <f>SUM(AH235,-AG235)</f>
        <v>770</v>
      </c>
      <c r="AJ235" s="71">
        <f>AI235/AG235</f>
        <v>9.1167416528534218E-2</v>
      </c>
      <c r="AK235" s="409">
        <v>29</v>
      </c>
      <c r="AL235" s="6"/>
      <c r="AN235" s="572">
        <v>29</v>
      </c>
      <c r="AO235" s="256" t="s">
        <v>83</v>
      </c>
      <c r="AP235" s="8">
        <f t="shared" ref="AP235:AQ237" si="2205">AP106</f>
        <v>0</v>
      </c>
      <c r="AQ235" s="8">
        <f t="shared" si="2205"/>
        <v>9127</v>
      </c>
      <c r="AR235" s="109">
        <f>SUM(AQ235,-AP235)</f>
        <v>9127</v>
      </c>
      <c r="AS235" s="80" t="e">
        <f>AR235/AP235</f>
        <v>#DIV/0!</v>
      </c>
      <c r="AT235" s="140"/>
      <c r="AU235" s="597">
        <f t="shared" ref="AU235:AV237" si="2206">AU106</f>
        <v>98</v>
      </c>
      <c r="AV235" s="597">
        <f t="shared" si="2206"/>
        <v>69</v>
      </c>
      <c r="AW235" s="109">
        <f>SUM(AV235,-AU235)</f>
        <v>-29</v>
      </c>
      <c r="AX235" s="80">
        <f>AW235/AU235</f>
        <v>-0.29591836734693877</v>
      </c>
      <c r="AY235" s="17"/>
      <c r="AZ235" s="70">
        <v>8446</v>
      </c>
      <c r="BA235" s="70">
        <v>9216</v>
      </c>
      <c r="BB235" s="70">
        <f>SUM(BA235,-AZ235)</f>
        <v>770</v>
      </c>
      <c r="BC235" s="71">
        <f>BB235/AZ235</f>
        <v>9.1167416528534218E-2</v>
      </c>
      <c r="BD235" s="572">
        <v>29</v>
      </c>
      <c r="BE235" s="6"/>
      <c r="BH235" s="409">
        <v>29</v>
      </c>
      <c r="BI235" s="256" t="s">
        <v>83</v>
      </c>
      <c r="BJ235" s="8">
        <f t="shared" ref="BJ235:BK237" si="2207">BJ106</f>
        <v>0</v>
      </c>
      <c r="BK235" s="8">
        <f t="shared" si="2207"/>
        <v>9127</v>
      </c>
      <c r="BL235" s="109">
        <f>SUM(BK235,-BJ235)</f>
        <v>9127</v>
      </c>
      <c r="BM235" s="80" t="e">
        <f>BL235/BJ235</f>
        <v>#DIV/0!</v>
      </c>
      <c r="BN235" s="140"/>
      <c r="BO235" s="597">
        <f t="shared" ref="BO235:BP237" si="2208">BO106</f>
        <v>571</v>
      </c>
      <c r="BP235" s="597">
        <f t="shared" si="2208"/>
        <v>468</v>
      </c>
      <c r="BQ235" s="109">
        <f>SUM(BP235,-BO235)</f>
        <v>-103</v>
      </c>
      <c r="BR235" s="80">
        <f>BQ235/BO235</f>
        <v>-0.18038528896672504</v>
      </c>
      <c r="BS235" s="17"/>
      <c r="BT235" s="70">
        <v>8446</v>
      </c>
      <c r="BU235" s="70">
        <v>9216</v>
      </c>
      <c r="BV235" s="70">
        <f>SUM(BU235,-BT235)</f>
        <v>770</v>
      </c>
      <c r="BW235" s="71">
        <f>BV235/BT235</f>
        <v>9.1167416528534218E-2</v>
      </c>
      <c r="BX235" s="409">
        <v>29</v>
      </c>
      <c r="BY235" s="6"/>
      <c r="CB235" s="572">
        <v>29</v>
      </c>
      <c r="CC235" s="256" t="s">
        <v>83</v>
      </c>
      <c r="CD235" s="8">
        <f t="shared" ref="CD235:CE237" si="2209">CD106</f>
        <v>0</v>
      </c>
      <c r="CE235" s="8">
        <f t="shared" si="2209"/>
        <v>9127</v>
      </c>
      <c r="CF235" s="109">
        <f>SUM(CE235,-CD235)</f>
        <v>9127</v>
      </c>
      <c r="CG235" s="80" t="e">
        <f>CF235/CD235</f>
        <v>#DIV/0!</v>
      </c>
      <c r="CH235" s="140"/>
      <c r="CI235" s="597">
        <f t="shared" ref="CI235:CJ237" si="2210">CI106</f>
        <v>188</v>
      </c>
      <c r="CJ235" s="597">
        <f t="shared" si="2210"/>
        <v>215</v>
      </c>
      <c r="CK235" s="109">
        <f>SUM(CJ235,-CI235)</f>
        <v>27</v>
      </c>
      <c r="CL235" s="80">
        <f>CK235/CI235</f>
        <v>0.14361702127659576</v>
      </c>
      <c r="CM235" s="17"/>
      <c r="CN235" s="70">
        <v>8446</v>
      </c>
      <c r="CO235" s="70">
        <v>9216</v>
      </c>
      <c r="CP235" s="70">
        <f>SUM(CO235,-CN235)</f>
        <v>770</v>
      </c>
      <c r="CQ235" s="71">
        <f>CP235/CN235</f>
        <v>9.1167416528534218E-2</v>
      </c>
      <c r="CR235" s="572">
        <v>29</v>
      </c>
      <c r="CS235" s="6"/>
      <c r="CU235" s="409">
        <v>29</v>
      </c>
      <c r="CV235" s="256" t="s">
        <v>83</v>
      </c>
      <c r="CW235" s="8">
        <f t="shared" ref="CW235:CX237" si="2211">CW106</f>
        <v>0</v>
      </c>
      <c r="CX235" s="8">
        <f t="shared" si="2211"/>
        <v>9127</v>
      </c>
      <c r="CY235" s="109">
        <f>SUM(CX235,-CW235)</f>
        <v>9127</v>
      </c>
      <c r="CZ235" s="80" t="e">
        <f>CY235/CW235</f>
        <v>#DIV/0!</v>
      </c>
      <c r="DA235" s="140"/>
      <c r="DB235" s="597">
        <f t="shared" ref="DB235:DC237" si="2212">DB106</f>
        <v>314</v>
      </c>
      <c r="DC235" s="597">
        <f t="shared" si="2212"/>
        <v>289</v>
      </c>
      <c r="DD235" s="109">
        <f>SUM(DC235,-DB235)</f>
        <v>-25</v>
      </c>
      <c r="DE235" s="80">
        <f>DD235/DB235</f>
        <v>-7.9617834394904455E-2</v>
      </c>
      <c r="DF235" s="17"/>
      <c r="DG235" s="70">
        <v>8446</v>
      </c>
      <c r="DH235" s="70">
        <v>9216</v>
      </c>
      <c r="DI235" s="70">
        <f>SUM(DH235,-DG235)</f>
        <v>770</v>
      </c>
      <c r="DJ235" s="71">
        <f>DI235/DG235</f>
        <v>9.1167416528534218E-2</v>
      </c>
      <c r="DK235" s="409">
        <v>29</v>
      </c>
      <c r="DL235" s="6"/>
      <c r="DN235" s="572">
        <v>29</v>
      </c>
      <c r="DO235" s="256" t="s">
        <v>83</v>
      </c>
      <c r="DP235" s="8">
        <f t="shared" ref="DP235:DQ237" si="2213">DP106</f>
        <v>0</v>
      </c>
      <c r="DQ235" s="8">
        <f t="shared" si="2213"/>
        <v>9127</v>
      </c>
      <c r="DR235" s="109">
        <f>SUM(DQ235,-DP235)</f>
        <v>9127</v>
      </c>
      <c r="DS235" s="80" t="e">
        <f>DR235/DP235</f>
        <v>#DIV/0!</v>
      </c>
      <c r="DT235" s="140"/>
      <c r="DU235" s="597">
        <f t="shared" ref="DU235:DV237" si="2214">DU106</f>
        <v>84</v>
      </c>
      <c r="DV235" s="597">
        <f t="shared" si="2214"/>
        <v>81</v>
      </c>
      <c r="DW235" s="109">
        <f>SUM(DV235,-DU235)</f>
        <v>-3</v>
      </c>
      <c r="DX235" s="80">
        <f>DW235/DU235</f>
        <v>-3.5714285714285712E-2</v>
      </c>
      <c r="DY235" s="17"/>
      <c r="DZ235" s="70">
        <v>8446</v>
      </c>
      <c r="EA235" s="70">
        <v>9216</v>
      </c>
      <c r="EB235" s="70">
        <f>SUM(EA235,-DZ235)</f>
        <v>770</v>
      </c>
      <c r="EC235" s="71">
        <f>EB235/DZ235</f>
        <v>9.1167416528534218E-2</v>
      </c>
      <c r="ED235" s="572">
        <v>29</v>
      </c>
      <c r="EE235" s="6"/>
      <c r="EG235" s="409">
        <v>29</v>
      </c>
      <c r="EH235" s="256" t="s">
        <v>83</v>
      </c>
      <c r="EI235" s="8">
        <f t="shared" ref="EI235:EJ237" si="2215">EI106</f>
        <v>0</v>
      </c>
      <c r="EJ235" s="8">
        <f t="shared" si="2215"/>
        <v>9127</v>
      </c>
      <c r="EK235" s="109">
        <f>SUM(EJ235,-EI235)</f>
        <v>9127</v>
      </c>
      <c r="EL235" s="80" t="e">
        <f>EK235/EI235</f>
        <v>#DIV/0!</v>
      </c>
      <c r="EM235" s="140"/>
      <c r="EN235" s="597">
        <f t="shared" ref="EN235:EO237" si="2216">EN106</f>
        <v>186</v>
      </c>
      <c r="EO235" s="597">
        <f t="shared" si="2216"/>
        <v>129</v>
      </c>
      <c r="EP235" s="109">
        <f>SUM(EO235,-EN235)</f>
        <v>-57</v>
      </c>
      <c r="EQ235" s="80">
        <f>EP235/EN235</f>
        <v>-0.30645161290322581</v>
      </c>
      <c r="ER235" s="17"/>
      <c r="ES235" s="70">
        <v>8446</v>
      </c>
      <c r="ET235" s="70">
        <v>9216</v>
      </c>
      <c r="EU235" s="70">
        <f>SUM(ET235,-ES235)</f>
        <v>770</v>
      </c>
      <c r="EV235" s="71">
        <f>EU235/ES235</f>
        <v>9.1167416528534218E-2</v>
      </c>
      <c r="EW235" s="409">
        <v>29</v>
      </c>
      <c r="EX235" s="6"/>
      <c r="EZ235" s="572">
        <v>29</v>
      </c>
      <c r="FA235" s="256" t="s">
        <v>83</v>
      </c>
      <c r="FB235" s="8">
        <f t="shared" ref="FB235:FC237" si="2217">FB106</f>
        <v>0</v>
      </c>
      <c r="FC235" s="8">
        <f t="shared" si="2217"/>
        <v>9127</v>
      </c>
      <c r="FD235" s="109">
        <f>SUM(FC235,-FB235)</f>
        <v>9127</v>
      </c>
      <c r="FE235" s="80" t="e">
        <f>FD235/FB235</f>
        <v>#DIV/0!</v>
      </c>
      <c r="FF235" s="140"/>
      <c r="FG235" s="597">
        <f t="shared" ref="FG235:FH237" si="2218">FG106</f>
        <v>39</v>
      </c>
      <c r="FH235" s="597">
        <f t="shared" si="2218"/>
        <v>43</v>
      </c>
      <c r="FI235" s="109">
        <f>SUM(FH235,-FG235)</f>
        <v>4</v>
      </c>
      <c r="FJ235" s="80">
        <f>FI235/FG235</f>
        <v>0.10256410256410256</v>
      </c>
      <c r="FK235" s="17"/>
      <c r="FL235" s="70">
        <v>8446</v>
      </c>
      <c r="FM235" s="70">
        <v>9216</v>
      </c>
      <c r="FN235" s="70">
        <f>SUM(FM235,-FL235)</f>
        <v>770</v>
      </c>
      <c r="FO235" s="71">
        <f>FN235/FL235</f>
        <v>9.1167416528534218E-2</v>
      </c>
      <c r="FP235" s="572">
        <v>29</v>
      </c>
      <c r="FQ235" s="6"/>
      <c r="FS235" s="409">
        <v>29</v>
      </c>
      <c r="FT235" s="256" t="s">
        <v>83</v>
      </c>
      <c r="FU235" s="8">
        <f t="shared" ref="FU235:FV237" si="2219">FU106</f>
        <v>0</v>
      </c>
      <c r="FV235" s="8">
        <f t="shared" si="2219"/>
        <v>9127</v>
      </c>
      <c r="FW235" s="109">
        <f>SUM(FV235,-FU235)</f>
        <v>9127</v>
      </c>
      <c r="FX235" s="80" t="e">
        <f>FW235/FU235</f>
        <v>#DIV/0!</v>
      </c>
      <c r="FY235" s="140"/>
      <c r="FZ235" s="597">
        <f t="shared" ref="FZ235:GA237" si="2220">FZ106</f>
        <v>168</v>
      </c>
      <c r="GA235" s="597">
        <f t="shared" si="2220"/>
        <v>92</v>
      </c>
      <c r="GB235" s="109">
        <f>SUM(GA235,-FZ235)</f>
        <v>-76</v>
      </c>
      <c r="GC235" s="80">
        <f>GB235/FZ235</f>
        <v>-0.45238095238095238</v>
      </c>
      <c r="GD235" s="17"/>
      <c r="GE235" s="70">
        <v>8446</v>
      </c>
      <c r="GF235" s="70">
        <v>9216</v>
      </c>
      <c r="GG235" s="70">
        <f>SUM(GF235,-GE235)</f>
        <v>770</v>
      </c>
      <c r="GH235" s="71">
        <f>GG235/GE235</f>
        <v>9.1167416528534218E-2</v>
      </c>
      <c r="GI235" s="409">
        <v>29</v>
      </c>
      <c r="GJ235" s="6"/>
      <c r="GL235" s="572">
        <v>29</v>
      </c>
      <c r="GM235" s="256" t="s">
        <v>83</v>
      </c>
      <c r="GN235" s="8">
        <f t="shared" ref="GN235:GO237" si="2221">GN106</f>
        <v>0</v>
      </c>
      <c r="GO235" s="8">
        <f t="shared" si="2221"/>
        <v>9127</v>
      </c>
      <c r="GP235" s="109">
        <f>SUM(GO235,-GN235)</f>
        <v>9127</v>
      </c>
      <c r="GQ235" s="80" t="e">
        <f>GP235/GN235</f>
        <v>#DIV/0!</v>
      </c>
      <c r="GR235" s="140"/>
      <c r="GS235" s="597">
        <f t="shared" ref="GS235:GT237" si="2222">GS106</f>
        <v>21</v>
      </c>
      <c r="GT235" s="597">
        <f t="shared" si="2222"/>
        <v>28</v>
      </c>
      <c r="GU235" s="109">
        <f>SUM(GT235,-GS235)</f>
        <v>7</v>
      </c>
      <c r="GV235" s="80">
        <f>GU235/GS235</f>
        <v>0.33333333333333331</v>
      </c>
      <c r="GW235" s="17"/>
      <c r="GX235" s="70">
        <v>8446</v>
      </c>
      <c r="GY235" s="70">
        <v>9216</v>
      </c>
      <c r="GZ235" s="70">
        <f>SUM(GY235,-GX235)</f>
        <v>770</v>
      </c>
      <c r="HA235" s="71">
        <f>GZ235/GX235</f>
        <v>9.1167416528534218E-2</v>
      </c>
      <c r="HB235" s="572">
        <v>29</v>
      </c>
      <c r="HC235" s="6"/>
      <c r="HE235" s="409">
        <v>29</v>
      </c>
      <c r="HF235" s="256" t="s">
        <v>83</v>
      </c>
      <c r="HG235" s="8">
        <f t="shared" ref="HG235:HH237" si="2223">HG106</f>
        <v>0</v>
      </c>
      <c r="HH235" s="8">
        <f t="shared" si="2223"/>
        <v>9127</v>
      </c>
      <c r="HI235" s="109">
        <f>SUM(HH235,-HG235)</f>
        <v>9127</v>
      </c>
      <c r="HJ235" s="80" t="e">
        <f>HI235/HG235</f>
        <v>#DIV/0!</v>
      </c>
      <c r="HK235" s="140"/>
      <c r="HL235" s="597">
        <f t="shared" ref="HL235:HM237" si="2224">HL106</f>
        <v>151</v>
      </c>
      <c r="HM235" s="597">
        <f t="shared" si="2224"/>
        <v>134</v>
      </c>
      <c r="HN235" s="109">
        <f>SUM(HM235,-HL235)</f>
        <v>-17</v>
      </c>
      <c r="HO235" s="80">
        <f>HN235/HL235</f>
        <v>-0.11258278145695365</v>
      </c>
      <c r="HP235" s="17"/>
      <c r="HQ235" s="70">
        <v>8446</v>
      </c>
      <c r="HR235" s="70">
        <v>9216</v>
      </c>
      <c r="HS235" s="70">
        <f>SUM(HR235,-HQ235)</f>
        <v>770</v>
      </c>
      <c r="HT235" s="71">
        <f>HS235/HQ235</f>
        <v>9.1167416528534218E-2</v>
      </c>
      <c r="HU235" s="409">
        <v>29</v>
      </c>
      <c r="HV235" s="6"/>
      <c r="HX235" s="572">
        <v>29</v>
      </c>
      <c r="HY235" s="256" t="s">
        <v>83</v>
      </c>
      <c r="HZ235" s="8">
        <f t="shared" ref="HZ235:IA237" si="2225">HZ106</f>
        <v>0</v>
      </c>
      <c r="IA235" s="8">
        <f t="shared" si="2225"/>
        <v>9127</v>
      </c>
      <c r="IB235" s="109">
        <f>SUM(IA235,-HZ235)</f>
        <v>9127</v>
      </c>
      <c r="IC235" s="80" t="e">
        <f>IB235/HZ235</f>
        <v>#DIV/0!</v>
      </c>
      <c r="ID235" s="140"/>
      <c r="IE235" s="597">
        <f t="shared" ref="IE235:IF237" si="2226">IE106</f>
        <v>155</v>
      </c>
      <c r="IF235" s="597">
        <f t="shared" si="2226"/>
        <v>115</v>
      </c>
      <c r="IG235" s="109">
        <f>SUM(IF235,-IE235)</f>
        <v>-40</v>
      </c>
      <c r="IH235" s="80">
        <f>IG235/IE235</f>
        <v>-0.25806451612903225</v>
      </c>
      <c r="II235" s="17"/>
      <c r="IJ235" s="70">
        <v>8446</v>
      </c>
      <c r="IK235" s="70">
        <v>9216</v>
      </c>
      <c r="IL235" s="70">
        <f>SUM(IK235,-IJ235)</f>
        <v>770</v>
      </c>
      <c r="IM235" s="71">
        <f>IL235/IJ235</f>
        <v>9.1167416528534218E-2</v>
      </c>
      <c r="IN235" s="572">
        <v>29</v>
      </c>
      <c r="IO235" s="6"/>
      <c r="IQ235" s="566">
        <v>29</v>
      </c>
      <c r="IR235" s="256" t="s">
        <v>83</v>
      </c>
      <c r="IS235" s="8">
        <f t="shared" ref="IS235:IT237" si="2227">IS106</f>
        <v>0</v>
      </c>
      <c r="IT235" s="8">
        <f t="shared" si="2227"/>
        <v>9127</v>
      </c>
      <c r="IU235" s="109">
        <f>SUM(IT235,-IS235)</f>
        <v>9127</v>
      </c>
      <c r="IV235" s="80" t="e">
        <f>IU235/IS235</f>
        <v>#DIV/0!</v>
      </c>
      <c r="IW235" s="140"/>
      <c r="IX235" s="597">
        <f t="shared" ref="IX235:IY237" si="2228">IX106</f>
        <v>2297</v>
      </c>
      <c r="IY235" s="597">
        <f t="shared" si="2228"/>
        <v>2027</v>
      </c>
      <c r="IZ235" s="109">
        <f>SUM(IY235,-IX235)</f>
        <v>-270</v>
      </c>
      <c r="JA235" s="80">
        <f>IZ235/IX235</f>
        <v>-0.11754462342185459</v>
      </c>
      <c r="JB235" s="17"/>
      <c r="JC235" s="70">
        <v>8446</v>
      </c>
      <c r="JD235" s="70">
        <v>9216</v>
      </c>
      <c r="JE235" s="70">
        <f>SUM(JD235,-JC235)</f>
        <v>770</v>
      </c>
      <c r="JF235" s="71">
        <f>JE235/JC235</f>
        <v>9.1167416528534218E-2</v>
      </c>
      <c r="JG235" s="566">
        <v>29</v>
      </c>
      <c r="JH235" s="6"/>
    </row>
    <row r="236" spans="1:268" x14ac:dyDescent="0.25">
      <c r="A236" s="566">
        <v>30</v>
      </c>
      <c r="B236" s="262" t="s">
        <v>81</v>
      </c>
      <c r="C236" s="263">
        <f t="shared" si="2201"/>
        <v>0</v>
      </c>
      <c r="D236" s="263">
        <f t="shared" si="2201"/>
        <v>21178</v>
      </c>
      <c r="E236" s="269"/>
      <c r="F236" s="266" t="e">
        <f>D236/D234</f>
        <v>#DIV/0!</v>
      </c>
      <c r="G236" s="61"/>
      <c r="H236" s="263">
        <v>61258</v>
      </c>
      <c r="I236" s="263">
        <v>60337</v>
      </c>
      <c r="J236" s="149">
        <f t="shared" ref="J236:J237" si="2229">SUM(I236,-H236)</f>
        <v>-921</v>
      </c>
      <c r="K236" s="266">
        <f>I236/I234</f>
        <v>0.74872806690988514</v>
      </c>
      <c r="L236" s="17"/>
      <c r="M236" s="69"/>
      <c r="N236" s="83"/>
      <c r="O236" s="70"/>
      <c r="P236" s="268"/>
      <c r="Q236" s="566">
        <v>30</v>
      </c>
      <c r="R236" s="6"/>
      <c r="U236" s="409">
        <v>30</v>
      </c>
      <c r="V236" s="262" t="s">
        <v>81</v>
      </c>
      <c r="W236" s="263">
        <f t="shared" si="2203"/>
        <v>0</v>
      </c>
      <c r="X236" s="263">
        <f t="shared" si="2203"/>
        <v>61547</v>
      </c>
      <c r="Y236" s="269"/>
      <c r="Z236" s="266">
        <f>X236/X234</f>
        <v>0.79687965300705643</v>
      </c>
      <c r="AA236" s="61"/>
      <c r="AB236" s="273">
        <f t="shared" si="2204"/>
        <v>2459</v>
      </c>
      <c r="AC236" s="273">
        <f t="shared" si="2204"/>
        <v>2418</v>
      </c>
      <c r="AD236" s="149">
        <f t="shared" ref="AD236:AD237" si="2230">SUM(AC236,-AB236)</f>
        <v>-41</v>
      </c>
      <c r="AE236" s="266">
        <f>AC236/AC234</f>
        <v>0.70413511939429241</v>
      </c>
      <c r="AF236" s="17"/>
      <c r="AG236" s="69"/>
      <c r="AH236" s="83"/>
      <c r="AI236" s="70"/>
      <c r="AJ236" s="268"/>
      <c r="AK236" s="409">
        <v>30</v>
      </c>
      <c r="AL236" s="6"/>
      <c r="AN236" s="572">
        <v>30</v>
      </c>
      <c r="AO236" s="262" t="s">
        <v>81</v>
      </c>
      <c r="AP236" s="263">
        <f t="shared" si="2205"/>
        <v>0</v>
      </c>
      <c r="AQ236" s="263">
        <f t="shared" si="2205"/>
        <v>61547</v>
      </c>
      <c r="AR236" s="269"/>
      <c r="AS236" s="266">
        <f>AQ236/AQ234</f>
        <v>0.79687965300705643</v>
      </c>
      <c r="AT236" s="61"/>
      <c r="AU236" s="273">
        <f t="shared" si="2206"/>
        <v>626</v>
      </c>
      <c r="AV236" s="273">
        <f t="shared" si="2206"/>
        <v>579</v>
      </c>
      <c r="AW236" s="149">
        <f t="shared" ref="AW236:AW237" si="2231">SUM(AV236,-AU236)</f>
        <v>-47</v>
      </c>
      <c r="AX236" s="266">
        <f>AV236/AV234</f>
        <v>0.74613402061855671</v>
      </c>
      <c r="AY236" s="17"/>
      <c r="AZ236" s="69"/>
      <c r="BA236" s="83"/>
      <c r="BB236" s="70"/>
      <c r="BC236" s="268"/>
      <c r="BD236" s="572">
        <v>30</v>
      </c>
      <c r="BE236" s="6"/>
      <c r="BH236" s="409">
        <v>30</v>
      </c>
      <c r="BI236" s="262" t="s">
        <v>81</v>
      </c>
      <c r="BJ236" s="263">
        <f t="shared" si="2207"/>
        <v>0</v>
      </c>
      <c r="BK236" s="263">
        <f t="shared" si="2207"/>
        <v>61547</v>
      </c>
      <c r="BL236" s="269"/>
      <c r="BM236" s="266">
        <f>BK236/BK234</f>
        <v>0.79687965300705643</v>
      </c>
      <c r="BN236" s="61"/>
      <c r="BO236" s="273">
        <f t="shared" si="2208"/>
        <v>2282</v>
      </c>
      <c r="BP236" s="273">
        <f t="shared" si="2208"/>
        <v>2241</v>
      </c>
      <c r="BQ236" s="149">
        <f t="shared" ref="BQ236:BQ237" si="2232">SUM(BP236,-BO236)</f>
        <v>-41</v>
      </c>
      <c r="BR236" s="266">
        <f>BP236/BP234</f>
        <v>0.71757925072046114</v>
      </c>
      <c r="BS236" s="17"/>
      <c r="BT236" s="69"/>
      <c r="BU236" s="83"/>
      <c r="BV236" s="70"/>
      <c r="BW236" s="268"/>
      <c r="BX236" s="409">
        <v>30</v>
      </c>
      <c r="BY236" s="6"/>
      <c r="CB236" s="572">
        <v>30</v>
      </c>
      <c r="CC236" s="262" t="s">
        <v>81</v>
      </c>
      <c r="CD236" s="263">
        <f t="shared" si="2209"/>
        <v>0</v>
      </c>
      <c r="CE236" s="263">
        <f t="shared" si="2209"/>
        <v>61547</v>
      </c>
      <c r="CF236" s="269"/>
      <c r="CG236" s="266">
        <f>CE236/CE234</f>
        <v>0.79687965300705643</v>
      </c>
      <c r="CH236" s="61"/>
      <c r="CI236" s="273">
        <f t="shared" si="2210"/>
        <v>1140</v>
      </c>
      <c r="CJ236" s="273">
        <f t="shared" si="2210"/>
        <v>1343</v>
      </c>
      <c r="CK236" s="149">
        <f t="shared" ref="CK236:CK237" si="2233">SUM(CJ236,-CI236)</f>
        <v>203</v>
      </c>
      <c r="CL236" s="266">
        <f>CJ236/CJ234</f>
        <v>0.75111856823266221</v>
      </c>
      <c r="CM236" s="17"/>
      <c r="CN236" s="69"/>
      <c r="CO236" s="83"/>
      <c r="CP236" s="70"/>
      <c r="CQ236" s="268"/>
      <c r="CR236" s="572">
        <v>30</v>
      </c>
      <c r="CS236" s="6"/>
      <c r="CU236" s="409">
        <v>30</v>
      </c>
      <c r="CV236" s="262" t="s">
        <v>81</v>
      </c>
      <c r="CW236" s="263">
        <f t="shared" si="2211"/>
        <v>0</v>
      </c>
      <c r="CX236" s="263">
        <f t="shared" si="2211"/>
        <v>61547</v>
      </c>
      <c r="CY236" s="269"/>
      <c r="CZ236" s="266">
        <f>CX236/CX234</f>
        <v>0.79687965300705643</v>
      </c>
      <c r="DA236" s="61"/>
      <c r="DB236" s="273">
        <f t="shared" si="2212"/>
        <v>1870</v>
      </c>
      <c r="DC236" s="273">
        <f t="shared" si="2212"/>
        <v>1759</v>
      </c>
      <c r="DD236" s="149">
        <f t="shared" ref="DD236:DD237" si="2234">SUM(DC236,-DB236)</f>
        <v>-111</v>
      </c>
      <c r="DE236" s="266">
        <f>DC236/DC234</f>
        <v>0.76478260869565218</v>
      </c>
      <c r="DF236" s="17"/>
      <c r="DG236" s="69"/>
      <c r="DH236" s="83"/>
      <c r="DI236" s="70"/>
      <c r="DJ236" s="268"/>
      <c r="DK236" s="409">
        <v>30</v>
      </c>
      <c r="DL236" s="6"/>
      <c r="DN236" s="572">
        <v>30</v>
      </c>
      <c r="DO236" s="262" t="s">
        <v>81</v>
      </c>
      <c r="DP236" s="263">
        <f t="shared" si="2213"/>
        <v>0</v>
      </c>
      <c r="DQ236" s="263">
        <f t="shared" si="2213"/>
        <v>61547</v>
      </c>
      <c r="DR236" s="269"/>
      <c r="DS236" s="266">
        <f>DQ236/DQ234</f>
        <v>0.79687965300705643</v>
      </c>
      <c r="DT236" s="61"/>
      <c r="DU236" s="273">
        <f t="shared" si="2214"/>
        <v>618</v>
      </c>
      <c r="DV236" s="273">
        <f t="shared" si="2214"/>
        <v>606</v>
      </c>
      <c r="DW236" s="149">
        <f t="shared" ref="DW236:DW237" si="2235">SUM(DV236,-DU236)</f>
        <v>-12</v>
      </c>
      <c r="DX236" s="266">
        <f>DV236/DV234</f>
        <v>0.86944045911047341</v>
      </c>
      <c r="DY236" s="17"/>
      <c r="DZ236" s="69"/>
      <c r="EA236" s="83"/>
      <c r="EB236" s="70"/>
      <c r="EC236" s="268"/>
      <c r="ED236" s="572">
        <v>30</v>
      </c>
      <c r="EE236" s="6"/>
      <c r="EG236" s="409">
        <v>30</v>
      </c>
      <c r="EH236" s="262" t="s">
        <v>81</v>
      </c>
      <c r="EI236" s="263">
        <f t="shared" si="2215"/>
        <v>0</v>
      </c>
      <c r="EJ236" s="263">
        <f t="shared" si="2215"/>
        <v>61547</v>
      </c>
      <c r="EK236" s="269"/>
      <c r="EL236" s="266">
        <f>EJ236/EJ234</f>
        <v>0.79687965300705643</v>
      </c>
      <c r="EM236" s="61"/>
      <c r="EN236" s="273">
        <f t="shared" si="2216"/>
        <v>618</v>
      </c>
      <c r="EO236" s="273">
        <f t="shared" si="2216"/>
        <v>553</v>
      </c>
      <c r="EP236" s="149">
        <f t="shared" ref="EP236:EP237" si="2236">SUM(EO236,-EN236)</f>
        <v>-65</v>
      </c>
      <c r="EQ236" s="266">
        <f>EO236/EO234</f>
        <v>0.79913294797687862</v>
      </c>
      <c r="ER236" s="17"/>
      <c r="ES236" s="69"/>
      <c r="ET236" s="83"/>
      <c r="EU236" s="70"/>
      <c r="EV236" s="268"/>
      <c r="EW236" s="409">
        <v>30</v>
      </c>
      <c r="EX236" s="6"/>
      <c r="EY236" s="593"/>
      <c r="EZ236" s="572">
        <v>30</v>
      </c>
      <c r="FA236" s="262" t="s">
        <v>81</v>
      </c>
      <c r="FB236" s="263">
        <f t="shared" si="2217"/>
        <v>0</v>
      </c>
      <c r="FC236" s="263">
        <f t="shared" si="2217"/>
        <v>61547</v>
      </c>
      <c r="FD236" s="269"/>
      <c r="FE236" s="266">
        <f>FC236/FC234</f>
        <v>0.79687965300705643</v>
      </c>
      <c r="FF236" s="61"/>
      <c r="FG236" s="273">
        <f t="shared" si="2218"/>
        <v>298</v>
      </c>
      <c r="FH236" s="273">
        <f t="shared" si="2218"/>
        <v>293</v>
      </c>
      <c r="FI236" s="149">
        <f t="shared" ref="FI236:FI237" si="2237">SUM(FH236,-FG236)</f>
        <v>-5</v>
      </c>
      <c r="FJ236" s="266">
        <f>FH236/FH234</f>
        <v>0.83238636363636365</v>
      </c>
      <c r="FK236" s="17"/>
      <c r="FL236" s="69"/>
      <c r="FM236" s="83"/>
      <c r="FN236" s="70"/>
      <c r="FO236" s="268"/>
      <c r="FP236" s="572">
        <v>30</v>
      </c>
      <c r="FQ236" s="6"/>
      <c r="FR236" s="594"/>
      <c r="FS236" s="409">
        <v>30</v>
      </c>
      <c r="FT236" s="262" t="s">
        <v>81</v>
      </c>
      <c r="FU236" s="263">
        <f t="shared" si="2219"/>
        <v>0</v>
      </c>
      <c r="FV236" s="263">
        <f t="shared" si="2219"/>
        <v>61547</v>
      </c>
      <c r="FW236" s="269"/>
      <c r="FX236" s="266">
        <f>FV236/FV234</f>
        <v>0.79687965300705643</v>
      </c>
      <c r="FY236" s="61"/>
      <c r="FZ236" s="273">
        <f t="shared" si="2220"/>
        <v>645</v>
      </c>
      <c r="GA236" s="273">
        <f t="shared" si="2220"/>
        <v>585</v>
      </c>
      <c r="GB236" s="149">
        <f t="shared" ref="GB236:GB237" si="2238">SUM(GA236,-FZ236)</f>
        <v>-60</v>
      </c>
      <c r="GC236" s="266">
        <f>GA236/GA234</f>
        <v>0.823943661971831</v>
      </c>
      <c r="GD236" s="17"/>
      <c r="GE236" s="69"/>
      <c r="GF236" s="83"/>
      <c r="GG236" s="70"/>
      <c r="GH236" s="268"/>
      <c r="GI236" s="409">
        <v>30</v>
      </c>
      <c r="GJ236" s="6"/>
      <c r="GK236" s="594"/>
      <c r="GL236" s="572">
        <v>30</v>
      </c>
      <c r="GM236" s="262" t="s">
        <v>81</v>
      </c>
      <c r="GN236" s="263">
        <f t="shared" si="2221"/>
        <v>0</v>
      </c>
      <c r="GO236" s="263">
        <f t="shared" si="2221"/>
        <v>61547</v>
      </c>
      <c r="GP236" s="269"/>
      <c r="GQ236" s="266">
        <f>GO236/GO234</f>
        <v>0.79687965300705643</v>
      </c>
      <c r="GR236" s="61"/>
      <c r="GS236" s="273">
        <f t="shared" si="2222"/>
        <v>131</v>
      </c>
      <c r="GT236" s="273">
        <f t="shared" si="2222"/>
        <v>137</v>
      </c>
      <c r="GU236" s="149">
        <f t="shared" ref="GU236:GU237" si="2239">SUM(GT236,-GS236)</f>
        <v>6</v>
      </c>
      <c r="GV236" s="266">
        <f>GT236/GT234</f>
        <v>0.83536585365853655</v>
      </c>
      <c r="GW236" s="17"/>
      <c r="GX236" s="69"/>
      <c r="GY236" s="83"/>
      <c r="GZ236" s="70"/>
      <c r="HA236" s="268"/>
      <c r="HB236" s="572">
        <v>30</v>
      </c>
      <c r="HC236" s="6"/>
      <c r="HD236" s="594"/>
      <c r="HE236" s="409">
        <v>30</v>
      </c>
      <c r="HF236" s="262" t="s">
        <v>81</v>
      </c>
      <c r="HG236" s="263">
        <f t="shared" si="2223"/>
        <v>0</v>
      </c>
      <c r="HH236" s="263">
        <f t="shared" si="2223"/>
        <v>61547</v>
      </c>
      <c r="HI236" s="269"/>
      <c r="HJ236" s="266">
        <f>HH236/HH234</f>
        <v>0.79687965300705643</v>
      </c>
      <c r="HK236" s="61"/>
      <c r="HL236" s="273">
        <f t="shared" si="2224"/>
        <v>459</v>
      </c>
      <c r="HM236" s="273">
        <f t="shared" si="2224"/>
        <v>502</v>
      </c>
      <c r="HN236" s="149">
        <f t="shared" ref="HN236:HN237" si="2240">SUM(HM236,-HL236)</f>
        <v>43</v>
      </c>
      <c r="HO236" s="266">
        <f>HM236/HM234</f>
        <v>0.85084745762711866</v>
      </c>
      <c r="HP236" s="17"/>
      <c r="HQ236" s="69"/>
      <c r="HR236" s="83"/>
      <c r="HS236" s="70"/>
      <c r="HT236" s="268"/>
      <c r="HU236" s="409">
        <v>30</v>
      </c>
      <c r="HV236" s="6"/>
      <c r="HW236" s="594"/>
      <c r="HX236" s="572">
        <v>30</v>
      </c>
      <c r="HY236" s="262" t="s">
        <v>81</v>
      </c>
      <c r="HZ236" s="263">
        <f t="shared" si="2225"/>
        <v>0</v>
      </c>
      <c r="IA236" s="263">
        <f t="shared" si="2225"/>
        <v>61547</v>
      </c>
      <c r="IB236" s="269"/>
      <c r="IC236" s="266">
        <f>IA236/IA234</f>
        <v>0.79687965300705643</v>
      </c>
      <c r="ID236" s="61"/>
      <c r="IE236" s="273">
        <f t="shared" si="2226"/>
        <v>753</v>
      </c>
      <c r="IF236" s="273">
        <f t="shared" si="2226"/>
        <v>704</v>
      </c>
      <c r="IG236" s="149">
        <f t="shared" si="2191"/>
        <v>-49</v>
      </c>
      <c r="IH236" s="266">
        <f>IF236/IF234</f>
        <v>0.74105263157894741</v>
      </c>
      <c r="II236" s="17"/>
      <c r="IJ236" s="69"/>
      <c r="IK236" s="83"/>
      <c r="IL236" s="70"/>
      <c r="IM236" s="268"/>
      <c r="IN236" s="572">
        <v>30</v>
      </c>
      <c r="IO236" s="6"/>
      <c r="IP236" s="594"/>
      <c r="IQ236" s="566">
        <v>30</v>
      </c>
      <c r="IR236" s="262" t="s">
        <v>81</v>
      </c>
      <c r="IS236" s="263">
        <f t="shared" si="2227"/>
        <v>0</v>
      </c>
      <c r="IT236" s="263">
        <f t="shared" si="2227"/>
        <v>61547</v>
      </c>
      <c r="IU236" s="269"/>
      <c r="IV236" s="266">
        <f>IT236/IT234</f>
        <v>0.79687965300705643</v>
      </c>
      <c r="IW236" s="61"/>
      <c r="IX236" s="273">
        <f t="shared" si="2228"/>
        <v>11835</v>
      </c>
      <c r="IY236" s="273">
        <f t="shared" si="2228"/>
        <v>11721</v>
      </c>
      <c r="IZ236" s="149">
        <f t="shared" si="2197"/>
        <v>-114</v>
      </c>
      <c r="JA236" s="266">
        <f>IY236/IY234</f>
        <v>0.75250385208012327</v>
      </c>
      <c r="JB236" s="17"/>
      <c r="JC236" s="69"/>
      <c r="JD236" s="83"/>
      <c r="JE236" s="70"/>
      <c r="JF236" s="268"/>
      <c r="JG236" s="566">
        <v>30</v>
      </c>
      <c r="JH236" s="6"/>
    </row>
    <row r="237" spans="1:268" x14ac:dyDescent="0.25">
      <c r="A237" s="566">
        <v>31</v>
      </c>
      <c r="B237" s="262" t="s">
        <v>82</v>
      </c>
      <c r="C237" s="263">
        <f t="shared" si="2201"/>
        <v>0</v>
      </c>
      <c r="D237" s="263">
        <f t="shared" si="2201"/>
        <v>0</v>
      </c>
      <c r="E237" s="269"/>
      <c r="F237" s="266" t="e">
        <f>D237/D234</f>
        <v>#DIV/0!</v>
      </c>
      <c r="G237" s="61"/>
      <c r="H237" s="263">
        <v>20874</v>
      </c>
      <c r="I237" s="263">
        <v>20342</v>
      </c>
      <c r="J237" s="149">
        <f t="shared" si="2229"/>
        <v>-532</v>
      </c>
      <c r="K237" s="266">
        <f>I237/I234</f>
        <v>0.25242597969870695</v>
      </c>
      <c r="L237" s="17"/>
      <c r="M237" s="69"/>
      <c r="N237" s="83"/>
      <c r="O237" s="70"/>
      <c r="P237" s="268"/>
      <c r="Q237" s="566">
        <v>31</v>
      </c>
      <c r="R237" s="6"/>
      <c r="U237" s="409">
        <v>31</v>
      </c>
      <c r="V237" s="262" t="s">
        <v>82</v>
      </c>
      <c r="W237" s="263">
        <f t="shared" si="2203"/>
        <v>0</v>
      </c>
      <c r="X237" s="263">
        <f t="shared" si="2203"/>
        <v>21178</v>
      </c>
      <c r="Y237" s="269"/>
      <c r="Z237" s="266">
        <f>X237/X234</f>
        <v>0.27420211044215703</v>
      </c>
      <c r="AA237" s="61"/>
      <c r="AB237" s="273">
        <f t="shared" si="2204"/>
        <v>1017</v>
      </c>
      <c r="AC237" s="273">
        <f t="shared" si="2204"/>
        <v>1016</v>
      </c>
      <c r="AD237" s="149">
        <f t="shared" si="2230"/>
        <v>-1</v>
      </c>
      <c r="AE237" s="266">
        <f>AC237/AC234</f>
        <v>0.29586488060570765</v>
      </c>
      <c r="AF237" s="17"/>
      <c r="AG237" s="69"/>
      <c r="AH237" s="83"/>
      <c r="AI237" s="70"/>
      <c r="AJ237" s="268"/>
      <c r="AK237" s="409">
        <v>31</v>
      </c>
      <c r="AL237" s="6"/>
      <c r="AN237" s="572">
        <v>31</v>
      </c>
      <c r="AO237" s="262" t="s">
        <v>82</v>
      </c>
      <c r="AP237" s="263">
        <f t="shared" si="2205"/>
        <v>0</v>
      </c>
      <c r="AQ237" s="263">
        <f t="shared" si="2205"/>
        <v>21178</v>
      </c>
      <c r="AR237" s="269"/>
      <c r="AS237" s="266">
        <f>AQ237/AQ234</f>
        <v>0.27420211044215703</v>
      </c>
      <c r="AT237" s="61"/>
      <c r="AU237" s="273">
        <f t="shared" si="2206"/>
        <v>224</v>
      </c>
      <c r="AV237" s="273">
        <f t="shared" si="2206"/>
        <v>197</v>
      </c>
      <c r="AW237" s="149">
        <f t="shared" si="2231"/>
        <v>-27</v>
      </c>
      <c r="AX237" s="266">
        <f>AV237/AV234</f>
        <v>0.25386597938144329</v>
      </c>
      <c r="AY237" s="17"/>
      <c r="AZ237" s="69"/>
      <c r="BA237" s="83"/>
      <c r="BB237" s="70"/>
      <c r="BC237" s="268"/>
      <c r="BD237" s="572">
        <v>31</v>
      </c>
      <c r="BE237" s="6"/>
      <c r="BH237" s="409">
        <v>31</v>
      </c>
      <c r="BI237" s="262" t="s">
        <v>82</v>
      </c>
      <c r="BJ237" s="263">
        <f t="shared" si="2207"/>
        <v>0</v>
      </c>
      <c r="BK237" s="263">
        <f t="shared" si="2207"/>
        <v>21178</v>
      </c>
      <c r="BL237" s="269"/>
      <c r="BM237" s="266">
        <f>BK237/BK234</f>
        <v>0.27420211044215703</v>
      </c>
      <c r="BN237" s="61"/>
      <c r="BO237" s="273">
        <f t="shared" si="2208"/>
        <v>922</v>
      </c>
      <c r="BP237" s="273">
        <f t="shared" si="2208"/>
        <v>882</v>
      </c>
      <c r="BQ237" s="149">
        <f t="shared" si="2232"/>
        <v>-40</v>
      </c>
      <c r="BR237" s="266">
        <f>BP237/BP234</f>
        <v>0.28242074927953892</v>
      </c>
      <c r="BS237" s="17"/>
      <c r="BT237" s="69"/>
      <c r="BU237" s="83"/>
      <c r="BV237" s="70"/>
      <c r="BW237" s="268"/>
      <c r="BX237" s="409">
        <v>31</v>
      </c>
      <c r="BY237" s="6"/>
      <c r="CB237" s="572">
        <v>31</v>
      </c>
      <c r="CC237" s="262" t="s">
        <v>82</v>
      </c>
      <c r="CD237" s="263">
        <f t="shared" si="2209"/>
        <v>0</v>
      </c>
      <c r="CE237" s="263">
        <f t="shared" si="2209"/>
        <v>21178</v>
      </c>
      <c r="CF237" s="269"/>
      <c r="CG237" s="266">
        <f>CE237/CE234</f>
        <v>0.27420211044215703</v>
      </c>
      <c r="CH237" s="61"/>
      <c r="CI237" s="273">
        <f t="shared" si="2210"/>
        <v>414</v>
      </c>
      <c r="CJ237" s="273">
        <f t="shared" si="2210"/>
        <v>445</v>
      </c>
      <c r="CK237" s="149">
        <f t="shared" si="2233"/>
        <v>31</v>
      </c>
      <c r="CL237" s="266">
        <f>CJ237/CJ234</f>
        <v>0.24888143176733782</v>
      </c>
      <c r="CM237" s="17"/>
      <c r="CN237" s="69"/>
      <c r="CO237" s="83"/>
      <c r="CP237" s="70"/>
      <c r="CQ237" s="268"/>
      <c r="CR237" s="572">
        <v>31</v>
      </c>
      <c r="CS237" s="6"/>
      <c r="CU237" s="409">
        <v>31</v>
      </c>
      <c r="CV237" s="262" t="s">
        <v>82</v>
      </c>
      <c r="CW237" s="263">
        <f t="shared" si="2211"/>
        <v>0</v>
      </c>
      <c r="CX237" s="263">
        <f t="shared" si="2211"/>
        <v>21178</v>
      </c>
      <c r="CY237" s="269"/>
      <c r="CZ237" s="266">
        <f>CX237/CX234</f>
        <v>0.27420211044215703</v>
      </c>
      <c r="DA237" s="61"/>
      <c r="DB237" s="273">
        <f t="shared" si="2212"/>
        <v>542</v>
      </c>
      <c r="DC237" s="273">
        <f t="shared" si="2212"/>
        <v>541</v>
      </c>
      <c r="DD237" s="149">
        <f t="shared" si="2234"/>
        <v>-1</v>
      </c>
      <c r="DE237" s="266">
        <f>DC237/DC234</f>
        <v>0.23521739130434782</v>
      </c>
      <c r="DF237" s="17"/>
      <c r="DG237" s="69"/>
      <c r="DH237" s="83"/>
      <c r="DI237" s="70"/>
      <c r="DJ237" s="268"/>
      <c r="DK237" s="409">
        <v>31</v>
      </c>
      <c r="DL237" s="6"/>
      <c r="DN237" s="572">
        <v>31</v>
      </c>
      <c r="DO237" s="262" t="s">
        <v>82</v>
      </c>
      <c r="DP237" s="263">
        <f t="shared" si="2213"/>
        <v>0</v>
      </c>
      <c r="DQ237" s="263">
        <f t="shared" si="2213"/>
        <v>21178</v>
      </c>
      <c r="DR237" s="269"/>
      <c r="DS237" s="266">
        <f>DQ237/DQ234</f>
        <v>0.27420211044215703</v>
      </c>
      <c r="DT237" s="61"/>
      <c r="DU237" s="273">
        <f t="shared" si="2214"/>
        <v>99</v>
      </c>
      <c r="DV237" s="273">
        <f t="shared" si="2214"/>
        <v>91</v>
      </c>
      <c r="DW237" s="149">
        <f t="shared" si="2235"/>
        <v>-8</v>
      </c>
      <c r="DX237" s="266">
        <f>DV237/DV234</f>
        <v>0.13055954088952654</v>
      </c>
      <c r="DY237" s="17"/>
      <c r="DZ237" s="69"/>
      <c r="EA237" s="83"/>
      <c r="EB237" s="70"/>
      <c r="EC237" s="268"/>
      <c r="ED237" s="572">
        <v>31</v>
      </c>
      <c r="EE237" s="6"/>
      <c r="EG237" s="409">
        <v>31</v>
      </c>
      <c r="EH237" s="262" t="s">
        <v>82</v>
      </c>
      <c r="EI237" s="263">
        <f t="shared" si="2215"/>
        <v>0</v>
      </c>
      <c r="EJ237" s="263">
        <f t="shared" si="2215"/>
        <v>21178</v>
      </c>
      <c r="EK237" s="269"/>
      <c r="EL237" s="266">
        <f>EJ237/EJ234</f>
        <v>0.27420211044215703</v>
      </c>
      <c r="EM237" s="61"/>
      <c r="EN237" s="273">
        <f t="shared" si="2216"/>
        <v>99</v>
      </c>
      <c r="EO237" s="273">
        <f t="shared" si="2216"/>
        <v>139</v>
      </c>
      <c r="EP237" s="149">
        <f t="shared" si="2236"/>
        <v>40</v>
      </c>
      <c r="EQ237" s="266">
        <f>EO237/EO234</f>
        <v>0.20086705202312138</v>
      </c>
      <c r="ER237" s="17"/>
      <c r="ES237" s="69"/>
      <c r="ET237" s="83"/>
      <c r="EU237" s="70"/>
      <c r="EV237" s="268"/>
      <c r="EW237" s="409">
        <v>31</v>
      </c>
      <c r="EX237" s="6"/>
      <c r="EZ237" s="572">
        <v>31</v>
      </c>
      <c r="FA237" s="262" t="s">
        <v>82</v>
      </c>
      <c r="FB237" s="263">
        <f t="shared" si="2217"/>
        <v>0</v>
      </c>
      <c r="FC237" s="263">
        <f t="shared" si="2217"/>
        <v>21178</v>
      </c>
      <c r="FD237" s="269"/>
      <c r="FE237" s="266">
        <f>FC237/FC234</f>
        <v>0.27420211044215703</v>
      </c>
      <c r="FF237" s="61"/>
      <c r="FG237" s="273">
        <f t="shared" si="2218"/>
        <v>64</v>
      </c>
      <c r="FH237" s="273">
        <f t="shared" si="2218"/>
        <v>59</v>
      </c>
      <c r="FI237" s="149">
        <f t="shared" si="2237"/>
        <v>-5</v>
      </c>
      <c r="FJ237" s="266">
        <f>FH237/FH234</f>
        <v>0.16761363636363635</v>
      </c>
      <c r="FK237" s="17"/>
      <c r="FL237" s="69"/>
      <c r="FM237" s="83"/>
      <c r="FN237" s="70"/>
      <c r="FO237" s="268"/>
      <c r="FP237" s="572">
        <v>31</v>
      </c>
      <c r="FQ237" s="6"/>
      <c r="FS237" s="409">
        <v>31</v>
      </c>
      <c r="FT237" s="262" t="s">
        <v>82</v>
      </c>
      <c r="FU237" s="263">
        <f t="shared" si="2219"/>
        <v>0</v>
      </c>
      <c r="FV237" s="263">
        <f t="shared" si="2219"/>
        <v>21178</v>
      </c>
      <c r="FW237" s="269"/>
      <c r="FX237" s="266">
        <f>FV237/FV234</f>
        <v>0.27420211044215703</v>
      </c>
      <c r="FY237" s="61"/>
      <c r="FZ237" s="273">
        <f t="shared" si="2220"/>
        <v>151</v>
      </c>
      <c r="GA237" s="273">
        <f t="shared" si="2220"/>
        <v>125</v>
      </c>
      <c r="GB237" s="149">
        <f t="shared" si="2238"/>
        <v>-26</v>
      </c>
      <c r="GC237" s="266">
        <f>GA237/GA234</f>
        <v>0.176056338028169</v>
      </c>
      <c r="GD237" s="17"/>
      <c r="GE237" s="69"/>
      <c r="GF237" s="83"/>
      <c r="GG237" s="70"/>
      <c r="GH237" s="268"/>
      <c r="GI237" s="409">
        <v>31</v>
      </c>
      <c r="GJ237" s="6"/>
      <c r="GL237" s="572">
        <v>31</v>
      </c>
      <c r="GM237" s="262" t="s">
        <v>82</v>
      </c>
      <c r="GN237" s="263">
        <f t="shared" si="2221"/>
        <v>0</v>
      </c>
      <c r="GO237" s="263">
        <f t="shared" si="2221"/>
        <v>21178</v>
      </c>
      <c r="GP237" s="269"/>
      <c r="GQ237" s="266">
        <f>GO237/GO234</f>
        <v>0.27420211044215703</v>
      </c>
      <c r="GR237" s="61"/>
      <c r="GS237" s="273">
        <f t="shared" si="2222"/>
        <v>29</v>
      </c>
      <c r="GT237" s="273">
        <f t="shared" si="2222"/>
        <v>26</v>
      </c>
      <c r="GU237" s="149">
        <f t="shared" si="2239"/>
        <v>-3</v>
      </c>
      <c r="GV237" s="266">
        <f>GT237/GT234</f>
        <v>0.15853658536585366</v>
      </c>
      <c r="GW237" s="17"/>
      <c r="GX237" s="69"/>
      <c r="GY237" s="83"/>
      <c r="GZ237" s="70"/>
      <c r="HA237" s="268"/>
      <c r="HB237" s="572">
        <v>31</v>
      </c>
      <c r="HC237" s="6"/>
      <c r="HE237" s="409">
        <v>31</v>
      </c>
      <c r="HF237" s="262" t="s">
        <v>82</v>
      </c>
      <c r="HG237" s="263">
        <f t="shared" si="2223"/>
        <v>0</v>
      </c>
      <c r="HH237" s="263">
        <f t="shared" si="2223"/>
        <v>21178</v>
      </c>
      <c r="HI237" s="269"/>
      <c r="HJ237" s="266">
        <f>HH237/HH234</f>
        <v>0.27420211044215703</v>
      </c>
      <c r="HK237" s="61"/>
      <c r="HL237" s="273">
        <f t="shared" si="2224"/>
        <v>71</v>
      </c>
      <c r="HM237" s="273">
        <f t="shared" si="2224"/>
        <v>88</v>
      </c>
      <c r="HN237" s="149">
        <f t="shared" si="2240"/>
        <v>17</v>
      </c>
      <c r="HO237" s="266">
        <f>HM237/HM234</f>
        <v>0.14915254237288136</v>
      </c>
      <c r="HP237" s="17"/>
      <c r="HQ237" s="69"/>
      <c r="HR237" s="83"/>
      <c r="HS237" s="70"/>
      <c r="HT237" s="268"/>
      <c r="HU237" s="409">
        <v>31</v>
      </c>
      <c r="HV237" s="6"/>
      <c r="HX237" s="572">
        <v>31</v>
      </c>
      <c r="HY237" s="262" t="s">
        <v>82</v>
      </c>
      <c r="HZ237" s="263">
        <f t="shared" si="2225"/>
        <v>0</v>
      </c>
      <c r="IA237" s="263">
        <f t="shared" si="2225"/>
        <v>21178</v>
      </c>
      <c r="IB237" s="269"/>
      <c r="IC237" s="266">
        <f>IA237/IA234</f>
        <v>0.27420211044215703</v>
      </c>
      <c r="ID237" s="61"/>
      <c r="IE237" s="273">
        <f t="shared" si="2226"/>
        <v>272</v>
      </c>
      <c r="IF237" s="273">
        <f t="shared" si="2226"/>
        <v>246</v>
      </c>
      <c r="IG237" s="149">
        <f t="shared" si="2191"/>
        <v>-26</v>
      </c>
      <c r="IH237" s="266">
        <f>IF237/IF234</f>
        <v>0.25894736842105265</v>
      </c>
      <c r="II237" s="17"/>
      <c r="IJ237" s="69"/>
      <c r="IK237" s="83"/>
      <c r="IL237" s="70"/>
      <c r="IM237" s="268"/>
      <c r="IN237" s="572">
        <v>31</v>
      </c>
      <c r="IO237" s="6"/>
      <c r="IQ237" s="566">
        <v>31</v>
      </c>
      <c r="IR237" s="262" t="s">
        <v>82</v>
      </c>
      <c r="IS237" s="263">
        <f t="shared" si="2227"/>
        <v>0</v>
      </c>
      <c r="IT237" s="263">
        <f t="shared" si="2227"/>
        <v>21178</v>
      </c>
      <c r="IU237" s="269"/>
      <c r="IV237" s="266">
        <f>IT237/IT234</f>
        <v>0.27420211044215703</v>
      </c>
      <c r="IW237" s="61"/>
      <c r="IX237" s="273">
        <f t="shared" si="2228"/>
        <v>3953</v>
      </c>
      <c r="IY237" s="273">
        <f t="shared" si="2228"/>
        <v>3855</v>
      </c>
      <c r="IZ237" s="149">
        <f t="shared" si="2197"/>
        <v>-98</v>
      </c>
      <c r="JA237" s="266">
        <f>IY237/IY234</f>
        <v>0.24749614791987673</v>
      </c>
      <c r="JB237" s="17"/>
      <c r="JC237" s="69"/>
      <c r="JD237" s="83"/>
      <c r="JE237" s="70"/>
      <c r="JF237" s="268"/>
      <c r="JG237" s="566">
        <v>31</v>
      </c>
      <c r="JH237" s="6"/>
    </row>
    <row r="238" spans="1:268" hidden="1" x14ac:dyDescent="0.25">
      <c r="A238" s="566">
        <v>30</v>
      </c>
      <c r="B238" s="147"/>
      <c r="C238" s="148"/>
      <c r="D238" s="148"/>
      <c r="E238" s="269"/>
      <c r="F238" s="150"/>
      <c r="G238" s="61"/>
      <c r="H238" s="148"/>
      <c r="I238" s="148"/>
      <c r="J238" s="269"/>
      <c r="K238" s="150"/>
      <c r="L238" s="17"/>
      <c r="M238" s="148"/>
      <c r="N238" s="148"/>
      <c r="O238" s="269"/>
      <c r="P238" s="150"/>
      <c r="Q238" s="566">
        <v>30</v>
      </c>
      <c r="R238" s="6"/>
      <c r="U238" s="409">
        <v>30</v>
      </c>
      <c r="V238" s="147"/>
      <c r="W238" s="148"/>
      <c r="X238" s="148"/>
      <c r="Y238" s="269"/>
      <c r="Z238" s="150"/>
      <c r="AA238" s="61"/>
      <c r="AB238" s="148"/>
      <c r="AC238" s="148"/>
      <c r="AD238" s="269"/>
      <c r="AE238" s="150"/>
      <c r="AF238" s="17"/>
      <c r="AG238" s="148"/>
      <c r="AH238" s="148"/>
      <c r="AI238" s="269"/>
      <c r="AJ238" s="150"/>
      <c r="AK238" s="409">
        <v>30</v>
      </c>
      <c r="AL238" s="6"/>
      <c r="AN238" s="409">
        <v>30</v>
      </c>
      <c r="AO238" s="147"/>
      <c r="AP238" s="148"/>
      <c r="AQ238" s="148"/>
      <c r="AR238" s="269"/>
      <c r="AS238" s="150"/>
      <c r="AT238" s="61"/>
      <c r="AU238" s="148"/>
      <c r="AV238" s="148"/>
      <c r="AW238" s="269"/>
      <c r="AX238" s="150"/>
      <c r="AY238" s="17"/>
      <c r="AZ238" s="148"/>
      <c r="BA238" s="148"/>
      <c r="BB238" s="269"/>
      <c r="BC238" s="150"/>
      <c r="BD238" s="409">
        <v>30</v>
      </c>
      <c r="BE238" s="6"/>
      <c r="BH238" s="409">
        <v>30</v>
      </c>
      <c r="BI238" s="147"/>
      <c r="BJ238" s="148"/>
      <c r="BK238" s="148"/>
      <c r="BL238" s="269"/>
      <c r="BM238" s="150"/>
      <c r="BN238" s="61"/>
      <c r="BO238" s="148"/>
      <c r="BP238" s="148"/>
      <c r="BQ238" s="269"/>
      <c r="BR238" s="150"/>
      <c r="BS238" s="17"/>
      <c r="BT238" s="148"/>
      <c r="BU238" s="148"/>
      <c r="BV238" s="269"/>
      <c r="BW238" s="150"/>
      <c r="BX238" s="409">
        <v>30</v>
      </c>
      <c r="BY238" s="6"/>
      <c r="CB238" s="409">
        <v>30</v>
      </c>
      <c r="CC238" s="147"/>
      <c r="CD238" s="148"/>
      <c r="CE238" s="148"/>
      <c r="CF238" s="269"/>
      <c r="CG238" s="150"/>
      <c r="CH238" s="61"/>
      <c r="CI238" s="148"/>
      <c r="CJ238" s="148"/>
      <c r="CK238" s="269"/>
      <c r="CL238" s="150"/>
      <c r="CM238" s="17"/>
      <c r="CN238" s="148"/>
      <c r="CO238" s="148"/>
      <c r="CP238" s="269"/>
      <c r="CQ238" s="150"/>
      <c r="CR238" s="409">
        <v>30</v>
      </c>
      <c r="CS238" s="6"/>
      <c r="CU238" s="409">
        <v>30</v>
      </c>
      <c r="CV238" s="147"/>
      <c r="CW238" s="148"/>
      <c r="CX238" s="148"/>
      <c r="CY238" s="269"/>
      <c r="CZ238" s="150"/>
      <c r="DA238" s="61"/>
      <c r="DB238" s="148"/>
      <c r="DC238" s="148"/>
      <c r="DD238" s="269"/>
      <c r="DE238" s="150"/>
      <c r="DF238" s="17"/>
      <c r="DG238" s="148"/>
      <c r="DH238" s="148"/>
      <c r="DI238" s="269"/>
      <c r="DJ238" s="150"/>
      <c r="DK238" s="409">
        <v>30</v>
      </c>
      <c r="DL238" s="6"/>
      <c r="DN238" s="409">
        <v>30</v>
      </c>
      <c r="DO238" s="147"/>
      <c r="DP238" s="148"/>
      <c r="DQ238" s="148"/>
      <c r="DR238" s="269"/>
      <c r="DS238" s="150"/>
      <c r="DT238" s="61"/>
      <c r="DU238" s="148"/>
      <c r="DV238" s="148"/>
      <c r="DW238" s="269"/>
      <c r="DX238" s="150"/>
      <c r="DY238" s="17"/>
      <c r="DZ238" s="148"/>
      <c r="EA238" s="148"/>
      <c r="EB238" s="269"/>
      <c r="EC238" s="150"/>
      <c r="ED238" s="409">
        <v>30</v>
      </c>
      <c r="EE238" s="6"/>
      <c r="EG238" s="409">
        <v>30</v>
      </c>
      <c r="EH238" s="147"/>
      <c r="EI238" s="148"/>
      <c r="EJ238" s="148"/>
      <c r="EK238" s="269"/>
      <c r="EL238" s="150"/>
      <c r="EM238" s="61"/>
      <c r="EN238" s="148"/>
      <c r="EO238" s="148"/>
      <c r="EP238" s="269"/>
      <c r="EQ238" s="150"/>
      <c r="ER238" s="17"/>
      <c r="ES238" s="148"/>
      <c r="ET238" s="148"/>
      <c r="EU238" s="269"/>
      <c r="EV238" s="150"/>
      <c r="EW238" s="409">
        <v>30</v>
      </c>
      <c r="EX238" s="6"/>
      <c r="EZ238" s="409">
        <v>30</v>
      </c>
      <c r="FA238" s="147"/>
      <c r="FB238" s="148"/>
      <c r="FC238" s="148"/>
      <c r="FD238" s="269"/>
      <c r="FE238" s="150"/>
      <c r="FF238" s="61"/>
      <c r="FG238" s="148"/>
      <c r="FH238" s="148"/>
      <c r="FI238" s="269"/>
      <c r="FJ238" s="150"/>
      <c r="FK238" s="17"/>
      <c r="FL238" s="148"/>
      <c r="FM238" s="148"/>
      <c r="FN238" s="269"/>
      <c r="FO238" s="150"/>
      <c r="FP238" s="409">
        <v>30</v>
      </c>
      <c r="FQ238" s="6"/>
      <c r="FS238" s="409">
        <v>30</v>
      </c>
      <c r="FT238" s="147"/>
      <c r="FU238" s="148"/>
      <c r="FV238" s="148"/>
      <c r="FW238" s="269"/>
      <c r="FX238" s="150"/>
      <c r="FY238" s="61"/>
      <c r="FZ238" s="148"/>
      <c r="GA238" s="148"/>
      <c r="GB238" s="269"/>
      <c r="GC238" s="150"/>
      <c r="GD238" s="17"/>
      <c r="GE238" s="148"/>
      <c r="GF238" s="148"/>
      <c r="GG238" s="269"/>
      <c r="GH238" s="150"/>
      <c r="GI238" s="409">
        <v>30</v>
      </c>
      <c r="GJ238" s="6"/>
      <c r="GL238" s="409">
        <v>30</v>
      </c>
      <c r="GM238" s="147"/>
      <c r="GN238" s="148"/>
      <c r="GO238" s="148"/>
      <c r="GP238" s="269"/>
      <c r="GQ238" s="150"/>
      <c r="GR238" s="61"/>
      <c r="GS238" s="148"/>
      <c r="GT238" s="148"/>
      <c r="GU238" s="269"/>
      <c r="GV238" s="150"/>
      <c r="GW238" s="17"/>
      <c r="GX238" s="148"/>
      <c r="GY238" s="148"/>
      <c r="GZ238" s="269"/>
      <c r="HA238" s="150"/>
      <c r="HB238" s="409">
        <v>30</v>
      </c>
      <c r="HC238" s="6"/>
      <c r="HE238" s="409">
        <v>30</v>
      </c>
      <c r="HF238" s="147"/>
      <c r="HG238" s="148"/>
      <c r="HH238" s="148"/>
      <c r="HI238" s="269"/>
      <c r="HJ238" s="150"/>
      <c r="HK238" s="61"/>
      <c r="HL238" s="148"/>
      <c r="HM238" s="148"/>
      <c r="HN238" s="269"/>
      <c r="HO238" s="150"/>
      <c r="HP238" s="17"/>
      <c r="HQ238" s="148"/>
      <c r="HR238" s="148"/>
      <c r="HS238" s="269"/>
      <c r="HT238" s="150"/>
      <c r="HU238" s="409">
        <v>30</v>
      </c>
      <c r="HV238" s="6"/>
      <c r="HX238" s="409">
        <v>30</v>
      </c>
      <c r="HY238" s="147"/>
      <c r="HZ238" s="148"/>
      <c r="IA238" s="148"/>
      <c r="IB238" s="269"/>
      <c r="IC238" s="150"/>
      <c r="ID238" s="61"/>
      <c r="IE238" s="148"/>
      <c r="IF238" s="148"/>
      <c r="IG238" s="269"/>
      <c r="IH238" s="150"/>
      <c r="II238" s="17"/>
      <c r="IJ238" s="148"/>
      <c r="IK238" s="148"/>
      <c r="IL238" s="269"/>
      <c r="IM238" s="150"/>
      <c r="IN238" s="409">
        <v>30</v>
      </c>
      <c r="IO238" s="6"/>
      <c r="IQ238" s="566">
        <v>30</v>
      </c>
      <c r="IR238" s="147"/>
      <c r="IS238" s="148"/>
      <c r="IT238" s="148"/>
      <c r="IU238" s="269"/>
      <c r="IV238" s="150"/>
      <c r="IW238" s="61"/>
      <c r="IX238" s="148"/>
      <c r="IY238" s="148"/>
      <c r="IZ238" s="269"/>
      <c r="JA238" s="150"/>
      <c r="JB238" s="17"/>
      <c r="JC238" s="148"/>
      <c r="JD238" s="148"/>
      <c r="JE238" s="269"/>
      <c r="JF238" s="150"/>
      <c r="JG238" s="566">
        <v>30</v>
      </c>
      <c r="JH238" s="6"/>
    </row>
    <row r="239" spans="1:268" hidden="1" x14ac:dyDescent="0.25">
      <c r="A239" s="566">
        <v>31</v>
      </c>
      <c r="L239" s="339"/>
      <c r="Q239" s="566">
        <v>31</v>
      </c>
      <c r="R239" s="6"/>
      <c r="U239" s="409">
        <v>31</v>
      </c>
      <c r="AF239" s="339"/>
      <c r="AK239" s="409">
        <v>31</v>
      </c>
      <c r="AL239" s="6"/>
      <c r="AN239" s="409">
        <v>31</v>
      </c>
      <c r="AY239" s="339"/>
      <c r="BD239" s="409">
        <v>31</v>
      </c>
      <c r="BE239" s="6"/>
      <c r="BH239" s="409">
        <v>31</v>
      </c>
      <c r="BS239" s="339"/>
      <c r="BX239" s="409">
        <v>31</v>
      </c>
      <c r="BY239" s="6"/>
      <c r="CB239" s="409">
        <v>31</v>
      </c>
      <c r="CM239" s="339"/>
      <c r="CR239" s="409">
        <v>31</v>
      </c>
      <c r="CS239" s="6"/>
      <c r="CU239" s="409">
        <v>31</v>
      </c>
      <c r="DF239" s="339"/>
      <c r="DK239" s="409">
        <v>31</v>
      </c>
      <c r="DL239" s="6"/>
      <c r="DN239" s="409">
        <v>31</v>
      </c>
      <c r="DY239" s="339"/>
      <c r="ED239" s="409">
        <v>31</v>
      </c>
      <c r="EE239" s="6"/>
      <c r="EG239" s="409">
        <v>31</v>
      </c>
      <c r="ER239" s="339"/>
      <c r="EW239" s="409">
        <v>31</v>
      </c>
      <c r="EX239" s="6"/>
      <c r="EZ239" s="409">
        <v>31</v>
      </c>
      <c r="FK239" s="339"/>
      <c r="FP239" s="409">
        <v>31</v>
      </c>
      <c r="FQ239" s="6"/>
      <c r="FS239" s="409">
        <v>31</v>
      </c>
      <c r="GD239" s="339"/>
      <c r="GI239" s="409">
        <v>31</v>
      </c>
      <c r="GJ239" s="6"/>
      <c r="GL239" s="409">
        <v>31</v>
      </c>
      <c r="GW239" s="339"/>
      <c r="HB239" s="409">
        <v>31</v>
      </c>
      <c r="HC239" s="6"/>
      <c r="HE239" s="409">
        <v>31</v>
      </c>
      <c r="HP239" s="339"/>
      <c r="HU239" s="409">
        <v>31</v>
      </c>
      <c r="HV239" s="6"/>
      <c r="HX239" s="409">
        <v>31</v>
      </c>
      <c r="II239" s="339"/>
      <c r="IN239" s="409">
        <v>31</v>
      </c>
      <c r="IO239" s="6"/>
      <c r="IQ239" s="566">
        <v>31</v>
      </c>
      <c r="JB239" s="339"/>
      <c r="JG239" s="566">
        <v>31</v>
      </c>
      <c r="JH239" s="6"/>
    </row>
    <row r="240" spans="1:268" ht="5.0999999999999996" customHeight="1" x14ac:dyDescent="0.25">
      <c r="A240" s="566"/>
      <c r="B240" s="577"/>
      <c r="C240" s="43"/>
      <c r="D240" s="44"/>
      <c r="E240" s="44"/>
      <c r="F240" s="45"/>
      <c r="G240" s="49"/>
      <c r="H240" s="577"/>
      <c r="I240" s="577"/>
      <c r="J240" s="577"/>
      <c r="K240" s="578"/>
      <c r="L240" s="17"/>
      <c r="M240" s="44"/>
      <c r="N240" s="44"/>
      <c r="O240" s="44"/>
      <c r="P240" s="45"/>
      <c r="Q240" s="566"/>
      <c r="R240" s="6"/>
      <c r="U240" s="409"/>
      <c r="V240" s="422"/>
      <c r="W240" s="43"/>
      <c r="X240" s="44"/>
      <c r="Y240" s="44"/>
      <c r="Z240" s="45"/>
      <c r="AA240" s="49"/>
      <c r="AB240" s="422"/>
      <c r="AC240" s="422"/>
      <c r="AD240" s="422"/>
      <c r="AE240" s="424"/>
      <c r="AF240" s="17"/>
      <c r="AG240" s="44"/>
      <c r="AH240" s="44"/>
      <c r="AI240" s="44"/>
      <c r="AJ240" s="45"/>
      <c r="AK240" s="409"/>
      <c r="AL240" s="6"/>
      <c r="AN240" s="572"/>
      <c r="AO240" s="577"/>
      <c r="AP240" s="43"/>
      <c r="AQ240" s="44"/>
      <c r="AR240" s="44"/>
      <c r="AS240" s="45"/>
      <c r="AT240" s="49"/>
      <c r="AU240" s="577"/>
      <c r="AV240" s="577"/>
      <c r="AW240" s="577"/>
      <c r="AX240" s="578"/>
      <c r="AY240" s="17"/>
      <c r="AZ240" s="44"/>
      <c r="BA240" s="44"/>
      <c r="BB240" s="44"/>
      <c r="BC240" s="45"/>
      <c r="BD240" s="572"/>
      <c r="BE240" s="6"/>
      <c r="BH240" s="409"/>
      <c r="BI240" s="422"/>
      <c r="BJ240" s="43"/>
      <c r="BK240" s="44"/>
      <c r="BL240" s="44"/>
      <c r="BM240" s="45"/>
      <c r="BN240" s="49"/>
      <c r="BO240" s="422"/>
      <c r="BP240" s="422"/>
      <c r="BQ240" s="422"/>
      <c r="BR240" s="424"/>
      <c r="BS240" s="17"/>
      <c r="BT240" s="44"/>
      <c r="BU240" s="44"/>
      <c r="BV240" s="44"/>
      <c r="BW240" s="45"/>
      <c r="BX240" s="409"/>
      <c r="BY240" s="6"/>
      <c r="CB240" s="572"/>
      <c r="CC240" s="577"/>
      <c r="CD240" s="43"/>
      <c r="CE240" s="44"/>
      <c r="CF240" s="44"/>
      <c r="CG240" s="45"/>
      <c r="CH240" s="49"/>
      <c r="CI240" s="577"/>
      <c r="CJ240" s="577"/>
      <c r="CK240" s="577"/>
      <c r="CL240" s="578"/>
      <c r="CM240" s="17"/>
      <c r="CN240" s="44"/>
      <c r="CO240" s="44"/>
      <c r="CP240" s="44"/>
      <c r="CQ240" s="45"/>
      <c r="CR240" s="572"/>
      <c r="CS240" s="6"/>
      <c r="CU240" s="409"/>
      <c r="CV240" s="422"/>
      <c r="CW240" s="43"/>
      <c r="CX240" s="44"/>
      <c r="CY240" s="44"/>
      <c r="CZ240" s="45"/>
      <c r="DA240" s="49"/>
      <c r="DB240" s="422"/>
      <c r="DC240" s="422"/>
      <c r="DD240" s="422"/>
      <c r="DE240" s="424"/>
      <c r="DF240" s="17"/>
      <c r="DG240" s="44"/>
      <c r="DH240" s="44"/>
      <c r="DI240" s="44"/>
      <c r="DJ240" s="45"/>
      <c r="DK240" s="409"/>
      <c r="DL240" s="6"/>
      <c r="DN240" s="572"/>
      <c r="DO240" s="577"/>
      <c r="DP240" s="43"/>
      <c r="DQ240" s="44"/>
      <c r="DR240" s="44"/>
      <c r="DS240" s="45"/>
      <c r="DT240" s="49"/>
      <c r="DU240" s="577"/>
      <c r="DV240" s="577"/>
      <c r="DW240" s="577"/>
      <c r="DX240" s="578"/>
      <c r="DY240" s="17"/>
      <c r="DZ240" s="44"/>
      <c r="EA240" s="44"/>
      <c r="EB240" s="44"/>
      <c r="EC240" s="45"/>
      <c r="ED240" s="572"/>
      <c r="EE240" s="6"/>
      <c r="EG240" s="409"/>
      <c r="EH240" s="422"/>
      <c r="EI240" s="43"/>
      <c r="EJ240" s="44"/>
      <c r="EK240" s="44"/>
      <c r="EL240" s="45"/>
      <c r="EM240" s="49"/>
      <c r="EN240" s="422"/>
      <c r="EO240" s="422"/>
      <c r="EP240" s="422"/>
      <c r="EQ240" s="424"/>
      <c r="ER240" s="17"/>
      <c r="ES240" s="44"/>
      <c r="ET240" s="44"/>
      <c r="EU240" s="44"/>
      <c r="EV240" s="45"/>
      <c r="EW240" s="409"/>
      <c r="EX240" s="6"/>
      <c r="EZ240" s="572"/>
      <c r="FA240" s="577"/>
      <c r="FB240" s="43"/>
      <c r="FC240" s="44"/>
      <c r="FD240" s="44"/>
      <c r="FE240" s="45"/>
      <c r="FF240" s="49"/>
      <c r="FG240" s="577"/>
      <c r="FH240" s="577"/>
      <c r="FI240" s="577"/>
      <c r="FJ240" s="578"/>
      <c r="FK240" s="17"/>
      <c r="FL240" s="44"/>
      <c r="FM240" s="44"/>
      <c r="FN240" s="44"/>
      <c r="FO240" s="45"/>
      <c r="FP240" s="572"/>
      <c r="FQ240" s="6"/>
      <c r="FS240" s="409"/>
      <c r="FT240" s="422"/>
      <c r="FU240" s="43"/>
      <c r="FV240" s="44"/>
      <c r="FW240" s="44"/>
      <c r="FX240" s="45"/>
      <c r="FY240" s="49"/>
      <c r="FZ240" s="422"/>
      <c r="GA240" s="422"/>
      <c r="GB240" s="422"/>
      <c r="GC240" s="424"/>
      <c r="GD240" s="17"/>
      <c r="GE240" s="44"/>
      <c r="GF240" s="44"/>
      <c r="GG240" s="44"/>
      <c r="GH240" s="45"/>
      <c r="GI240" s="409"/>
      <c r="GJ240" s="6"/>
      <c r="GL240" s="572"/>
      <c r="GM240" s="577"/>
      <c r="GN240" s="43"/>
      <c r="GO240" s="44"/>
      <c r="GP240" s="44"/>
      <c r="GQ240" s="45"/>
      <c r="GR240" s="49"/>
      <c r="GS240" s="577"/>
      <c r="GT240" s="577"/>
      <c r="GU240" s="577"/>
      <c r="GV240" s="578"/>
      <c r="GW240" s="17"/>
      <c r="GX240" s="44"/>
      <c r="GY240" s="44"/>
      <c r="GZ240" s="44"/>
      <c r="HA240" s="45"/>
      <c r="HB240" s="572"/>
      <c r="HC240" s="6"/>
      <c r="HE240" s="409"/>
      <c r="HF240" s="422"/>
      <c r="HG240" s="43"/>
      <c r="HH240" s="44"/>
      <c r="HI240" s="44"/>
      <c r="HJ240" s="45"/>
      <c r="HK240" s="49"/>
      <c r="HL240" s="422"/>
      <c r="HM240" s="422"/>
      <c r="HN240" s="422"/>
      <c r="HO240" s="424"/>
      <c r="HP240" s="17"/>
      <c r="HQ240" s="44"/>
      <c r="HR240" s="44"/>
      <c r="HS240" s="44"/>
      <c r="HT240" s="45"/>
      <c r="HU240" s="409"/>
      <c r="HV240" s="6"/>
      <c r="HX240" s="572"/>
      <c r="HY240" s="577"/>
      <c r="HZ240" s="43"/>
      <c r="IA240" s="44"/>
      <c r="IB240" s="44"/>
      <c r="IC240" s="45"/>
      <c r="ID240" s="49"/>
      <c r="IE240" s="577"/>
      <c r="IF240" s="577"/>
      <c r="IG240" s="577"/>
      <c r="IH240" s="578"/>
      <c r="II240" s="17"/>
      <c r="IJ240" s="44"/>
      <c r="IK240" s="44"/>
      <c r="IL240" s="44"/>
      <c r="IM240" s="45"/>
      <c r="IN240" s="572"/>
      <c r="IO240" s="6"/>
      <c r="IQ240" s="566"/>
      <c r="IR240" s="577"/>
      <c r="IS240" s="43"/>
      <c r="IT240" s="44"/>
      <c r="IU240" s="44"/>
      <c r="IV240" s="45"/>
      <c r="IW240" s="49"/>
      <c r="IX240" s="577"/>
      <c r="IY240" s="577"/>
      <c r="IZ240" s="577"/>
      <c r="JA240" s="578"/>
      <c r="JB240" s="17"/>
      <c r="JC240" s="44"/>
      <c r="JD240" s="44"/>
      <c r="JE240" s="44"/>
      <c r="JF240" s="45"/>
      <c r="JG240" s="566"/>
      <c r="JH240" s="6"/>
    </row>
    <row r="241" spans="1:269" s="306" customFormat="1" x14ac:dyDescent="0.25">
      <c r="A241" s="598">
        <v>32</v>
      </c>
      <c r="B241" s="155" t="s">
        <v>39</v>
      </c>
      <c r="C241" s="155">
        <f>SUM(C229,C234)</f>
        <v>0</v>
      </c>
      <c r="D241" s="155">
        <f>SUM(D229,D234)</f>
        <v>9204</v>
      </c>
      <c r="E241" s="155">
        <f>SUM(D241,-C241)</f>
        <v>9204</v>
      </c>
      <c r="F241" s="290" t="e">
        <f>E241/C241</f>
        <v>#DIV/0!</v>
      </c>
      <c r="G241" s="452">
        <v>23</v>
      </c>
      <c r="H241" s="155">
        <f>SUM(H229,H234)</f>
        <v>90991</v>
      </c>
      <c r="I241" s="155">
        <f>SUM(I229,I234)</f>
        <v>89273</v>
      </c>
      <c r="J241" s="155">
        <f>SUM(I241,-H241)</f>
        <v>-1718</v>
      </c>
      <c r="K241" s="294">
        <f>J241/H241</f>
        <v>-1.8880988229605124E-2</v>
      </c>
      <c r="L241" s="296"/>
      <c r="M241" s="556">
        <f>SUM(M229,M234)</f>
        <v>9285</v>
      </c>
      <c r="N241" s="556">
        <f>SUM(N229,N234)</f>
        <v>8687</v>
      </c>
      <c r="O241" s="556">
        <f>SUM(N241,-M241)</f>
        <v>-598</v>
      </c>
      <c r="P241" s="599">
        <f>O241/M241</f>
        <v>-6.4404954227248248E-2</v>
      </c>
      <c r="Q241" s="598">
        <v>32</v>
      </c>
      <c r="R241" s="558"/>
      <c r="U241" s="600">
        <v>32</v>
      </c>
      <c r="V241" s="155" t="s">
        <v>39</v>
      </c>
      <c r="W241" s="155">
        <f>SUM(W229,W234)</f>
        <v>0</v>
      </c>
      <c r="X241" s="155">
        <f>SUM(X229,X234)</f>
        <v>86439</v>
      </c>
      <c r="Y241" s="155">
        <f>SUM(X241,-W241)</f>
        <v>86439</v>
      </c>
      <c r="Z241" s="290" t="e">
        <f>Y241/W241</f>
        <v>#DIV/0!</v>
      </c>
      <c r="AA241" s="452">
        <v>23</v>
      </c>
      <c r="AB241" s="155">
        <f>SUM(AB229,AB234)</f>
        <v>3884</v>
      </c>
      <c r="AC241" s="155">
        <f>SUM(AC229,AC234)</f>
        <v>3827</v>
      </c>
      <c r="AD241" s="155">
        <f>SUM(AC241,-AB241)</f>
        <v>-57</v>
      </c>
      <c r="AE241" s="294">
        <f>AD241/AB241</f>
        <v>-1.4675592173017508E-2</v>
      </c>
      <c r="AF241" s="296"/>
      <c r="AG241" s="556">
        <f>SUM(AG229,AG234)</f>
        <v>92213</v>
      </c>
      <c r="AH241" s="556">
        <f>SUM(AH229,AH234)</f>
        <v>3827</v>
      </c>
      <c r="AI241" s="556">
        <f>SUM(AH241,-AG241)</f>
        <v>-88386</v>
      </c>
      <c r="AJ241" s="599">
        <f>AI241/AG241</f>
        <v>-0.95849825946450062</v>
      </c>
      <c r="AK241" s="600">
        <v>32</v>
      </c>
      <c r="AL241" s="558"/>
      <c r="AN241" s="601">
        <v>32</v>
      </c>
      <c r="AO241" s="155" t="s">
        <v>39</v>
      </c>
      <c r="AP241" s="155">
        <f>SUM(AP229,AP234)</f>
        <v>0</v>
      </c>
      <c r="AQ241" s="155">
        <f>SUM(AQ229,AQ234)</f>
        <v>86439</v>
      </c>
      <c r="AR241" s="155">
        <f>SUM(AQ241,-AP241)</f>
        <v>86439</v>
      </c>
      <c r="AS241" s="290" t="e">
        <f>AR241/AP241</f>
        <v>#DIV/0!</v>
      </c>
      <c r="AT241" s="452">
        <v>23</v>
      </c>
      <c r="AU241" s="155">
        <f>SUM(AU229,AU234)</f>
        <v>981</v>
      </c>
      <c r="AV241" s="155">
        <f>SUM(AV229,AV234)</f>
        <v>903</v>
      </c>
      <c r="AW241" s="155">
        <f>SUM(AV241,-AU241)</f>
        <v>-78</v>
      </c>
      <c r="AX241" s="294">
        <f>AW241/AU241</f>
        <v>-7.9510703363914373E-2</v>
      </c>
      <c r="AY241" s="296"/>
      <c r="AZ241" s="556">
        <f>SUM(AZ229,AZ234)</f>
        <v>92213</v>
      </c>
      <c r="BA241" s="556">
        <f>SUM(BA229,BA234)</f>
        <v>903</v>
      </c>
      <c r="BB241" s="556">
        <f>SUM(BA241,-AZ241)</f>
        <v>-91310</v>
      </c>
      <c r="BC241" s="599">
        <f>BB241/AZ241</f>
        <v>-0.99020745448038783</v>
      </c>
      <c r="BD241" s="601">
        <v>32</v>
      </c>
      <c r="BE241" s="558"/>
      <c r="BH241" s="600">
        <v>32</v>
      </c>
      <c r="BI241" s="155" t="s">
        <v>39</v>
      </c>
      <c r="BJ241" s="155">
        <f>SUM(BJ229,BJ234)</f>
        <v>0</v>
      </c>
      <c r="BK241" s="155">
        <f>SUM(BK229,BK234)</f>
        <v>86439</v>
      </c>
      <c r="BL241" s="155">
        <f>SUM(BK241,-BJ241)</f>
        <v>86439</v>
      </c>
      <c r="BM241" s="290" t="e">
        <f>BL241/BJ241</f>
        <v>#DIV/0!</v>
      </c>
      <c r="BN241" s="452">
        <v>23</v>
      </c>
      <c r="BO241" s="155">
        <f>SUM(BO229,BO234)</f>
        <v>3553</v>
      </c>
      <c r="BP241" s="155">
        <f>SUM(BP229,BP234)</f>
        <v>3497</v>
      </c>
      <c r="BQ241" s="155">
        <f>SUM(BP241,-BO241)</f>
        <v>-56</v>
      </c>
      <c r="BR241" s="294">
        <f>BQ241/BO241</f>
        <v>-1.5761328454826907E-2</v>
      </c>
      <c r="BS241" s="296"/>
      <c r="BT241" s="556">
        <f>SUM(BT229,BT234)</f>
        <v>92213</v>
      </c>
      <c r="BU241" s="556">
        <f>SUM(BU229,BU234)</f>
        <v>3497</v>
      </c>
      <c r="BV241" s="556">
        <f>SUM(BU241,-BT241)</f>
        <v>-88716</v>
      </c>
      <c r="BW241" s="599">
        <f>BV241/BT241</f>
        <v>-0.96207693058462473</v>
      </c>
      <c r="BX241" s="600">
        <v>32</v>
      </c>
      <c r="BY241" s="558"/>
      <c r="CB241" s="601">
        <v>32</v>
      </c>
      <c r="CC241" s="155" t="s">
        <v>39</v>
      </c>
      <c r="CD241" s="155">
        <f>SUM(CD229,CD234)</f>
        <v>0</v>
      </c>
      <c r="CE241" s="155">
        <f>SUM(CE229,CE234)</f>
        <v>86439</v>
      </c>
      <c r="CF241" s="155">
        <f>SUM(CE241,-CD241)</f>
        <v>86439</v>
      </c>
      <c r="CG241" s="290" t="e">
        <f>CF241/CD241</f>
        <v>#DIV/0!</v>
      </c>
      <c r="CH241" s="452">
        <v>23</v>
      </c>
      <c r="CI241" s="155">
        <f>SUM(CI229,CI234)</f>
        <v>1790</v>
      </c>
      <c r="CJ241" s="155">
        <f>SUM(CJ229,CJ234)</f>
        <v>1977</v>
      </c>
      <c r="CK241" s="155">
        <f>SUM(CJ241,-CI241)</f>
        <v>187</v>
      </c>
      <c r="CL241" s="294">
        <f>CK241/CI241</f>
        <v>0.10446927374301676</v>
      </c>
      <c r="CM241" s="296"/>
      <c r="CN241" s="556">
        <f>SUM(CN229,CN234)</f>
        <v>92213</v>
      </c>
      <c r="CO241" s="556">
        <f>SUM(CO229,CO234)</f>
        <v>1977</v>
      </c>
      <c r="CP241" s="556">
        <f>SUM(CO241,-CN241)</f>
        <v>-90236</v>
      </c>
      <c r="CQ241" s="599">
        <f>CP241/CN241</f>
        <v>-0.97856050665307492</v>
      </c>
      <c r="CR241" s="601">
        <v>32</v>
      </c>
      <c r="CS241" s="558"/>
      <c r="CU241" s="600">
        <v>32</v>
      </c>
      <c r="CV241" s="155" t="s">
        <v>39</v>
      </c>
      <c r="CW241" s="155">
        <f>SUM(CW229,CW234)</f>
        <v>0</v>
      </c>
      <c r="CX241" s="155">
        <f>SUM(CX229,CX234)</f>
        <v>86439</v>
      </c>
      <c r="CY241" s="155">
        <f>SUM(CX241,-CW241)</f>
        <v>86439</v>
      </c>
      <c r="CZ241" s="290" t="e">
        <f>CY241/CW241</f>
        <v>#DIV/0!</v>
      </c>
      <c r="DA241" s="452">
        <v>23</v>
      </c>
      <c r="DB241" s="155">
        <f>SUM(DB229,DB234)</f>
        <v>2541</v>
      </c>
      <c r="DC241" s="155">
        <f>SUM(DC229,DC234)</f>
        <v>2436</v>
      </c>
      <c r="DD241" s="155">
        <f>SUM(DC241,-DB241)</f>
        <v>-105</v>
      </c>
      <c r="DE241" s="294">
        <f>DD241/DB241</f>
        <v>-4.1322314049586778E-2</v>
      </c>
      <c r="DF241" s="296"/>
      <c r="DG241" s="556">
        <f>SUM(DG229,DG234)</f>
        <v>92213</v>
      </c>
      <c r="DH241" s="556">
        <f>SUM(DH229,DH234)</f>
        <v>2436</v>
      </c>
      <c r="DI241" s="556">
        <f>SUM(DH241,-DG241)</f>
        <v>-89777</v>
      </c>
      <c r="DJ241" s="599">
        <f>DI241/DG241</f>
        <v>-0.97358290045872053</v>
      </c>
      <c r="DK241" s="600">
        <v>32</v>
      </c>
      <c r="DL241" s="558"/>
      <c r="DN241" s="601">
        <v>32</v>
      </c>
      <c r="DO241" s="155" t="s">
        <v>39</v>
      </c>
      <c r="DP241" s="155">
        <f>SUM(DP229,DP234)</f>
        <v>0</v>
      </c>
      <c r="DQ241" s="155">
        <f>SUM(DQ229,DQ234)</f>
        <v>86439</v>
      </c>
      <c r="DR241" s="155">
        <f>SUM(DQ241,-DP241)</f>
        <v>86439</v>
      </c>
      <c r="DS241" s="290" t="e">
        <f>DR241/DP241</f>
        <v>#DIV/0!</v>
      </c>
      <c r="DT241" s="452">
        <v>23</v>
      </c>
      <c r="DU241" s="155">
        <f>SUM(DU229,DU234)</f>
        <v>762</v>
      </c>
      <c r="DV241" s="155">
        <f>SUM(DV229,DV234)</f>
        <v>748</v>
      </c>
      <c r="DW241" s="155">
        <f>SUM(DV241,-DU241)</f>
        <v>-14</v>
      </c>
      <c r="DX241" s="294">
        <f>DW241/DU241</f>
        <v>-1.8372703412073491E-2</v>
      </c>
      <c r="DY241" s="296"/>
      <c r="DZ241" s="556">
        <f>SUM(DZ229,DZ234)</f>
        <v>92213</v>
      </c>
      <c r="EA241" s="556">
        <f>SUM(EA229,EA234)</f>
        <v>748</v>
      </c>
      <c r="EB241" s="556">
        <f>SUM(EA241,-DZ241)</f>
        <v>-91465</v>
      </c>
      <c r="EC241" s="599">
        <f>EB241/DZ241</f>
        <v>-0.99188834546105209</v>
      </c>
      <c r="ED241" s="601">
        <v>32</v>
      </c>
      <c r="EE241" s="558"/>
      <c r="EG241" s="600">
        <v>32</v>
      </c>
      <c r="EH241" s="155" t="s">
        <v>39</v>
      </c>
      <c r="EI241" s="155">
        <f>SUM(EI229,EI234)</f>
        <v>0</v>
      </c>
      <c r="EJ241" s="155">
        <f>SUM(EJ229,EJ234)</f>
        <v>86439</v>
      </c>
      <c r="EK241" s="155">
        <f>SUM(EJ241,-EI241)</f>
        <v>86439</v>
      </c>
      <c r="EL241" s="290" t="e">
        <f>EK241/EI241</f>
        <v>#DIV/0!</v>
      </c>
      <c r="EM241" s="452">
        <v>23</v>
      </c>
      <c r="EN241" s="155">
        <f>SUM(EN229,EN234)</f>
        <v>774</v>
      </c>
      <c r="EO241" s="155">
        <f>SUM(EO229,EO234)</f>
        <v>766</v>
      </c>
      <c r="EP241" s="155">
        <f>SUM(EO241,-EN241)</f>
        <v>-8</v>
      </c>
      <c r="EQ241" s="294">
        <f>EP241/EN241</f>
        <v>-1.0335917312661499E-2</v>
      </c>
      <c r="ER241" s="296"/>
      <c r="ES241" s="556">
        <f>SUM(ES229,ES234)</f>
        <v>92213</v>
      </c>
      <c r="ET241" s="556">
        <f>SUM(ET229,ET234)</f>
        <v>766</v>
      </c>
      <c r="EU241" s="556">
        <f>SUM(ET241,-ES241)</f>
        <v>-91447</v>
      </c>
      <c r="EV241" s="599">
        <f>EU241/ES241</f>
        <v>-0.99169314521813623</v>
      </c>
      <c r="EW241" s="600">
        <v>32</v>
      </c>
      <c r="EX241" s="558"/>
      <c r="EZ241" s="601">
        <v>32</v>
      </c>
      <c r="FA241" s="155" t="s">
        <v>39</v>
      </c>
      <c r="FB241" s="155">
        <f>SUM(FB229,FB234)</f>
        <v>0</v>
      </c>
      <c r="FC241" s="155">
        <f>SUM(FC229,FC234)</f>
        <v>86439</v>
      </c>
      <c r="FD241" s="155">
        <f>SUM(FC241,-FB241)</f>
        <v>86439</v>
      </c>
      <c r="FE241" s="290" t="e">
        <f>FD241/FB241</f>
        <v>#DIV/0!</v>
      </c>
      <c r="FF241" s="452">
        <v>23</v>
      </c>
      <c r="FG241" s="155">
        <f>SUM(FG229,FG234)</f>
        <v>385</v>
      </c>
      <c r="FH241" s="155">
        <f>SUM(FH229,FH234)</f>
        <v>372</v>
      </c>
      <c r="FI241" s="155">
        <f>SUM(FH241,-FG241)</f>
        <v>-13</v>
      </c>
      <c r="FJ241" s="294">
        <f>FI241/FG241</f>
        <v>-3.3766233766233764E-2</v>
      </c>
      <c r="FK241" s="296"/>
      <c r="FL241" s="556">
        <f>SUM(FL229,FL234)</f>
        <v>92213</v>
      </c>
      <c r="FM241" s="556">
        <f>SUM(FM229,FM234)</f>
        <v>372</v>
      </c>
      <c r="FN241" s="556">
        <f>SUM(FM241,-FL241)</f>
        <v>-91841</v>
      </c>
      <c r="FO241" s="599">
        <f>FN241/FL241</f>
        <v>-0.99596586164640566</v>
      </c>
      <c r="FP241" s="601">
        <v>32</v>
      </c>
      <c r="FQ241" s="558"/>
      <c r="FS241" s="600">
        <v>32</v>
      </c>
      <c r="FT241" s="155" t="s">
        <v>39</v>
      </c>
      <c r="FU241" s="155">
        <f>SUM(FU229,FU234)</f>
        <v>0</v>
      </c>
      <c r="FV241" s="155">
        <f>SUM(FV229,FV234)</f>
        <v>86439</v>
      </c>
      <c r="FW241" s="155">
        <f>SUM(FV241,-FU241)</f>
        <v>86439</v>
      </c>
      <c r="FX241" s="290" t="e">
        <f>FW241/FU241</f>
        <v>#DIV/0!</v>
      </c>
      <c r="FY241" s="452">
        <v>23</v>
      </c>
      <c r="FZ241" s="155">
        <f>SUM(FZ229,FZ234)</f>
        <v>928</v>
      </c>
      <c r="GA241" s="155">
        <f>SUM(GA229,GA234)</f>
        <v>847</v>
      </c>
      <c r="GB241" s="155">
        <f>SUM(GA241,-FZ241)</f>
        <v>-81</v>
      </c>
      <c r="GC241" s="294">
        <f>GB241/FZ241</f>
        <v>-8.7284482758620691E-2</v>
      </c>
      <c r="GD241" s="296"/>
      <c r="GE241" s="556">
        <f>SUM(GE229,GE234)</f>
        <v>92213</v>
      </c>
      <c r="GF241" s="556">
        <f>SUM(GF229,GF234)</f>
        <v>847</v>
      </c>
      <c r="GG241" s="556">
        <f>SUM(GF241,-GE241)</f>
        <v>-91366</v>
      </c>
      <c r="GH241" s="599">
        <f>GG241/GE241</f>
        <v>-0.99081474412501491</v>
      </c>
      <c r="GI241" s="600">
        <v>32</v>
      </c>
      <c r="GJ241" s="558"/>
      <c r="GL241" s="601">
        <v>32</v>
      </c>
      <c r="GM241" s="155" t="s">
        <v>39</v>
      </c>
      <c r="GN241" s="155">
        <f>SUM(GN229,GN234)</f>
        <v>0</v>
      </c>
      <c r="GO241" s="155">
        <f>SUM(GO229,GO234)</f>
        <v>86439</v>
      </c>
      <c r="GP241" s="155">
        <f>SUM(GO241,-GN241)</f>
        <v>86439</v>
      </c>
      <c r="GQ241" s="290" t="e">
        <f>GP241/GN241</f>
        <v>#DIV/0!</v>
      </c>
      <c r="GR241" s="452">
        <v>23</v>
      </c>
      <c r="GS241" s="155">
        <f>SUM(GS229,GS234)</f>
        <v>194</v>
      </c>
      <c r="GT241" s="155">
        <f>SUM(GT229,GT234)</f>
        <v>183</v>
      </c>
      <c r="GU241" s="155">
        <f>SUM(GT241,-GS241)</f>
        <v>-11</v>
      </c>
      <c r="GV241" s="294">
        <f>GU241/GS241</f>
        <v>-5.6701030927835051E-2</v>
      </c>
      <c r="GW241" s="296"/>
      <c r="GX241" s="556">
        <f>SUM(GX229,GX234)</f>
        <v>92213</v>
      </c>
      <c r="GY241" s="556">
        <f>SUM(GY229,GY234)</f>
        <v>183</v>
      </c>
      <c r="GZ241" s="556">
        <f>SUM(GY241,-GX241)</f>
        <v>-92030</v>
      </c>
      <c r="HA241" s="599">
        <f>GZ241/GX241</f>
        <v>-0.99801546419702214</v>
      </c>
      <c r="HB241" s="601">
        <v>32</v>
      </c>
      <c r="HC241" s="558"/>
      <c r="HE241" s="600">
        <v>32</v>
      </c>
      <c r="HF241" s="155" t="s">
        <v>39</v>
      </c>
      <c r="HG241" s="155">
        <f>SUM(HG229,HG234)</f>
        <v>0</v>
      </c>
      <c r="HH241" s="155">
        <f>SUM(HH229,HH234)</f>
        <v>86439</v>
      </c>
      <c r="HI241" s="155">
        <f>SUM(HH241,-HG241)</f>
        <v>86439</v>
      </c>
      <c r="HJ241" s="290" t="e">
        <f>HI241/HG241</f>
        <v>#DIV/0!</v>
      </c>
      <c r="HK241" s="452">
        <v>23</v>
      </c>
      <c r="HL241" s="155">
        <f>SUM(HL229,HL234)</f>
        <v>590</v>
      </c>
      <c r="HM241" s="155">
        <f>SUM(HM229,HM234)</f>
        <v>661</v>
      </c>
      <c r="HN241" s="155">
        <f>SUM(HM241,-HL241)</f>
        <v>71</v>
      </c>
      <c r="HO241" s="294">
        <f>HN241/HL241</f>
        <v>0.12033898305084746</v>
      </c>
      <c r="HP241" s="296"/>
      <c r="HQ241" s="556">
        <f>SUM(HQ229,HQ234)</f>
        <v>92213</v>
      </c>
      <c r="HR241" s="556">
        <f>SUM(HR229,HR234)</f>
        <v>661</v>
      </c>
      <c r="HS241" s="556">
        <f>SUM(HR241,-HQ241)</f>
        <v>-91552</v>
      </c>
      <c r="HT241" s="599">
        <f>HS241/HQ241</f>
        <v>-0.99283181330181214</v>
      </c>
      <c r="HU241" s="600">
        <v>32</v>
      </c>
      <c r="HV241" s="558"/>
      <c r="HX241" s="601">
        <v>32</v>
      </c>
      <c r="HY241" s="155" t="s">
        <v>39</v>
      </c>
      <c r="HZ241" s="155">
        <f>SUM(HZ229,HZ234)</f>
        <v>0</v>
      </c>
      <c r="IA241" s="155">
        <f>SUM(IA229,IA234)</f>
        <v>86439</v>
      </c>
      <c r="IB241" s="155">
        <f>SUM(IA241,-HZ241)</f>
        <v>86439</v>
      </c>
      <c r="IC241" s="290" t="e">
        <f>IB241/HZ241</f>
        <v>#DIV/0!</v>
      </c>
      <c r="ID241" s="452">
        <v>23</v>
      </c>
      <c r="IE241" s="155">
        <f>SUM(IE229,IE234)</f>
        <v>1107</v>
      </c>
      <c r="IF241" s="155">
        <f>SUM(IF229,IF234)</f>
        <v>1012</v>
      </c>
      <c r="IG241" s="155">
        <f>SUM(IF241,-IE241)</f>
        <v>-95</v>
      </c>
      <c r="IH241" s="294">
        <f>IG241/IE241</f>
        <v>-8.5817524841915085E-2</v>
      </c>
      <c r="II241" s="296"/>
      <c r="IJ241" s="556">
        <f>SUM(IJ229,IJ234)</f>
        <v>92213</v>
      </c>
      <c r="IK241" s="556">
        <f>SUM(IK229,IK234)</f>
        <v>1012</v>
      </c>
      <c r="IL241" s="556">
        <f>SUM(IK241,-IJ241)</f>
        <v>-91201</v>
      </c>
      <c r="IM241" s="599">
        <f>IL241/IJ241</f>
        <v>-0.98902540856495291</v>
      </c>
      <c r="IN241" s="601">
        <v>32</v>
      </c>
      <c r="IO241" s="558"/>
      <c r="IQ241" s="598">
        <v>32</v>
      </c>
      <c r="IR241" s="155" t="s">
        <v>39</v>
      </c>
      <c r="IS241" s="155">
        <f>SUM(IS229,IS234)</f>
        <v>0</v>
      </c>
      <c r="IT241" s="155">
        <f>SUM(IT229,IT234)</f>
        <v>86439</v>
      </c>
      <c r="IU241" s="155">
        <f>SUM(IT241,-IS241)</f>
        <v>86439</v>
      </c>
      <c r="IV241" s="290" t="e">
        <f>IU241/IS241</f>
        <v>#DIV/0!</v>
      </c>
      <c r="IW241" s="452">
        <v>23</v>
      </c>
      <c r="IX241" s="155">
        <f>SUM(IX229,IX234)</f>
        <v>17489</v>
      </c>
      <c r="IY241" s="155">
        <f>SUM(IY229,IY234)</f>
        <v>17229</v>
      </c>
      <c r="IZ241" s="155">
        <f>SUM(IY241,-IX241)</f>
        <v>-260</v>
      </c>
      <c r="JA241" s="294">
        <f>IZ241/IX241</f>
        <v>-1.4866487506432614E-2</v>
      </c>
      <c r="JB241" s="296"/>
      <c r="JC241" s="556">
        <f>SUM(JC229,JC234)</f>
        <v>92213</v>
      </c>
      <c r="JD241" s="556">
        <f>SUM(JD229,JD234)</f>
        <v>17229</v>
      </c>
      <c r="JE241" s="556">
        <f>SUM(JD241,-JC241)</f>
        <v>-74984</v>
      </c>
      <c r="JF241" s="599">
        <f>JE241/JC241</f>
        <v>-0.81316083415570473</v>
      </c>
      <c r="JG241" s="598">
        <v>32</v>
      </c>
      <c r="JH241" s="558"/>
      <c r="JI241" s="306">
        <v>17229</v>
      </c>
    </row>
    <row r="242" spans="1:269" x14ac:dyDescent="0.25">
      <c r="A242" s="583"/>
      <c r="B242" s="567" t="s">
        <v>145</v>
      </c>
      <c r="C242" s="567">
        <v>2012</v>
      </c>
      <c r="D242" s="567">
        <v>2013</v>
      </c>
      <c r="E242" s="567" t="s">
        <v>3</v>
      </c>
      <c r="F242" s="568" t="s">
        <v>4</v>
      </c>
      <c r="G242" s="569" t="s">
        <v>1</v>
      </c>
      <c r="H242" s="567">
        <v>2014</v>
      </c>
      <c r="I242" s="567">
        <v>2015</v>
      </c>
      <c r="J242" s="567" t="s">
        <v>3</v>
      </c>
      <c r="K242" s="568" t="s">
        <v>4</v>
      </c>
      <c r="L242" s="17"/>
      <c r="M242" s="44"/>
      <c r="N242" s="44"/>
      <c r="O242" s="44"/>
      <c r="P242" s="45"/>
      <c r="Q242" s="417"/>
      <c r="R242" s="6"/>
      <c r="U242" s="431"/>
      <c r="V242" s="410" t="s">
        <v>133</v>
      </c>
      <c r="W242" s="410">
        <v>2012</v>
      </c>
      <c r="X242" s="410">
        <v>2013</v>
      </c>
      <c r="Y242" s="410" t="s">
        <v>3</v>
      </c>
      <c r="Z242" s="414" t="s">
        <v>4</v>
      </c>
      <c r="AA242" s="415" t="s">
        <v>1</v>
      </c>
      <c r="AB242" s="410">
        <v>2014</v>
      </c>
      <c r="AC242" s="410">
        <v>2015</v>
      </c>
      <c r="AD242" s="410" t="s">
        <v>3</v>
      </c>
      <c r="AE242" s="414" t="s">
        <v>4</v>
      </c>
      <c r="AF242" s="17"/>
      <c r="AG242" s="44"/>
      <c r="AH242" s="44"/>
      <c r="AI242" s="44"/>
      <c r="AJ242" s="45"/>
      <c r="AK242" s="423"/>
      <c r="AL242" s="6"/>
      <c r="AN242" s="602"/>
      <c r="AO242" s="573" t="s">
        <v>134</v>
      </c>
      <c r="AP242" s="410">
        <v>2012</v>
      </c>
      <c r="AQ242" s="410">
        <v>2013</v>
      </c>
      <c r="AR242" s="410" t="s">
        <v>3</v>
      </c>
      <c r="AS242" s="414" t="s">
        <v>4</v>
      </c>
      <c r="AT242" s="415" t="s">
        <v>1</v>
      </c>
      <c r="AU242" s="573">
        <v>2014</v>
      </c>
      <c r="AV242" s="573">
        <v>2015</v>
      </c>
      <c r="AW242" s="573" t="s">
        <v>3</v>
      </c>
      <c r="AX242" s="574" t="s">
        <v>4</v>
      </c>
      <c r="AY242" s="17"/>
      <c r="AZ242" s="44"/>
      <c r="BA242" s="44"/>
      <c r="BB242" s="44"/>
      <c r="BC242" s="45"/>
      <c r="BD242" s="576"/>
      <c r="BE242" s="6"/>
      <c r="BH242" s="431"/>
      <c r="BI242" s="410" t="s">
        <v>146</v>
      </c>
      <c r="BJ242" s="410">
        <v>2012</v>
      </c>
      <c r="BK242" s="410">
        <v>2013</v>
      </c>
      <c r="BL242" s="410" t="s">
        <v>3</v>
      </c>
      <c r="BM242" s="414" t="s">
        <v>4</v>
      </c>
      <c r="BN242" s="415" t="s">
        <v>1</v>
      </c>
      <c r="BO242" s="410">
        <v>2014</v>
      </c>
      <c r="BP242" s="410">
        <v>2015</v>
      </c>
      <c r="BQ242" s="410" t="s">
        <v>3</v>
      </c>
      <c r="BR242" s="414" t="s">
        <v>4</v>
      </c>
      <c r="BS242" s="17"/>
      <c r="BT242" s="44"/>
      <c r="BU242" s="44"/>
      <c r="BV242" s="44"/>
      <c r="BW242" s="45"/>
      <c r="BX242" s="423"/>
      <c r="BY242" s="6"/>
      <c r="CB242" s="602"/>
      <c r="CC242" s="573" t="s">
        <v>136</v>
      </c>
      <c r="CD242" s="410">
        <v>2012</v>
      </c>
      <c r="CE242" s="410">
        <v>2013</v>
      </c>
      <c r="CF242" s="410" t="s">
        <v>3</v>
      </c>
      <c r="CG242" s="414" t="s">
        <v>4</v>
      </c>
      <c r="CH242" s="415" t="s">
        <v>1</v>
      </c>
      <c r="CI242" s="573">
        <v>2014</v>
      </c>
      <c r="CJ242" s="573">
        <v>2015</v>
      </c>
      <c r="CK242" s="573" t="s">
        <v>3</v>
      </c>
      <c r="CL242" s="574" t="s">
        <v>4</v>
      </c>
      <c r="CM242" s="17"/>
      <c r="CN242" s="44"/>
      <c r="CO242" s="44"/>
      <c r="CP242" s="44"/>
      <c r="CQ242" s="45"/>
      <c r="CR242" s="576"/>
      <c r="CS242" s="6"/>
      <c r="CU242" s="431"/>
      <c r="CV242" s="410" t="s">
        <v>147</v>
      </c>
      <c r="CW242" s="410">
        <v>2012</v>
      </c>
      <c r="CX242" s="410">
        <v>2013</v>
      </c>
      <c r="CY242" s="410" t="s">
        <v>3</v>
      </c>
      <c r="CZ242" s="414" t="s">
        <v>4</v>
      </c>
      <c r="DA242" s="415" t="s">
        <v>1</v>
      </c>
      <c r="DB242" s="410">
        <v>2014</v>
      </c>
      <c r="DC242" s="410">
        <v>2015</v>
      </c>
      <c r="DD242" s="410" t="s">
        <v>3</v>
      </c>
      <c r="DE242" s="414" t="s">
        <v>4</v>
      </c>
      <c r="DF242" s="17"/>
      <c r="DG242" s="44"/>
      <c r="DH242" s="44"/>
      <c r="DI242" s="44"/>
      <c r="DJ242" s="45"/>
      <c r="DK242" s="423"/>
      <c r="DL242" s="6"/>
      <c r="DN242" s="602"/>
      <c r="DO242" s="573" t="s">
        <v>138</v>
      </c>
      <c r="DP242" s="410">
        <v>2012</v>
      </c>
      <c r="DQ242" s="410">
        <v>2013</v>
      </c>
      <c r="DR242" s="410" t="s">
        <v>3</v>
      </c>
      <c r="DS242" s="414" t="s">
        <v>4</v>
      </c>
      <c r="DT242" s="415" t="s">
        <v>1</v>
      </c>
      <c r="DU242" s="573">
        <v>2014</v>
      </c>
      <c r="DV242" s="573">
        <v>2015</v>
      </c>
      <c r="DW242" s="573" t="s">
        <v>3</v>
      </c>
      <c r="DX242" s="574" t="s">
        <v>4</v>
      </c>
      <c r="DY242" s="17"/>
      <c r="DZ242" s="44"/>
      <c r="EA242" s="44"/>
      <c r="EB242" s="44"/>
      <c r="EC242" s="45"/>
      <c r="ED242" s="576"/>
      <c r="EE242" s="6"/>
      <c r="EG242" s="431"/>
      <c r="EH242" s="410" t="s">
        <v>139</v>
      </c>
      <c r="EI242" s="410">
        <v>2012</v>
      </c>
      <c r="EJ242" s="410">
        <v>2013</v>
      </c>
      <c r="EK242" s="410" t="s">
        <v>3</v>
      </c>
      <c r="EL242" s="414" t="s">
        <v>4</v>
      </c>
      <c r="EM242" s="415" t="s">
        <v>1</v>
      </c>
      <c r="EN242" s="410">
        <v>2014</v>
      </c>
      <c r="EO242" s="410">
        <v>2015</v>
      </c>
      <c r="EP242" s="410" t="s">
        <v>3</v>
      </c>
      <c r="EQ242" s="414" t="s">
        <v>4</v>
      </c>
      <c r="ER242" s="17"/>
      <c r="ES242" s="44"/>
      <c r="ET242" s="44"/>
      <c r="EU242" s="44"/>
      <c r="EV242" s="45"/>
      <c r="EW242" s="423"/>
      <c r="EX242" s="6"/>
      <c r="EZ242" s="602"/>
      <c r="FA242" s="573" t="s">
        <v>140</v>
      </c>
      <c r="FB242" s="410">
        <v>2012</v>
      </c>
      <c r="FC242" s="410">
        <v>2013</v>
      </c>
      <c r="FD242" s="410" t="s">
        <v>3</v>
      </c>
      <c r="FE242" s="414" t="s">
        <v>4</v>
      </c>
      <c r="FF242" s="415" t="s">
        <v>1</v>
      </c>
      <c r="FG242" s="573">
        <v>2014</v>
      </c>
      <c r="FH242" s="573">
        <v>2015</v>
      </c>
      <c r="FI242" s="573" t="s">
        <v>3</v>
      </c>
      <c r="FJ242" s="574" t="s">
        <v>4</v>
      </c>
      <c r="FK242" s="17"/>
      <c r="FL242" s="44"/>
      <c r="FM242" s="44"/>
      <c r="FN242" s="44"/>
      <c r="FO242" s="45"/>
      <c r="FP242" s="576"/>
      <c r="FQ242" s="6"/>
      <c r="FS242" s="431"/>
      <c r="FT242" s="410" t="s">
        <v>148</v>
      </c>
      <c r="FU242" s="410">
        <v>2012</v>
      </c>
      <c r="FV242" s="410">
        <v>2013</v>
      </c>
      <c r="FW242" s="410" t="s">
        <v>3</v>
      </c>
      <c r="FX242" s="414" t="s">
        <v>4</v>
      </c>
      <c r="FY242" s="415" t="s">
        <v>1</v>
      </c>
      <c r="FZ242" s="410">
        <v>2014</v>
      </c>
      <c r="GA242" s="410">
        <v>2015</v>
      </c>
      <c r="GB242" s="410" t="s">
        <v>3</v>
      </c>
      <c r="GC242" s="414" t="s">
        <v>4</v>
      </c>
      <c r="GD242" s="17"/>
      <c r="GE242" s="44"/>
      <c r="GF242" s="44"/>
      <c r="GG242" s="44"/>
      <c r="GH242" s="45"/>
      <c r="GI242" s="423"/>
      <c r="GJ242" s="6"/>
      <c r="GL242" s="602"/>
      <c r="GM242" s="573" t="s">
        <v>142</v>
      </c>
      <c r="GN242" s="410">
        <v>2012</v>
      </c>
      <c r="GO242" s="410">
        <v>2013</v>
      </c>
      <c r="GP242" s="410" t="s">
        <v>3</v>
      </c>
      <c r="GQ242" s="414" t="s">
        <v>4</v>
      </c>
      <c r="GR242" s="415" t="s">
        <v>1</v>
      </c>
      <c r="GS242" s="573">
        <v>2014</v>
      </c>
      <c r="GT242" s="573">
        <v>2015</v>
      </c>
      <c r="GU242" s="573" t="s">
        <v>3</v>
      </c>
      <c r="GV242" s="574" t="s">
        <v>4</v>
      </c>
      <c r="GW242" s="17"/>
      <c r="GX242" s="44"/>
      <c r="GY242" s="44"/>
      <c r="GZ242" s="44"/>
      <c r="HA242" s="45"/>
      <c r="HB242" s="576"/>
      <c r="HC242" s="6"/>
      <c r="HE242" s="431"/>
      <c r="HF242" s="410" t="s">
        <v>143</v>
      </c>
      <c r="HG242" s="410">
        <v>2012</v>
      </c>
      <c r="HH242" s="410">
        <v>2013</v>
      </c>
      <c r="HI242" s="410" t="s">
        <v>3</v>
      </c>
      <c r="HJ242" s="414" t="s">
        <v>4</v>
      </c>
      <c r="HK242" s="415" t="s">
        <v>1</v>
      </c>
      <c r="HL242" s="410">
        <v>2014</v>
      </c>
      <c r="HM242" s="410">
        <v>2015</v>
      </c>
      <c r="HN242" s="410" t="s">
        <v>3</v>
      </c>
      <c r="HO242" s="414" t="s">
        <v>4</v>
      </c>
      <c r="HP242" s="17"/>
      <c r="HQ242" s="44"/>
      <c r="HR242" s="44"/>
      <c r="HS242" s="44"/>
      <c r="HT242" s="45"/>
      <c r="HU242" s="423"/>
      <c r="HV242" s="6"/>
      <c r="HX242" s="602"/>
      <c r="HY242" s="573" t="s">
        <v>144</v>
      </c>
      <c r="HZ242" s="410">
        <v>2012</v>
      </c>
      <c r="IA242" s="410">
        <v>2013</v>
      </c>
      <c r="IB242" s="410" t="s">
        <v>3</v>
      </c>
      <c r="IC242" s="414" t="s">
        <v>4</v>
      </c>
      <c r="ID242" s="415" t="s">
        <v>1</v>
      </c>
      <c r="IE242" s="573">
        <v>2014</v>
      </c>
      <c r="IF242" s="573">
        <v>2015</v>
      </c>
      <c r="IG242" s="573" t="s">
        <v>3</v>
      </c>
      <c r="IH242" s="574" t="s">
        <v>4</v>
      </c>
      <c r="II242" s="17"/>
      <c r="IJ242" s="44"/>
      <c r="IK242" s="44"/>
      <c r="IL242" s="44"/>
      <c r="IM242" s="45"/>
      <c r="IN242" s="576"/>
      <c r="IO242" s="6"/>
      <c r="IQ242" s="583"/>
      <c r="IR242" s="567" t="s">
        <v>145</v>
      </c>
      <c r="IS242" s="567">
        <v>2012</v>
      </c>
      <c r="IT242" s="567">
        <v>2013</v>
      </c>
      <c r="IU242" s="567" t="s">
        <v>3</v>
      </c>
      <c r="IV242" s="568" t="s">
        <v>4</v>
      </c>
      <c r="IW242" s="569" t="s">
        <v>1</v>
      </c>
      <c r="IX242" s="567">
        <v>2014</v>
      </c>
      <c r="IY242" s="567">
        <v>2015</v>
      </c>
      <c r="IZ242" s="567" t="s">
        <v>3</v>
      </c>
      <c r="JA242" s="568" t="s">
        <v>4</v>
      </c>
      <c r="JB242" s="17"/>
      <c r="JC242" s="44"/>
      <c r="JD242" s="44"/>
      <c r="JE242" s="44"/>
      <c r="JF242" s="45"/>
      <c r="JG242" s="417"/>
      <c r="JH242" s="6"/>
    </row>
    <row r="244" spans="1:269" x14ac:dyDescent="0.25">
      <c r="A244" s="302"/>
      <c r="B244" s="303"/>
      <c r="C244" s="563"/>
      <c r="D244" s="563"/>
      <c r="E244" s="564"/>
      <c r="F244" s="158"/>
      <c r="G244" s="10"/>
      <c r="H244" s="303"/>
      <c r="I244" s="303"/>
      <c r="J244" s="303"/>
      <c r="K244" s="562"/>
      <c r="L244" s="309"/>
      <c r="M244" s="563"/>
      <c r="N244" s="563"/>
      <c r="O244" s="564"/>
      <c r="P244" s="158"/>
      <c r="Q244" s="302"/>
      <c r="R244" s="327"/>
    </row>
    <row r="245" spans="1:269" x14ac:dyDescent="0.25">
      <c r="A245" s="316"/>
      <c r="B245" s="308"/>
      <c r="C245" s="308"/>
      <c r="D245" s="308"/>
      <c r="E245" s="308"/>
      <c r="F245" s="180"/>
      <c r="G245" s="309"/>
      <c r="H245" s="308"/>
      <c r="I245" s="308"/>
      <c r="J245" s="308"/>
      <c r="K245" s="180"/>
      <c r="L245" s="315"/>
      <c r="M245" s="105"/>
      <c r="N245" s="105"/>
      <c r="O245" s="105"/>
      <c r="P245" s="105"/>
      <c r="Q245" s="315"/>
      <c r="R245" s="327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75A40C589C9424E824E0BC790023A67" ma:contentTypeVersion="0" ma:contentTypeDescription="Create a new document." ma:contentTypeScope="" ma:versionID="9578279c830434957e3bda850f93bac5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6B59B93-4C97-4A93-9BBD-2923DFF3A48C}"/>
</file>

<file path=customXml/itemProps2.xml><?xml version="1.0" encoding="utf-8"?>
<ds:datastoreItem xmlns:ds="http://schemas.openxmlformats.org/officeDocument/2006/customXml" ds:itemID="{4F7796C9-35FC-4B99-87C8-4DC998280A1B}"/>
</file>

<file path=customXml/itemProps3.xml><?xml version="1.0" encoding="utf-8"?>
<ds:datastoreItem xmlns:ds="http://schemas.openxmlformats.org/officeDocument/2006/customXml" ds:itemID="{678406C9-FC50-4186-90F8-F3009B2EF20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5</vt:i4>
      </vt:variant>
    </vt:vector>
  </HeadingPairs>
  <TitlesOfParts>
    <vt:vector size="5" baseType="lpstr">
      <vt:lpstr>TOTALI</vt:lpstr>
      <vt:lpstr>DETTAGLIO REGIONE-CIRCOLO</vt:lpstr>
      <vt:lpstr>DETTAGLIO %</vt:lpstr>
      <vt:lpstr>DETTAGLIO REGIONI</vt:lpstr>
      <vt:lpstr>RESTO D'ITALIA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Carlo Bordogna</dc:creator>
  <cp:lastModifiedBy>Simone Tosato</cp:lastModifiedBy>
  <cp:lastPrinted>2015-12-31T14:51:21Z</cp:lastPrinted>
  <dcterms:created xsi:type="dcterms:W3CDTF">2015-12-27T18:03:41Z</dcterms:created>
  <dcterms:modified xsi:type="dcterms:W3CDTF">2016-01-19T13:56:56Z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0x010100F75A40C589C9424E824E0BC790023A67</vt:lpwstr>
  </property>
</Properties>
</file>